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L25-272025-BL-12.mqa\"/>
    </mc:Choice>
  </mc:AlternateContent>
  <xr:revisionPtr revIDLastSave="0" documentId="13_ncr:1_{8BF25F6E-D0AD-49FE-B2FF-03824EA6B976}" xr6:coauthVersionLast="47" xr6:coauthVersionMax="47" xr10:uidLastSave="{00000000-0000-0000-0000-000000000000}"/>
  <bookViews>
    <workbookView xWindow="-120" yWindow="-120" windowWidth="29040" windowHeight="16440" activeTab="3" xr2:uid="{1A74B580-B0D9-4999-99B7-B302488295BD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Coordination!$R$1177:$R$1180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BR24" i="3"/>
  <c r="BR25" i="3"/>
  <c r="BS25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R32" i="3"/>
  <c r="BS32" i="3"/>
  <c r="BR33" i="3"/>
  <c r="BS33" i="3"/>
  <c r="BR36" i="3"/>
  <c r="BS36" i="3"/>
  <c r="BR37" i="3"/>
  <c r="BS37" i="3"/>
  <c r="BR38" i="3"/>
  <c r="BS38" i="3"/>
  <c r="BR39" i="3"/>
  <c r="BS39" i="3"/>
  <c r="BR40" i="3"/>
  <c r="BS40" i="3"/>
  <c r="BR41" i="3"/>
  <c r="BS41" i="3"/>
  <c r="BR42" i="3"/>
  <c r="BS42" i="3"/>
  <c r="BR43" i="3"/>
  <c r="BS43" i="3"/>
  <c r="BR44" i="3"/>
  <c r="BS44" i="3"/>
  <c r="BR45" i="3"/>
  <c r="BS45" i="3"/>
  <c r="CA53" i="4"/>
  <c r="CB53" i="4"/>
  <c r="BZ52" i="4"/>
  <c r="CA52" i="4"/>
  <c r="CB52" i="4"/>
  <c r="BZ51" i="4"/>
  <c r="CA51" i="4"/>
  <c r="CB51" i="4"/>
  <c r="CB50" i="4"/>
  <c r="BZ50" i="4"/>
  <c r="CA50" i="4"/>
  <c r="BZ49" i="4"/>
  <c r="CA49" i="4"/>
  <c r="CB49" i="4"/>
  <c r="BZ48" i="4"/>
  <c r="CA48" i="4"/>
  <c r="CB48" i="4"/>
  <c r="BZ47" i="4"/>
  <c r="CA47" i="4"/>
  <c r="CB47" i="4"/>
  <c r="BZ46" i="4"/>
  <c r="CA46" i="4"/>
  <c r="CB46" i="4"/>
  <c r="CB45" i="4"/>
  <c r="BZ45" i="4"/>
  <c r="CA45" i="4"/>
  <c r="CB44" i="4"/>
  <c r="BZ44" i="4"/>
  <c r="CA44" i="4"/>
  <c r="BZ43" i="4"/>
  <c r="CA43" i="4"/>
  <c r="CB43" i="4"/>
  <c r="BZ42" i="4"/>
  <c r="CA42" i="4"/>
  <c r="CB42" i="4"/>
  <c r="BX52" i="4"/>
  <c r="BY52" i="4"/>
  <c r="BW52" i="4"/>
  <c r="BX51" i="4"/>
  <c r="BY51" i="4"/>
  <c r="BW51" i="4"/>
  <c r="BX50" i="4"/>
  <c r="BY50" i="4"/>
  <c r="BW50" i="4"/>
  <c r="BX49" i="4"/>
  <c r="BY49" i="4"/>
  <c r="BW49" i="4"/>
  <c r="BX48" i="4"/>
  <c r="BY48" i="4"/>
  <c r="BW48" i="4"/>
  <c r="BX47" i="4"/>
  <c r="BY47" i="4"/>
  <c r="BW47" i="4"/>
  <c r="BX46" i="4"/>
  <c r="BY46" i="4"/>
  <c r="BW46" i="4"/>
  <c r="BX45" i="4"/>
  <c r="BY45" i="4"/>
  <c r="BW45" i="4"/>
  <c r="BX44" i="4"/>
  <c r="BY44" i="4"/>
  <c r="BW44" i="4"/>
  <c r="BX43" i="4"/>
  <c r="BY43" i="4"/>
  <c r="BW43" i="4"/>
  <c r="BX42" i="4"/>
  <c r="BY42" i="4"/>
  <c r="BW42" i="4"/>
  <c r="BV52" i="4"/>
  <c r="BU52" i="4"/>
  <c r="BT52" i="4"/>
  <c r="BV51" i="4"/>
  <c r="BU51" i="4"/>
  <c r="BT51" i="4"/>
  <c r="BV50" i="4"/>
  <c r="BU50" i="4"/>
  <c r="BT50" i="4"/>
  <c r="BV49" i="4"/>
  <c r="BU49" i="4"/>
  <c r="BT49" i="4"/>
  <c r="BV48" i="4"/>
  <c r="BU48" i="4"/>
  <c r="BT48" i="4"/>
  <c r="BV47" i="4"/>
  <c r="BU47" i="4"/>
  <c r="BT47" i="4"/>
  <c r="BV46" i="4"/>
  <c r="BU46" i="4"/>
  <c r="BT46" i="4"/>
  <c r="BV45" i="4"/>
  <c r="BU45" i="4"/>
  <c r="BT45" i="4"/>
  <c r="BV44" i="4"/>
  <c r="BU44" i="4"/>
  <c r="BT44" i="4"/>
  <c r="BV43" i="4"/>
  <c r="BU43" i="4"/>
  <c r="BT43" i="4"/>
  <c r="BV42" i="4"/>
  <c r="BU42" i="4"/>
  <c r="BT42" i="4"/>
  <c r="BQ53" i="4"/>
  <c r="BS54" i="4"/>
  <c r="BR53" i="4"/>
  <c r="BQ52" i="4"/>
  <c r="BS53" i="4"/>
  <c r="BR52" i="4"/>
  <c r="BQ51" i="4"/>
  <c r="BS52" i="4"/>
  <c r="BR51" i="4"/>
  <c r="BQ50" i="4"/>
  <c r="BS51" i="4"/>
  <c r="BR50" i="4"/>
  <c r="BQ49" i="4"/>
  <c r="BS50" i="4"/>
  <c r="BR49" i="4"/>
  <c r="BQ48" i="4"/>
  <c r="BS49" i="4"/>
  <c r="BR48" i="4"/>
  <c r="BQ47" i="4"/>
  <c r="BS48" i="4"/>
  <c r="BR47" i="4"/>
  <c r="BQ46" i="4"/>
  <c r="BS47" i="4"/>
  <c r="BR46" i="4"/>
  <c r="BQ45" i="4"/>
  <c r="BS46" i="4"/>
  <c r="BR45" i="4"/>
  <c r="BQ44" i="4"/>
  <c r="BS45" i="4"/>
  <c r="BR44" i="4"/>
  <c r="BQ43" i="4"/>
  <c r="BS44" i="4"/>
  <c r="BR43" i="4"/>
  <c r="BQ42" i="4"/>
  <c r="BS43" i="4"/>
  <c r="BR42" i="4"/>
  <c r="BS42" i="4"/>
  <c r="CB38" i="4"/>
  <c r="CA38" i="4"/>
  <c r="BZ38" i="4"/>
  <c r="CB37" i="4"/>
  <c r="CA37" i="4"/>
  <c r="BZ37" i="4"/>
  <c r="CB36" i="4"/>
  <c r="CA36" i="4"/>
  <c r="BZ36" i="4"/>
  <c r="CB35" i="4"/>
  <c r="CA35" i="4"/>
  <c r="BZ35" i="4"/>
  <c r="CB34" i="4"/>
  <c r="CA34" i="4"/>
  <c r="BZ34" i="4"/>
  <c r="CB33" i="4"/>
  <c r="CA33" i="4"/>
  <c r="BZ33" i="4"/>
  <c r="CB32" i="4"/>
  <c r="CA32" i="4"/>
  <c r="BZ32" i="4"/>
  <c r="CB31" i="4"/>
  <c r="CA31" i="4"/>
  <c r="BZ31" i="4"/>
  <c r="CB30" i="4"/>
  <c r="CA30" i="4"/>
  <c r="BZ30" i="4"/>
  <c r="CB29" i="4"/>
  <c r="CA29" i="4"/>
  <c r="BZ29" i="4"/>
  <c r="CB28" i="4"/>
  <c r="CA28" i="4"/>
  <c r="BZ28" i="4"/>
  <c r="BX37" i="4"/>
  <c r="BY37" i="4"/>
  <c r="BW37" i="4"/>
  <c r="BX36" i="4"/>
  <c r="BY36" i="4"/>
  <c r="BW36" i="4"/>
  <c r="BX35" i="4"/>
  <c r="BY35" i="4"/>
  <c r="BW35" i="4"/>
  <c r="BX34" i="4"/>
  <c r="BY34" i="4"/>
  <c r="BW34" i="4"/>
  <c r="BX33" i="4"/>
  <c r="BY33" i="4"/>
  <c r="BW33" i="4"/>
  <c r="BX32" i="4"/>
  <c r="BY32" i="4"/>
  <c r="BW32" i="4"/>
  <c r="BX31" i="4"/>
  <c r="BY31" i="4"/>
  <c r="BW31" i="4"/>
  <c r="BX30" i="4"/>
  <c r="BY30" i="4"/>
  <c r="BW30" i="4"/>
  <c r="BX29" i="4"/>
  <c r="BY29" i="4"/>
  <c r="BW29" i="4"/>
  <c r="BX28" i="4"/>
  <c r="BY28" i="4"/>
  <c r="BW28" i="4"/>
  <c r="BU38" i="4"/>
  <c r="BV38" i="4"/>
  <c r="BT38" i="4"/>
  <c r="BU37" i="4"/>
  <c r="BV37" i="4"/>
  <c r="BT37" i="4"/>
  <c r="BU36" i="4"/>
  <c r="BV36" i="4"/>
  <c r="BT36" i="4"/>
  <c r="BU35" i="4"/>
  <c r="BV35" i="4"/>
  <c r="BT35" i="4"/>
  <c r="BU34" i="4"/>
  <c r="BV34" i="4"/>
  <c r="BT34" i="4"/>
  <c r="BU33" i="4"/>
  <c r="BV33" i="4"/>
  <c r="BT33" i="4"/>
  <c r="BU32" i="4"/>
  <c r="BV32" i="4"/>
  <c r="BT32" i="4"/>
  <c r="BU31" i="4"/>
  <c r="BV31" i="4"/>
  <c r="BT31" i="4"/>
  <c r="BU30" i="4"/>
  <c r="BV30" i="4"/>
  <c r="BT30" i="4"/>
  <c r="BU29" i="4"/>
  <c r="BV29" i="4"/>
  <c r="BT29" i="4"/>
  <c r="BU28" i="4"/>
  <c r="BV28" i="4"/>
  <c r="BT28" i="4"/>
  <c r="BR38" i="4"/>
  <c r="BQ38" i="4"/>
  <c r="BS39" i="4"/>
  <c r="BR37" i="4"/>
  <c r="BQ37" i="4"/>
  <c r="BS38" i="4"/>
  <c r="BR36" i="4"/>
  <c r="BQ36" i="4"/>
  <c r="BS37" i="4"/>
  <c r="BR35" i="4"/>
  <c r="BQ35" i="4"/>
  <c r="BS36" i="4"/>
  <c r="BR34" i="4"/>
  <c r="BQ34" i="4"/>
  <c r="BS35" i="4"/>
  <c r="BR33" i="4"/>
  <c r="BQ33" i="4"/>
  <c r="BS34" i="4"/>
  <c r="BR32" i="4"/>
  <c r="BQ32" i="4"/>
  <c r="BS33" i="4"/>
  <c r="BR31" i="4"/>
  <c r="BQ31" i="4"/>
  <c r="BS32" i="4"/>
  <c r="BR30" i="4"/>
  <c r="BQ30" i="4"/>
  <c r="BS31" i="4"/>
  <c r="BR29" i="4"/>
  <c r="BQ29" i="4"/>
  <c r="BS30" i="4"/>
  <c r="BR28" i="4"/>
  <c r="BQ28" i="4"/>
  <c r="BS29" i="4"/>
  <c r="BS28" i="4"/>
  <c r="CB24" i="4"/>
  <c r="CA24" i="4"/>
  <c r="BZ24" i="4"/>
  <c r="CB23" i="4"/>
  <c r="CA23" i="4"/>
  <c r="BZ23" i="4"/>
  <c r="CB22" i="4"/>
  <c r="CA22" i="4"/>
  <c r="BZ22" i="4"/>
  <c r="CB21" i="4"/>
  <c r="CA21" i="4"/>
  <c r="BZ21" i="4"/>
  <c r="CB20" i="4"/>
  <c r="CA20" i="4"/>
  <c r="BZ20" i="4"/>
  <c r="CB19" i="4"/>
  <c r="CA19" i="4"/>
  <c r="BZ19" i="4"/>
  <c r="CB18" i="4"/>
  <c r="CA18" i="4"/>
  <c r="BZ18" i="4"/>
  <c r="CB17" i="4"/>
  <c r="CA17" i="4"/>
  <c r="BZ17" i="4"/>
  <c r="CB16" i="4"/>
  <c r="CA16" i="4"/>
  <c r="BZ16" i="4"/>
  <c r="CB15" i="4"/>
  <c r="CA15" i="4"/>
  <c r="BZ15" i="4"/>
  <c r="BX25" i="4"/>
  <c r="BX24" i="4"/>
  <c r="BY25" i="4"/>
  <c r="BW25" i="4"/>
  <c r="BX23" i="4"/>
  <c r="BY24" i="4"/>
  <c r="BW24" i="4"/>
  <c r="BX22" i="4"/>
  <c r="BY23" i="4"/>
  <c r="BW23" i="4"/>
  <c r="BY22" i="4"/>
  <c r="BX21" i="4"/>
  <c r="BW22" i="4"/>
  <c r="BY21" i="4"/>
  <c r="BX20" i="4"/>
  <c r="BW21" i="4"/>
  <c r="BY20" i="4"/>
  <c r="BX19" i="4"/>
  <c r="BW20" i="4"/>
  <c r="BX18" i="4"/>
  <c r="BY19" i="4"/>
  <c r="BW19" i="4"/>
  <c r="BX17" i="4"/>
  <c r="BY18" i="4"/>
  <c r="BW18" i="4"/>
  <c r="BX16" i="4"/>
  <c r="BY17" i="4"/>
  <c r="BW17" i="4"/>
  <c r="BY16" i="4"/>
  <c r="BW16" i="4"/>
  <c r="BX15" i="4"/>
  <c r="BY15" i="4"/>
  <c r="BW15" i="4"/>
  <c r="BV25" i="4"/>
  <c r="BT25" i="4"/>
  <c r="BU25" i="4"/>
  <c r="BV24" i="4"/>
  <c r="BT24" i="4"/>
  <c r="BU24" i="4"/>
  <c r="BV23" i="4"/>
  <c r="BT23" i="4"/>
  <c r="BU23" i="4"/>
  <c r="BV22" i="4"/>
  <c r="BT22" i="4"/>
  <c r="BU22" i="4"/>
  <c r="BV21" i="4"/>
  <c r="BT21" i="4"/>
  <c r="BU21" i="4"/>
  <c r="BV20" i="4"/>
  <c r="BT20" i="4"/>
  <c r="BU20" i="4"/>
  <c r="BV19" i="4"/>
  <c r="BT19" i="4"/>
  <c r="BU19" i="4"/>
  <c r="BV18" i="4"/>
  <c r="BT18" i="4"/>
  <c r="BU18" i="4"/>
  <c r="BV17" i="4"/>
  <c r="BT17" i="4"/>
  <c r="BU17" i="4"/>
  <c r="BU16" i="4"/>
  <c r="BV16" i="4"/>
  <c r="BT16" i="4"/>
  <c r="BU15" i="4"/>
  <c r="BV15" i="4"/>
  <c r="BT15" i="4"/>
  <c r="BR24" i="4"/>
  <c r="BQ24" i="4"/>
  <c r="BS24" i="4"/>
  <c r="BR23" i="4"/>
  <c r="BQ23" i="4"/>
  <c r="BS23" i="4"/>
  <c r="BR22" i="4"/>
  <c r="BQ22" i="4"/>
  <c r="BS22" i="4"/>
  <c r="BR21" i="4"/>
  <c r="BQ21" i="4"/>
  <c r="BS21" i="4"/>
  <c r="BR20" i="4"/>
  <c r="BQ20" i="4"/>
  <c r="BS20" i="4"/>
  <c r="BR19" i="4"/>
  <c r="BQ19" i="4"/>
  <c r="BS19" i="4"/>
  <c r="BR18" i="4"/>
  <c r="BQ18" i="4"/>
  <c r="BS18" i="4"/>
  <c r="BR17" i="4"/>
  <c r="BQ17" i="4"/>
  <c r="BS17" i="4"/>
  <c r="BR16" i="4"/>
  <c r="BQ16" i="4"/>
  <c r="BS16" i="4"/>
  <c r="BR15" i="4"/>
  <c r="BQ15" i="4"/>
  <c r="BS15" i="4"/>
  <c r="CB11" i="4"/>
  <c r="CA11" i="4"/>
  <c r="BZ10" i="4"/>
  <c r="CB10" i="4"/>
  <c r="CA10" i="4"/>
  <c r="BZ9" i="4"/>
  <c r="CB9" i="4"/>
  <c r="CA9" i="4"/>
  <c r="BZ8" i="4"/>
  <c r="CB8" i="4"/>
  <c r="CA8" i="4"/>
  <c r="BZ7" i="4"/>
  <c r="CB7" i="4"/>
  <c r="CA7" i="4"/>
  <c r="BZ6" i="4"/>
  <c r="CB6" i="4"/>
  <c r="CA6" i="4"/>
  <c r="BZ5" i="4"/>
  <c r="CB5" i="4"/>
  <c r="CA5" i="4"/>
  <c r="BZ4" i="4"/>
  <c r="CB4" i="4"/>
  <c r="CA4" i="4"/>
  <c r="AV3" i="2" s="1"/>
  <c r="BZ3" i="4"/>
  <c r="CB3" i="4"/>
  <c r="CA3" i="4"/>
  <c r="AU3" i="2" s="1"/>
  <c r="BZ2" i="4"/>
  <c r="AV2" i="2" s="1"/>
  <c r="CB2" i="4"/>
  <c r="AV4" i="2" s="1"/>
  <c r="CA2" i="4"/>
  <c r="BX12" i="4"/>
  <c r="BY12" i="4"/>
  <c r="BW12" i="4"/>
  <c r="BX11" i="4"/>
  <c r="BY11" i="4"/>
  <c r="BW11" i="4"/>
  <c r="BX10" i="4"/>
  <c r="BY10" i="4"/>
  <c r="BW10" i="4"/>
  <c r="BX9" i="4"/>
  <c r="BY9" i="4"/>
  <c r="BW9" i="4"/>
  <c r="BX8" i="4"/>
  <c r="BY8" i="4"/>
  <c r="BW8" i="4"/>
  <c r="BX7" i="4"/>
  <c r="BY7" i="4"/>
  <c r="BW7" i="4"/>
  <c r="BX6" i="4"/>
  <c r="BY6" i="4"/>
  <c r="BW6" i="4"/>
  <c r="BX5" i="4"/>
  <c r="BY5" i="4"/>
  <c r="BW5" i="4"/>
  <c r="BX4" i="4"/>
  <c r="BY4" i="4"/>
  <c r="BW4" i="4"/>
  <c r="BX3" i="4"/>
  <c r="AS3" i="2" s="1"/>
  <c r="BY3" i="4"/>
  <c r="BW3" i="4"/>
  <c r="AS2" i="2" s="1"/>
  <c r="BX2" i="4"/>
  <c r="AR3" i="2" s="1"/>
  <c r="BY2" i="4"/>
  <c r="AS4" i="2" s="1"/>
  <c r="BW2" i="4"/>
  <c r="BV12" i="4"/>
  <c r="BU12" i="4"/>
  <c r="BT12" i="4"/>
  <c r="BV11" i="4"/>
  <c r="BU11" i="4"/>
  <c r="BT11" i="4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AP3" i="2" s="1"/>
  <c r="BT3" i="4"/>
  <c r="AP2" i="2" s="1"/>
  <c r="BV2" i="4"/>
  <c r="AP4" i="2" s="1"/>
  <c r="BU2" i="4"/>
  <c r="BT2" i="4"/>
  <c r="BS12" i="4"/>
  <c r="BR11" i="4"/>
  <c r="BQ11" i="4"/>
  <c r="BS11" i="4"/>
  <c r="BR10" i="4"/>
  <c r="BQ10" i="4"/>
  <c r="BS10" i="4"/>
  <c r="BR9" i="4"/>
  <c r="BQ9" i="4"/>
  <c r="BS9" i="4"/>
  <c r="BR8" i="4"/>
  <c r="BQ8" i="4"/>
  <c r="BS8" i="4"/>
  <c r="BR7" i="4"/>
  <c r="BQ7" i="4"/>
  <c r="BS7" i="4"/>
  <c r="BR6" i="4"/>
  <c r="BQ6" i="4"/>
  <c r="BS6" i="4"/>
  <c r="BR5" i="4"/>
  <c r="BQ5" i="4"/>
  <c r="BS5" i="4"/>
  <c r="BR4" i="4"/>
  <c r="BQ4" i="4"/>
  <c r="AM2" i="2" s="1"/>
  <c r="BS4" i="4"/>
  <c r="AM4" i="2" s="1"/>
  <c r="BR3" i="4"/>
  <c r="BQ3" i="4"/>
  <c r="BS3" i="4"/>
  <c r="BR2" i="4"/>
  <c r="AL3" i="2" s="1"/>
  <c r="BQ2" i="4"/>
  <c r="BS2" i="4"/>
  <c r="BD53" i="4"/>
  <c r="BE53" i="4"/>
  <c r="BC52" i="4"/>
  <c r="BD52" i="4"/>
  <c r="BE52" i="4"/>
  <c r="BC51" i="4"/>
  <c r="BD51" i="4"/>
  <c r="BE51" i="4"/>
  <c r="BE50" i="4"/>
  <c r="BC50" i="4"/>
  <c r="BD50" i="4"/>
  <c r="BC49" i="4"/>
  <c r="BD49" i="4"/>
  <c r="BE49" i="4"/>
  <c r="BC48" i="4"/>
  <c r="BD48" i="4"/>
  <c r="BE48" i="4"/>
  <c r="BC47" i="4"/>
  <c r="BD47" i="4"/>
  <c r="BE47" i="4"/>
  <c r="BC46" i="4"/>
  <c r="BD46" i="4"/>
  <c r="BE46" i="4"/>
  <c r="BE45" i="4"/>
  <c r="BC45" i="4"/>
  <c r="BD45" i="4"/>
  <c r="BE44" i="4"/>
  <c r="BC44" i="4"/>
  <c r="BD44" i="4"/>
  <c r="BC43" i="4"/>
  <c r="BD43" i="4"/>
  <c r="BE43" i="4"/>
  <c r="BC42" i="4"/>
  <c r="BD42" i="4"/>
  <c r="BE42" i="4"/>
  <c r="BA52" i="4"/>
  <c r="BB52" i="4"/>
  <c r="AZ52" i="4"/>
  <c r="BA51" i="4"/>
  <c r="BB51" i="4"/>
  <c r="AZ51" i="4"/>
  <c r="BA50" i="4"/>
  <c r="BB50" i="4"/>
  <c r="AZ50" i="4"/>
  <c r="BA49" i="4"/>
  <c r="BB49" i="4"/>
  <c r="AZ49" i="4"/>
  <c r="BA48" i="4"/>
  <c r="BB48" i="4"/>
  <c r="AZ48" i="4"/>
  <c r="BA47" i="4"/>
  <c r="BB47" i="4"/>
  <c r="AZ47" i="4"/>
  <c r="BA46" i="4"/>
  <c r="BB46" i="4"/>
  <c r="AZ46" i="4"/>
  <c r="BA45" i="4"/>
  <c r="BB45" i="4"/>
  <c r="AZ45" i="4"/>
  <c r="BA44" i="4"/>
  <c r="BB44" i="4"/>
  <c r="AZ44" i="4"/>
  <c r="BA43" i="4"/>
  <c r="BB43" i="4"/>
  <c r="AZ43" i="4"/>
  <c r="BA42" i="4"/>
  <c r="BB42" i="4"/>
  <c r="AZ42" i="4"/>
  <c r="AY52" i="4"/>
  <c r="AX52" i="4"/>
  <c r="AW52" i="4"/>
  <c r="AY51" i="4"/>
  <c r="AX51" i="4"/>
  <c r="AW51" i="4"/>
  <c r="AY50" i="4"/>
  <c r="AX50" i="4"/>
  <c r="AW50" i="4"/>
  <c r="AY49" i="4"/>
  <c r="AX49" i="4"/>
  <c r="AW49" i="4"/>
  <c r="AY48" i="4"/>
  <c r="AX48" i="4"/>
  <c r="AW48" i="4"/>
  <c r="AY47" i="4"/>
  <c r="AX47" i="4"/>
  <c r="AW47" i="4"/>
  <c r="AY46" i="4"/>
  <c r="AX46" i="4"/>
  <c r="AW46" i="4"/>
  <c r="AY45" i="4"/>
  <c r="AX45" i="4"/>
  <c r="AW45" i="4"/>
  <c r="AY44" i="4"/>
  <c r="AX44" i="4"/>
  <c r="AW44" i="4"/>
  <c r="AY43" i="4"/>
  <c r="AX43" i="4"/>
  <c r="AW43" i="4"/>
  <c r="AY42" i="4"/>
  <c r="AX42" i="4"/>
  <c r="AW42" i="4"/>
  <c r="AT53" i="4"/>
  <c r="AV54" i="4"/>
  <c r="AU53" i="4"/>
  <c r="AT52" i="4"/>
  <c r="AV53" i="4"/>
  <c r="AU52" i="4"/>
  <c r="AT51" i="4"/>
  <c r="AV52" i="4"/>
  <c r="AU51" i="4"/>
  <c r="AT50" i="4"/>
  <c r="AV51" i="4"/>
  <c r="AU50" i="4"/>
  <c r="AT49" i="4"/>
  <c r="AV50" i="4"/>
  <c r="AU49" i="4"/>
  <c r="AT48" i="4"/>
  <c r="AV49" i="4"/>
  <c r="AU48" i="4"/>
  <c r="AT47" i="4"/>
  <c r="AV48" i="4"/>
  <c r="AU47" i="4"/>
  <c r="AT46" i="4"/>
  <c r="AV47" i="4"/>
  <c r="AU46" i="4"/>
  <c r="AT45" i="4"/>
  <c r="AV46" i="4"/>
  <c r="AU45" i="4"/>
  <c r="AT44" i="4"/>
  <c r="AV45" i="4"/>
  <c r="AU44" i="4"/>
  <c r="AT43" i="4"/>
  <c r="AV44" i="4"/>
  <c r="AU43" i="4"/>
  <c r="AT42" i="4"/>
  <c r="AV43" i="4"/>
  <c r="AU42" i="4"/>
  <c r="AV42" i="4"/>
  <c r="BE38" i="4"/>
  <c r="BD38" i="4"/>
  <c r="BC38" i="4"/>
  <c r="BE37" i="4"/>
  <c r="BD37" i="4"/>
  <c r="BC37" i="4"/>
  <c r="BE36" i="4"/>
  <c r="BD36" i="4"/>
  <c r="BC36" i="4"/>
  <c r="BE35" i="4"/>
  <c r="BD35" i="4"/>
  <c r="BC35" i="4"/>
  <c r="BE34" i="4"/>
  <c r="BD34" i="4"/>
  <c r="BC34" i="4"/>
  <c r="BE33" i="4"/>
  <c r="BD33" i="4"/>
  <c r="BC33" i="4"/>
  <c r="BE32" i="4"/>
  <c r="BD32" i="4"/>
  <c r="BC32" i="4"/>
  <c r="BE31" i="4"/>
  <c r="BD31" i="4"/>
  <c r="BC31" i="4"/>
  <c r="BE30" i="4"/>
  <c r="BD30" i="4"/>
  <c r="BC30" i="4"/>
  <c r="BE29" i="4"/>
  <c r="BD29" i="4"/>
  <c r="BC29" i="4"/>
  <c r="BE28" i="4"/>
  <c r="BD28" i="4"/>
  <c r="BC28" i="4"/>
  <c r="BA37" i="4"/>
  <c r="BB37" i="4"/>
  <c r="AZ37" i="4"/>
  <c r="BA36" i="4"/>
  <c r="BB36" i="4"/>
  <c r="AZ36" i="4"/>
  <c r="BA35" i="4"/>
  <c r="BB35" i="4"/>
  <c r="AZ35" i="4"/>
  <c r="BA34" i="4"/>
  <c r="BB34" i="4"/>
  <c r="AZ34" i="4"/>
  <c r="BA33" i="4"/>
  <c r="BB33" i="4"/>
  <c r="AZ33" i="4"/>
  <c r="BA32" i="4"/>
  <c r="BB32" i="4"/>
  <c r="AZ32" i="4"/>
  <c r="BA31" i="4"/>
  <c r="BB31" i="4"/>
  <c r="AZ31" i="4"/>
  <c r="BA30" i="4"/>
  <c r="BB30" i="4"/>
  <c r="AZ30" i="4"/>
  <c r="BA29" i="4"/>
  <c r="BB29" i="4"/>
  <c r="AZ29" i="4"/>
  <c r="BA28" i="4"/>
  <c r="BB28" i="4"/>
  <c r="AZ28" i="4"/>
  <c r="AX38" i="4"/>
  <c r="AY38" i="4"/>
  <c r="AW38" i="4"/>
  <c r="AX37" i="4"/>
  <c r="AY37" i="4"/>
  <c r="AW37" i="4"/>
  <c r="AX36" i="4"/>
  <c r="AY36" i="4"/>
  <c r="AW36" i="4"/>
  <c r="AX35" i="4"/>
  <c r="AY35" i="4"/>
  <c r="AW35" i="4"/>
  <c r="AX34" i="4"/>
  <c r="AY34" i="4"/>
  <c r="AW34" i="4"/>
  <c r="AX33" i="4"/>
  <c r="AY33" i="4"/>
  <c r="AW33" i="4"/>
  <c r="AX32" i="4"/>
  <c r="AY32" i="4"/>
  <c r="AW32" i="4"/>
  <c r="AX31" i="4"/>
  <c r="AY31" i="4"/>
  <c r="AW31" i="4"/>
  <c r="AX30" i="4"/>
  <c r="AY30" i="4"/>
  <c r="AW30" i="4"/>
  <c r="AX29" i="4"/>
  <c r="AY29" i="4"/>
  <c r="AW29" i="4"/>
  <c r="AX28" i="4"/>
  <c r="AY28" i="4"/>
  <c r="AW28" i="4"/>
  <c r="AU38" i="4"/>
  <c r="AT38" i="4"/>
  <c r="AV39" i="4"/>
  <c r="AU37" i="4"/>
  <c r="AT37" i="4"/>
  <c r="AV38" i="4"/>
  <c r="AU36" i="4"/>
  <c r="AT36" i="4"/>
  <c r="AV37" i="4"/>
  <c r="AU35" i="4"/>
  <c r="AT35" i="4"/>
  <c r="AV36" i="4"/>
  <c r="AU34" i="4"/>
  <c r="AT34" i="4"/>
  <c r="AV35" i="4"/>
  <c r="AU33" i="4"/>
  <c r="AT33" i="4"/>
  <c r="AV34" i="4"/>
  <c r="AU32" i="4"/>
  <c r="AT32" i="4"/>
  <c r="AV33" i="4"/>
  <c r="AU31" i="4"/>
  <c r="AT31" i="4"/>
  <c r="AV32" i="4"/>
  <c r="AU30" i="4"/>
  <c r="AT30" i="4"/>
  <c r="AV31" i="4"/>
  <c r="AU29" i="4"/>
  <c r="AT29" i="4"/>
  <c r="AV30" i="4"/>
  <c r="AU28" i="4"/>
  <c r="AT28" i="4"/>
  <c r="AV29" i="4"/>
  <c r="AV28" i="4"/>
  <c r="BE24" i="4"/>
  <c r="BD24" i="4"/>
  <c r="BC24" i="4"/>
  <c r="BE23" i="4"/>
  <c r="BD23" i="4"/>
  <c r="BC23" i="4"/>
  <c r="BE22" i="4"/>
  <c r="BD22" i="4"/>
  <c r="BC22" i="4"/>
  <c r="BE21" i="4"/>
  <c r="BD21" i="4"/>
  <c r="BC21" i="4"/>
  <c r="BE20" i="4"/>
  <c r="BD20" i="4"/>
  <c r="BC20" i="4"/>
  <c r="BE19" i="4"/>
  <c r="BD19" i="4"/>
  <c r="BC19" i="4"/>
  <c r="BE18" i="4"/>
  <c r="BD18" i="4"/>
  <c r="BC18" i="4"/>
  <c r="BE17" i="4"/>
  <c r="BD17" i="4"/>
  <c r="BC17" i="4"/>
  <c r="BE16" i="4"/>
  <c r="BD16" i="4"/>
  <c r="BC16" i="4"/>
  <c r="BE15" i="4"/>
  <c r="BD15" i="4"/>
  <c r="BC15" i="4"/>
  <c r="BA25" i="4"/>
  <c r="BA24" i="4"/>
  <c r="BB25" i="4"/>
  <c r="AZ25" i="4"/>
  <c r="BA23" i="4"/>
  <c r="BB24" i="4"/>
  <c r="AZ24" i="4"/>
  <c r="BA22" i="4"/>
  <c r="BB23" i="4"/>
  <c r="AZ23" i="4"/>
  <c r="BB22" i="4"/>
  <c r="BA21" i="4"/>
  <c r="AZ22" i="4"/>
  <c r="BB21" i="4"/>
  <c r="BA20" i="4"/>
  <c r="AZ21" i="4"/>
  <c r="BB20" i="4"/>
  <c r="BA19" i="4"/>
  <c r="AZ20" i="4"/>
  <c r="BA18" i="4"/>
  <c r="BB19" i="4"/>
  <c r="AZ19" i="4"/>
  <c r="BA17" i="4"/>
  <c r="BB18" i="4"/>
  <c r="AZ18" i="4"/>
  <c r="BA16" i="4"/>
  <c r="BB17" i="4"/>
  <c r="AZ17" i="4"/>
  <c r="BB16" i="4"/>
  <c r="AZ16" i="4"/>
  <c r="BA15" i="4"/>
  <c r="BB15" i="4"/>
  <c r="AZ15" i="4"/>
  <c r="AY25" i="4"/>
  <c r="AW25" i="4"/>
  <c r="AX25" i="4"/>
  <c r="AY24" i="4"/>
  <c r="AW24" i="4"/>
  <c r="AX24" i="4"/>
  <c r="AY23" i="4"/>
  <c r="AW23" i="4"/>
  <c r="AX23" i="4"/>
  <c r="AY22" i="4"/>
  <c r="AW22" i="4"/>
  <c r="AX22" i="4"/>
  <c r="AY21" i="4"/>
  <c r="AW21" i="4"/>
  <c r="AX21" i="4"/>
  <c r="AY20" i="4"/>
  <c r="AW20" i="4"/>
  <c r="AX20" i="4"/>
  <c r="AY19" i="4"/>
  <c r="AW19" i="4"/>
  <c r="AX19" i="4"/>
  <c r="AY18" i="4"/>
  <c r="AW18" i="4"/>
  <c r="AX18" i="4"/>
  <c r="AY17" i="4"/>
  <c r="AW17" i="4"/>
  <c r="AX17" i="4"/>
  <c r="AX16" i="4"/>
  <c r="AY16" i="4"/>
  <c r="AW16" i="4"/>
  <c r="AX15" i="4"/>
  <c r="AY15" i="4"/>
  <c r="AW15" i="4"/>
  <c r="AU24" i="4"/>
  <c r="AT24" i="4"/>
  <c r="AV24" i="4"/>
  <c r="AU23" i="4"/>
  <c r="AT23" i="4"/>
  <c r="AV23" i="4"/>
  <c r="AU22" i="4"/>
  <c r="AT22" i="4"/>
  <c r="AV22" i="4"/>
  <c r="AU21" i="4"/>
  <c r="AT21" i="4"/>
  <c r="AV21" i="4"/>
  <c r="AU20" i="4"/>
  <c r="AT20" i="4"/>
  <c r="AV20" i="4"/>
  <c r="AU19" i="4"/>
  <c r="AT19" i="4"/>
  <c r="AV19" i="4"/>
  <c r="AU18" i="4"/>
  <c r="AT18" i="4"/>
  <c r="AV18" i="4"/>
  <c r="AU17" i="4"/>
  <c r="AT17" i="4"/>
  <c r="AV17" i="4"/>
  <c r="AU16" i="4"/>
  <c r="AT16" i="4"/>
  <c r="AV16" i="4"/>
  <c r="AU15" i="4"/>
  <c r="AT15" i="4"/>
  <c r="AV15" i="4"/>
  <c r="BE11" i="4"/>
  <c r="BD11" i="4"/>
  <c r="BC10" i="4"/>
  <c r="BE10" i="4"/>
  <c r="BD10" i="4"/>
  <c r="BC9" i="4"/>
  <c r="BE9" i="4"/>
  <c r="BD9" i="4"/>
  <c r="BC8" i="4"/>
  <c r="BE8" i="4"/>
  <c r="BD8" i="4"/>
  <c r="BC7" i="4"/>
  <c r="BE7" i="4"/>
  <c r="BD7" i="4"/>
  <c r="BC6" i="4"/>
  <c r="BE6" i="4"/>
  <c r="BD6" i="4"/>
  <c r="BC5" i="4"/>
  <c r="BE5" i="4"/>
  <c r="BD5" i="4"/>
  <c r="BC4" i="4"/>
  <c r="BE4" i="4"/>
  <c r="BD4" i="4"/>
  <c r="AH3" i="2" s="1"/>
  <c r="BC3" i="4"/>
  <c r="BE3" i="4"/>
  <c r="BD3" i="4"/>
  <c r="AG3" i="2" s="1"/>
  <c r="BC2" i="4"/>
  <c r="AH2" i="2" s="1"/>
  <c r="BE2" i="4"/>
  <c r="AH4" i="2" s="1"/>
  <c r="BD2" i="4"/>
  <c r="BA12" i="4"/>
  <c r="BB12" i="4"/>
  <c r="AZ12" i="4"/>
  <c r="BA11" i="4"/>
  <c r="BB11" i="4"/>
  <c r="AZ11" i="4"/>
  <c r="BA10" i="4"/>
  <c r="BB10" i="4"/>
  <c r="AZ10" i="4"/>
  <c r="BA9" i="4"/>
  <c r="BB9" i="4"/>
  <c r="AZ9" i="4"/>
  <c r="BA8" i="4"/>
  <c r="BB8" i="4"/>
  <c r="AZ8" i="4"/>
  <c r="BA7" i="4"/>
  <c r="BB7" i="4"/>
  <c r="AZ7" i="4"/>
  <c r="BA6" i="4"/>
  <c r="BB6" i="4"/>
  <c r="AZ6" i="4"/>
  <c r="BA5" i="4"/>
  <c r="BB5" i="4"/>
  <c r="AZ5" i="4"/>
  <c r="BA4" i="4"/>
  <c r="BB4" i="4"/>
  <c r="AZ4" i="4"/>
  <c r="BA3" i="4"/>
  <c r="AE3" i="2" s="1"/>
  <c r="BB3" i="4"/>
  <c r="AZ3" i="4"/>
  <c r="AE2" i="2" s="1"/>
  <c r="BA2" i="4"/>
  <c r="BB2" i="4"/>
  <c r="AE4" i="2" s="1"/>
  <c r="AZ2" i="4"/>
  <c r="AY12" i="4"/>
  <c r="AX12" i="4"/>
  <c r="AW12" i="4"/>
  <c r="AY11" i="4"/>
  <c r="AX11" i="4"/>
  <c r="AW11" i="4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X3" i="4"/>
  <c r="AB3" i="2" s="1"/>
  <c r="AW3" i="4"/>
  <c r="AB2" i="2" s="1"/>
  <c r="AY2" i="4"/>
  <c r="AB4" i="2" s="1"/>
  <c r="AX2" i="4"/>
  <c r="AW2" i="4"/>
  <c r="AV12" i="4"/>
  <c r="AU11" i="4"/>
  <c r="AT11" i="4"/>
  <c r="AV11" i="4"/>
  <c r="AU10" i="4"/>
  <c r="AT10" i="4"/>
  <c r="AV10" i="4"/>
  <c r="AU9" i="4"/>
  <c r="AT9" i="4"/>
  <c r="AV9" i="4"/>
  <c r="AU8" i="4"/>
  <c r="AT8" i="4"/>
  <c r="AV8" i="4"/>
  <c r="AU7" i="4"/>
  <c r="AT7" i="4"/>
  <c r="AV7" i="4"/>
  <c r="AU6" i="4"/>
  <c r="AT6" i="4"/>
  <c r="AV6" i="4"/>
  <c r="AU5" i="4"/>
  <c r="AT5" i="4"/>
  <c r="AV5" i="4"/>
  <c r="AU4" i="4"/>
  <c r="AT4" i="4"/>
  <c r="Y2" i="2" s="1"/>
  <c r="AV4" i="4"/>
  <c r="Y4" i="2" s="1"/>
  <c r="AU3" i="4"/>
  <c r="AT3" i="4"/>
  <c r="AV3" i="4"/>
  <c r="AU2" i="4"/>
  <c r="X3" i="2" s="1"/>
  <c r="AT2" i="4"/>
  <c r="AV2" i="4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K2" i="4"/>
  <c r="BJ5" i="4"/>
  <c r="BJ4" i="4"/>
  <c r="BJ3" i="4"/>
  <c r="BJ2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M3" i="4" s="1"/>
  <c r="BI7" i="4"/>
  <c r="BI6" i="4"/>
  <c r="BI5" i="4"/>
  <c r="BI4" i="4"/>
  <c r="BI3" i="4"/>
  <c r="BI2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39" i="4"/>
  <c r="AC135" i="4"/>
  <c r="AC131" i="4"/>
  <c r="AC127" i="4"/>
  <c r="AC123" i="4"/>
  <c r="AC119" i="4"/>
  <c r="AC115" i="4"/>
  <c r="AC111" i="4"/>
  <c r="AC107" i="4"/>
  <c r="AC103" i="4"/>
  <c r="AC99" i="4"/>
  <c r="AC93" i="4"/>
  <c r="AC88" i="4"/>
  <c r="AC84" i="4"/>
  <c r="AC80" i="4"/>
  <c r="AC76" i="4"/>
  <c r="AC72" i="4"/>
  <c r="AC67" i="4"/>
  <c r="AC63" i="4"/>
  <c r="AC59" i="4"/>
  <c r="AC55" i="4"/>
  <c r="AC51" i="4"/>
  <c r="AC43" i="4"/>
  <c r="AC39" i="4"/>
  <c r="AC35" i="4"/>
  <c r="AC31" i="4"/>
  <c r="AC27" i="4"/>
  <c r="AC23" i="4"/>
  <c r="AC19" i="4"/>
  <c r="AC15" i="4"/>
  <c r="AC11" i="4"/>
  <c r="AC7" i="4"/>
  <c r="AC3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6" i="4"/>
  <c r="AJ7" i="4"/>
  <c r="AJ6" i="4"/>
  <c r="AJ5" i="4"/>
  <c r="AK5" i="4" s="1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CP4" i="2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4" i="3"/>
  <c r="DZ24" i="3"/>
  <c r="DY24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2" i="3"/>
  <c r="DZ12" i="3"/>
  <c r="DY12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CV2" i="2" s="1"/>
  <c r="EA3" i="3"/>
  <c r="DZ3" i="3"/>
  <c r="DY3" i="3"/>
  <c r="EA2" i="3"/>
  <c r="CV4" i="2" s="1"/>
  <c r="DZ2" i="3"/>
  <c r="CV3" i="2" s="1"/>
  <c r="DY2" i="3"/>
  <c r="CU2" i="2" s="1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2" i="3"/>
  <c r="DW12" i="3"/>
  <c r="DV12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CS4" i="2" s="1"/>
  <c r="DW4" i="3"/>
  <c r="DV4" i="3"/>
  <c r="CS2" i="2" s="1"/>
  <c r="DX3" i="3"/>
  <c r="DW3" i="3"/>
  <c r="DV3" i="3"/>
  <c r="DX2" i="3"/>
  <c r="DW2" i="3"/>
  <c r="CS3" i="2" s="1"/>
  <c r="DV2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CP2" i="2" s="1"/>
  <c r="DU18" i="3"/>
  <c r="DT18" i="3"/>
  <c r="DS18" i="3"/>
  <c r="DU17" i="3"/>
  <c r="DT17" i="3"/>
  <c r="DS17" i="3"/>
  <c r="DU16" i="3"/>
  <c r="DT16" i="3"/>
  <c r="DS16" i="3"/>
  <c r="DU15" i="3"/>
  <c r="DT15" i="3"/>
  <c r="DS15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CP3" i="2" s="1"/>
  <c r="DS6" i="3"/>
  <c r="DU5" i="3"/>
  <c r="DT5" i="3"/>
  <c r="DS5" i="3"/>
  <c r="DU4" i="3"/>
  <c r="DT4" i="3"/>
  <c r="DS4" i="3"/>
  <c r="DU3" i="3"/>
  <c r="DT3" i="3"/>
  <c r="DS3" i="3"/>
  <c r="CO2" i="2" s="1"/>
  <c r="DU2" i="3"/>
  <c r="CO4" i="2" s="1"/>
  <c r="DT2" i="3"/>
  <c r="CO3" i="2" s="1"/>
  <c r="DS2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CM3" i="2" s="1"/>
  <c r="DP3" i="3"/>
  <c r="CM2" i="2" s="1"/>
  <c r="DR2" i="3"/>
  <c r="CM4" i="2" s="1"/>
  <c r="DQ2" i="3"/>
  <c r="DP2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4" i="3"/>
  <c r="DM24" i="3"/>
  <c r="DL24" i="3"/>
  <c r="DN23" i="3"/>
  <c r="DM23" i="3"/>
  <c r="DL23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CI3" i="2" s="1"/>
  <c r="DL5" i="3"/>
  <c r="DN4" i="3"/>
  <c r="DM4" i="3"/>
  <c r="DL4" i="3"/>
  <c r="DN3" i="3"/>
  <c r="DM3" i="3"/>
  <c r="CH3" i="2" s="1"/>
  <c r="DL3" i="3"/>
  <c r="DN2" i="3"/>
  <c r="CI4" i="2" s="1"/>
  <c r="DM2" i="3"/>
  <c r="DL2" i="3"/>
  <c r="CI2" i="2" s="1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5" i="3"/>
  <c r="DJ25" i="3"/>
  <c r="DI25" i="3"/>
  <c r="DK24" i="3"/>
  <c r="DJ24" i="3"/>
  <c r="DI24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2" i="3"/>
  <c r="DJ12" i="3"/>
  <c r="DI12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CF3" i="2" s="1"/>
  <c r="DI4" i="3"/>
  <c r="DK3" i="3"/>
  <c r="DJ3" i="3"/>
  <c r="CE3" i="2" s="1"/>
  <c r="DI3" i="3"/>
  <c r="DK2" i="3"/>
  <c r="CF4" i="2" s="1"/>
  <c r="DJ2" i="3"/>
  <c r="DI2" i="3"/>
  <c r="CF2" i="2" s="1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5" i="3"/>
  <c r="DG25" i="3"/>
  <c r="DF25" i="3"/>
  <c r="DH24" i="3"/>
  <c r="DG24" i="3"/>
  <c r="DF24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2" i="3"/>
  <c r="DG12" i="3"/>
  <c r="DF12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CC3" i="2" s="1"/>
  <c r="DF5" i="3"/>
  <c r="DH4" i="3"/>
  <c r="DG4" i="3"/>
  <c r="DF4" i="3"/>
  <c r="DH3" i="3"/>
  <c r="DG3" i="3"/>
  <c r="DF3" i="3"/>
  <c r="DH2" i="3"/>
  <c r="CC4" i="2" s="1"/>
  <c r="DG2" i="3"/>
  <c r="CB3" i="2" s="1"/>
  <c r="DF2" i="3"/>
  <c r="CC2" i="2" s="1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1" i="3"/>
  <c r="DD11" i="3"/>
  <c r="DC11" i="3"/>
  <c r="DE10" i="3"/>
  <c r="DD10" i="3"/>
  <c r="DC10" i="3"/>
  <c r="BY2" i="2" s="1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BZ4" i="2" s="1"/>
  <c r="DD4" i="3"/>
  <c r="BZ3" i="2" s="1"/>
  <c r="DC4" i="3"/>
  <c r="DE3" i="3"/>
  <c r="DD3" i="3"/>
  <c r="DC3" i="3"/>
  <c r="DE2" i="3"/>
  <c r="DD2" i="3"/>
  <c r="DC2" i="3"/>
  <c r="BZ2" i="2" s="1"/>
  <c r="BI11" i="2"/>
  <c r="BD52" i="3"/>
  <c r="AY52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5" i="3"/>
  <c r="AY45" i="3"/>
  <c r="BD44" i="3"/>
  <c r="AY44" i="3"/>
  <c r="BD43" i="3"/>
  <c r="AY43" i="3"/>
  <c r="BD42" i="3"/>
  <c r="AY42" i="3"/>
  <c r="BD41" i="3"/>
  <c r="AY41" i="3"/>
  <c r="BD38" i="3"/>
  <c r="AY38" i="3"/>
  <c r="BD37" i="3"/>
  <c r="AY37" i="3"/>
  <c r="BD36" i="3"/>
  <c r="AY36" i="3"/>
  <c r="BD35" i="3"/>
  <c r="AY35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4" i="3"/>
  <c r="AY24" i="3"/>
  <c r="BD23" i="3"/>
  <c r="AY23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1" i="3"/>
  <c r="AY11" i="3"/>
  <c r="BD10" i="3"/>
  <c r="AY10" i="3"/>
  <c r="BD9" i="3"/>
  <c r="AY9" i="3"/>
  <c r="BI10" i="2" s="1"/>
  <c r="BD8" i="3"/>
  <c r="AY8" i="3"/>
  <c r="BD7" i="3"/>
  <c r="AY7" i="3"/>
  <c r="BD6" i="3"/>
  <c r="AY6" i="3"/>
  <c r="BD5" i="3"/>
  <c r="AY5" i="3"/>
  <c r="BD4" i="3"/>
  <c r="AY4" i="3"/>
  <c r="BD3" i="3"/>
  <c r="BH11" i="2" s="1"/>
  <c r="AY3" i="3"/>
  <c r="BD2" i="3"/>
  <c r="AY2" i="3"/>
  <c r="BH10" i="2" s="1"/>
  <c r="BC51" i="3"/>
  <c r="AX51" i="3"/>
  <c r="BC50" i="3"/>
  <c r="AX50" i="3"/>
  <c r="BC49" i="3"/>
  <c r="AX49" i="3"/>
  <c r="BC48" i="3"/>
  <c r="AX48" i="3"/>
  <c r="BC47" i="3"/>
  <c r="AX47" i="3"/>
  <c r="BC46" i="3"/>
  <c r="AX46" i="3"/>
  <c r="BC45" i="3"/>
  <c r="AX45" i="3"/>
  <c r="BC44" i="3"/>
  <c r="AX44" i="3"/>
  <c r="BC43" i="3"/>
  <c r="AX43" i="3"/>
  <c r="BC42" i="3"/>
  <c r="AX42" i="3"/>
  <c r="BC41" i="3"/>
  <c r="AX41" i="3"/>
  <c r="BC37" i="3"/>
  <c r="AX37" i="3"/>
  <c r="BC36" i="3"/>
  <c r="AX36" i="3"/>
  <c r="BC35" i="3"/>
  <c r="AX35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5" i="3"/>
  <c r="AX25" i="3"/>
  <c r="BC24" i="3"/>
  <c r="AX24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2" i="3"/>
  <c r="AX12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BF11" i="2" s="1"/>
  <c r="AX4" i="3"/>
  <c r="BC3" i="3"/>
  <c r="AX3" i="3"/>
  <c r="BF10" i="2" s="1"/>
  <c r="BC2" i="3"/>
  <c r="BE11" i="2" s="1"/>
  <c r="AX2" i="3"/>
  <c r="BE10" i="2" s="1"/>
  <c r="BB51" i="3"/>
  <c r="AW51" i="3"/>
  <c r="BB50" i="3"/>
  <c r="AW50" i="3"/>
  <c r="BB49" i="3"/>
  <c r="AW49" i="3"/>
  <c r="BB48" i="3"/>
  <c r="AW48" i="3"/>
  <c r="BB47" i="3"/>
  <c r="AW47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38" i="3"/>
  <c r="AW38" i="3"/>
  <c r="BB37" i="3"/>
  <c r="AW37" i="3"/>
  <c r="BB36" i="3"/>
  <c r="AW36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5" i="3"/>
  <c r="AW25" i="3"/>
  <c r="BB24" i="3"/>
  <c r="AW24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2" i="3"/>
  <c r="AW12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2" i="3"/>
  <c r="BC11" i="2" s="1"/>
  <c r="AW2" i="3"/>
  <c r="BB10" i="2" s="1"/>
  <c r="BA51" i="3"/>
  <c r="AV51" i="3"/>
  <c r="BA50" i="3"/>
  <c r="AV50" i="3"/>
  <c r="BA49" i="3"/>
  <c r="AV49" i="3"/>
  <c r="BA48" i="3"/>
  <c r="AV48" i="3"/>
  <c r="BA47" i="3"/>
  <c r="AV47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38" i="3"/>
  <c r="AV38" i="3"/>
  <c r="BA37" i="3"/>
  <c r="AV37" i="3"/>
  <c r="BA36" i="3"/>
  <c r="AV36" i="3"/>
  <c r="BA35" i="3"/>
  <c r="AV35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4" i="3"/>
  <c r="AV24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Z11" i="2" s="1"/>
  <c r="AV4" i="3"/>
  <c r="BA3" i="3"/>
  <c r="AV3" i="3"/>
  <c r="BA2" i="3"/>
  <c r="AY11" i="2" s="1"/>
  <c r="AV2" i="3"/>
  <c r="AY10" i="2" s="1"/>
  <c r="AM52" i="3"/>
  <c r="AM51" i="3"/>
  <c r="AM50" i="3"/>
  <c r="AM49" i="3"/>
  <c r="AM48" i="3"/>
  <c r="AM47" i="3"/>
  <c r="AM46" i="3"/>
  <c r="AM45" i="3"/>
  <c r="AM44" i="3"/>
  <c r="AM43" i="3"/>
  <c r="AM42" i="3"/>
  <c r="AM41" i="3"/>
  <c r="AM38" i="3"/>
  <c r="AM37" i="3"/>
  <c r="AM36" i="3"/>
  <c r="AM35" i="3"/>
  <c r="AM34" i="3"/>
  <c r="AM33" i="3"/>
  <c r="AM32" i="3"/>
  <c r="AM31" i="3"/>
  <c r="AM30" i="3"/>
  <c r="AM29" i="3"/>
  <c r="AM28" i="3"/>
  <c r="AM24" i="3"/>
  <c r="AM23" i="3"/>
  <c r="AM22" i="3"/>
  <c r="AM21" i="3"/>
  <c r="AM20" i="3"/>
  <c r="AM19" i="3"/>
  <c r="AM18" i="3"/>
  <c r="AM17" i="3"/>
  <c r="AM16" i="3"/>
  <c r="AM15" i="3"/>
  <c r="AM11" i="3"/>
  <c r="AM10" i="3"/>
  <c r="AM9" i="3"/>
  <c r="AM8" i="3"/>
  <c r="AM7" i="3"/>
  <c r="AM6" i="3"/>
  <c r="AM5" i="3"/>
  <c r="BI8" i="2" s="1"/>
  <c r="AM4" i="3"/>
  <c r="AM3" i="3"/>
  <c r="AM2" i="3"/>
  <c r="BH8" i="2" s="1"/>
  <c r="AL51" i="3"/>
  <c r="AL50" i="3"/>
  <c r="AL49" i="3"/>
  <c r="AL48" i="3"/>
  <c r="AL47" i="3"/>
  <c r="AL46" i="3"/>
  <c r="AL45" i="3"/>
  <c r="AL44" i="3"/>
  <c r="AL43" i="3"/>
  <c r="AL42" i="3"/>
  <c r="AL41" i="3"/>
  <c r="AL37" i="3"/>
  <c r="AL36" i="3"/>
  <c r="AL35" i="3"/>
  <c r="AL34" i="3"/>
  <c r="AL33" i="3"/>
  <c r="AL32" i="3"/>
  <c r="AL31" i="3"/>
  <c r="AL30" i="3"/>
  <c r="AL29" i="3"/>
  <c r="AL28" i="3"/>
  <c r="AL25" i="3"/>
  <c r="AL24" i="3"/>
  <c r="AL23" i="3"/>
  <c r="AL22" i="3"/>
  <c r="AL21" i="3"/>
  <c r="AL20" i="3"/>
  <c r="AL19" i="3"/>
  <c r="AL18" i="3"/>
  <c r="AL17" i="3"/>
  <c r="AL16" i="3"/>
  <c r="AL15" i="3"/>
  <c r="AL12" i="3"/>
  <c r="AL11" i="3"/>
  <c r="AL10" i="3"/>
  <c r="AL9" i="3"/>
  <c r="AL8" i="3"/>
  <c r="AL7" i="3"/>
  <c r="AL6" i="3"/>
  <c r="AL5" i="3"/>
  <c r="AL4" i="3"/>
  <c r="AL3" i="3"/>
  <c r="AL2" i="3"/>
  <c r="BF8" i="2" s="1"/>
  <c r="AK51" i="3"/>
  <c r="AK50" i="3"/>
  <c r="AK49" i="3"/>
  <c r="AK48" i="3"/>
  <c r="AK47" i="3"/>
  <c r="AK46" i="3"/>
  <c r="AK45" i="3"/>
  <c r="AK44" i="3"/>
  <c r="AK43" i="3"/>
  <c r="AK42" i="3"/>
  <c r="AK41" i="3"/>
  <c r="AK38" i="3"/>
  <c r="AK37" i="3"/>
  <c r="AK36" i="3"/>
  <c r="AK35" i="3"/>
  <c r="AK34" i="3"/>
  <c r="AK33" i="3"/>
  <c r="AK32" i="3"/>
  <c r="AK31" i="3"/>
  <c r="AK30" i="3"/>
  <c r="AK29" i="3"/>
  <c r="AK28" i="3"/>
  <c r="AK25" i="3"/>
  <c r="AK24" i="3"/>
  <c r="AK23" i="3"/>
  <c r="AK22" i="3"/>
  <c r="AK21" i="3"/>
  <c r="AK20" i="3"/>
  <c r="AK19" i="3"/>
  <c r="AK18" i="3"/>
  <c r="AK17" i="3"/>
  <c r="AK16" i="3"/>
  <c r="AK15" i="3"/>
  <c r="AK12" i="3"/>
  <c r="AK11" i="3"/>
  <c r="AK10" i="3"/>
  <c r="AK9" i="3"/>
  <c r="AK8" i="3"/>
  <c r="AK7" i="3"/>
  <c r="AK6" i="3"/>
  <c r="AK5" i="3"/>
  <c r="AK4" i="3"/>
  <c r="AK3" i="3"/>
  <c r="AK2" i="3"/>
  <c r="BB8" i="2" s="1"/>
  <c r="AJ51" i="3"/>
  <c r="AJ50" i="3"/>
  <c r="AJ49" i="3"/>
  <c r="AJ48" i="3"/>
  <c r="AJ47" i="3"/>
  <c r="AJ46" i="3"/>
  <c r="AJ45" i="3"/>
  <c r="AJ44" i="3"/>
  <c r="AJ43" i="3"/>
  <c r="AJ42" i="3"/>
  <c r="AJ41" i="3"/>
  <c r="AJ38" i="3"/>
  <c r="AJ37" i="3"/>
  <c r="AJ36" i="3"/>
  <c r="AJ35" i="3"/>
  <c r="AJ34" i="3"/>
  <c r="AJ33" i="3"/>
  <c r="AJ32" i="3"/>
  <c r="AJ31" i="3"/>
  <c r="AJ30" i="3"/>
  <c r="AJ29" i="3"/>
  <c r="AJ28" i="3"/>
  <c r="AJ24" i="3"/>
  <c r="AJ23" i="3"/>
  <c r="AJ22" i="3"/>
  <c r="AJ21" i="3"/>
  <c r="AJ20" i="3"/>
  <c r="AJ19" i="3"/>
  <c r="AJ18" i="3"/>
  <c r="AJ17" i="3"/>
  <c r="AJ16" i="3"/>
  <c r="AJ15" i="3"/>
  <c r="AJ11" i="3"/>
  <c r="AJ10" i="3"/>
  <c r="AJ9" i="3"/>
  <c r="AJ8" i="3"/>
  <c r="AJ7" i="3"/>
  <c r="AJ6" i="3"/>
  <c r="AJ5" i="3"/>
  <c r="AJ4" i="3"/>
  <c r="AY8" i="2" s="1"/>
  <c r="AJ3" i="3"/>
  <c r="AJ2" i="3"/>
  <c r="BI6" i="2"/>
  <c r="X52" i="3"/>
  <c r="X51" i="3"/>
  <c r="X50" i="3"/>
  <c r="X49" i="3"/>
  <c r="X48" i="3"/>
  <c r="X47" i="3"/>
  <c r="X46" i="3"/>
  <c r="X45" i="3"/>
  <c r="X44" i="3"/>
  <c r="X43" i="3"/>
  <c r="X42" i="3"/>
  <c r="X41" i="3"/>
  <c r="X38" i="3"/>
  <c r="X37" i="3"/>
  <c r="X36" i="3"/>
  <c r="X35" i="3"/>
  <c r="X34" i="3"/>
  <c r="X33" i="3"/>
  <c r="X32" i="3"/>
  <c r="X31" i="3"/>
  <c r="X30" i="3"/>
  <c r="X29" i="3"/>
  <c r="X28" i="3"/>
  <c r="X24" i="3"/>
  <c r="X23" i="3"/>
  <c r="X22" i="3"/>
  <c r="X21" i="3"/>
  <c r="X20" i="3"/>
  <c r="X19" i="3"/>
  <c r="X18" i="3"/>
  <c r="X17" i="3"/>
  <c r="X16" i="3"/>
  <c r="X15" i="3"/>
  <c r="X11" i="3"/>
  <c r="X10" i="3"/>
  <c r="X9" i="3"/>
  <c r="X8" i="3"/>
  <c r="X7" i="3"/>
  <c r="X6" i="3"/>
  <c r="X5" i="3"/>
  <c r="X4" i="3"/>
  <c r="X3" i="3"/>
  <c r="X2" i="3"/>
  <c r="BH6" i="2" s="1"/>
  <c r="W51" i="3"/>
  <c r="W50" i="3"/>
  <c r="W49" i="3"/>
  <c r="W48" i="3"/>
  <c r="W47" i="3"/>
  <c r="W46" i="3"/>
  <c r="W45" i="3"/>
  <c r="W44" i="3"/>
  <c r="W43" i="3"/>
  <c r="W42" i="3"/>
  <c r="W41" i="3"/>
  <c r="W37" i="3"/>
  <c r="W36" i="3"/>
  <c r="W35" i="3"/>
  <c r="W34" i="3"/>
  <c r="W33" i="3"/>
  <c r="W32" i="3"/>
  <c r="W31" i="3"/>
  <c r="W30" i="3"/>
  <c r="W29" i="3"/>
  <c r="W28" i="3"/>
  <c r="W25" i="3"/>
  <c r="W24" i="3"/>
  <c r="W23" i="3"/>
  <c r="W22" i="3"/>
  <c r="W21" i="3"/>
  <c r="W20" i="3"/>
  <c r="W19" i="3"/>
  <c r="W18" i="3"/>
  <c r="W17" i="3"/>
  <c r="W16" i="3"/>
  <c r="W15" i="3"/>
  <c r="W12" i="3"/>
  <c r="W11" i="3"/>
  <c r="W10" i="3"/>
  <c r="W9" i="3"/>
  <c r="W8" i="3"/>
  <c r="BF6" i="2" s="1"/>
  <c r="W7" i="3"/>
  <c r="W6" i="3"/>
  <c r="W5" i="3"/>
  <c r="BE6" i="2" s="1"/>
  <c r="W4" i="3"/>
  <c r="W3" i="3"/>
  <c r="W2" i="3"/>
  <c r="AG2" i="3" s="1"/>
  <c r="V51" i="3"/>
  <c r="V50" i="3"/>
  <c r="V49" i="3"/>
  <c r="V48" i="3"/>
  <c r="V47" i="3"/>
  <c r="V46" i="3"/>
  <c r="V45" i="3"/>
  <c r="V44" i="3"/>
  <c r="V43" i="3"/>
  <c r="V42" i="3"/>
  <c r="V41" i="3"/>
  <c r="V38" i="3"/>
  <c r="V37" i="3"/>
  <c r="V36" i="3"/>
  <c r="V35" i="3"/>
  <c r="V34" i="3"/>
  <c r="V33" i="3"/>
  <c r="V32" i="3"/>
  <c r="V31" i="3"/>
  <c r="V30" i="3"/>
  <c r="V29" i="3"/>
  <c r="V28" i="3"/>
  <c r="V25" i="3"/>
  <c r="V24" i="3"/>
  <c r="V23" i="3"/>
  <c r="V22" i="3"/>
  <c r="V21" i="3"/>
  <c r="V20" i="3"/>
  <c r="V19" i="3"/>
  <c r="V18" i="3"/>
  <c r="V17" i="3"/>
  <c r="V16" i="3"/>
  <c r="V15" i="3"/>
  <c r="V12" i="3"/>
  <c r="V11" i="3"/>
  <c r="V10" i="3"/>
  <c r="V9" i="3"/>
  <c r="V8" i="3"/>
  <c r="V7" i="3"/>
  <c r="V6" i="3"/>
  <c r="V5" i="3"/>
  <c r="V4" i="3"/>
  <c r="BC6" i="2" s="1"/>
  <c r="V3" i="3"/>
  <c r="V2" i="3"/>
  <c r="AF2" i="3" s="1"/>
  <c r="U51" i="3"/>
  <c r="U50" i="3"/>
  <c r="U49" i="3"/>
  <c r="U48" i="3"/>
  <c r="U47" i="3"/>
  <c r="U46" i="3"/>
  <c r="U45" i="3"/>
  <c r="U44" i="3"/>
  <c r="U43" i="3"/>
  <c r="U42" i="3"/>
  <c r="U41" i="3"/>
  <c r="U38" i="3"/>
  <c r="U37" i="3"/>
  <c r="U36" i="3"/>
  <c r="U35" i="3"/>
  <c r="U34" i="3"/>
  <c r="U33" i="3"/>
  <c r="U32" i="3"/>
  <c r="U31" i="3"/>
  <c r="U30" i="3"/>
  <c r="U29" i="3"/>
  <c r="U28" i="3"/>
  <c r="U24" i="3"/>
  <c r="U23" i="3"/>
  <c r="U22" i="3"/>
  <c r="U21" i="3"/>
  <c r="U20" i="3"/>
  <c r="U19" i="3"/>
  <c r="U18" i="3"/>
  <c r="U17" i="3"/>
  <c r="U16" i="3"/>
  <c r="U15" i="3"/>
  <c r="U11" i="3"/>
  <c r="U10" i="3"/>
  <c r="U9" i="3"/>
  <c r="U8" i="3"/>
  <c r="U7" i="3"/>
  <c r="U6" i="3"/>
  <c r="U5" i="3"/>
  <c r="U4" i="3"/>
  <c r="U3" i="3"/>
  <c r="AZ6" i="2" s="1"/>
  <c r="U2" i="3"/>
  <c r="AT6" i="3" s="1"/>
  <c r="BC5" i="2"/>
  <c r="S52" i="3"/>
  <c r="S51" i="3"/>
  <c r="S50" i="3"/>
  <c r="S49" i="3"/>
  <c r="S48" i="3"/>
  <c r="S47" i="3"/>
  <c r="S46" i="3"/>
  <c r="S45" i="3"/>
  <c r="S44" i="3"/>
  <c r="S43" i="3"/>
  <c r="S42" i="3"/>
  <c r="S41" i="3"/>
  <c r="S39" i="3"/>
  <c r="S38" i="3"/>
  <c r="S37" i="3"/>
  <c r="S36" i="3"/>
  <c r="S35" i="3"/>
  <c r="S34" i="3"/>
  <c r="S33" i="3"/>
  <c r="S32" i="3"/>
  <c r="S31" i="3"/>
  <c r="S30" i="3"/>
  <c r="S29" i="3"/>
  <c r="S28" i="3"/>
  <c r="S24" i="3"/>
  <c r="S23" i="3"/>
  <c r="S22" i="3"/>
  <c r="S21" i="3"/>
  <c r="S20" i="3"/>
  <c r="S19" i="3"/>
  <c r="S18" i="3"/>
  <c r="S17" i="3"/>
  <c r="S16" i="3"/>
  <c r="S15" i="3"/>
  <c r="S12" i="3"/>
  <c r="S11" i="3"/>
  <c r="S10" i="3"/>
  <c r="S9" i="3"/>
  <c r="S8" i="3"/>
  <c r="S7" i="3"/>
  <c r="S6" i="3"/>
  <c r="S5" i="3"/>
  <c r="S4" i="3"/>
  <c r="S3" i="3"/>
  <c r="S2" i="3"/>
  <c r="BH5" i="2" s="1"/>
  <c r="R51" i="3"/>
  <c r="R50" i="3"/>
  <c r="R49" i="3"/>
  <c r="R48" i="3"/>
  <c r="R47" i="3"/>
  <c r="R46" i="3"/>
  <c r="R45" i="3"/>
  <c r="R44" i="3"/>
  <c r="R43" i="3"/>
  <c r="R42" i="3"/>
  <c r="R41" i="3"/>
  <c r="R38" i="3"/>
  <c r="R37" i="3"/>
  <c r="R36" i="3"/>
  <c r="R35" i="3"/>
  <c r="R34" i="3"/>
  <c r="R33" i="3"/>
  <c r="R32" i="3"/>
  <c r="R31" i="3"/>
  <c r="R30" i="3"/>
  <c r="R29" i="3"/>
  <c r="R28" i="3"/>
  <c r="R25" i="3"/>
  <c r="R24" i="3"/>
  <c r="R23" i="3"/>
  <c r="R22" i="3"/>
  <c r="R21" i="3"/>
  <c r="R20" i="3"/>
  <c r="R19" i="3"/>
  <c r="R18" i="3"/>
  <c r="R17" i="3"/>
  <c r="R16" i="3"/>
  <c r="R15" i="3"/>
  <c r="R12" i="3"/>
  <c r="R11" i="3"/>
  <c r="R10" i="3"/>
  <c r="R9" i="3"/>
  <c r="R8" i="3"/>
  <c r="R7" i="3"/>
  <c r="R6" i="3"/>
  <c r="R5" i="3"/>
  <c r="R4" i="3"/>
  <c r="R3" i="3"/>
  <c r="BE5" i="2" s="1"/>
  <c r="R2" i="3"/>
  <c r="Q52" i="3"/>
  <c r="Q51" i="3"/>
  <c r="Q50" i="3"/>
  <c r="Q49" i="3"/>
  <c r="Q48" i="3"/>
  <c r="Q47" i="3"/>
  <c r="Q46" i="3"/>
  <c r="Q45" i="3"/>
  <c r="Q44" i="3"/>
  <c r="Q43" i="3"/>
  <c r="Q42" i="3"/>
  <c r="Q41" i="3"/>
  <c r="Q38" i="3"/>
  <c r="Q37" i="3"/>
  <c r="Q36" i="3"/>
  <c r="Q35" i="3"/>
  <c r="Q34" i="3"/>
  <c r="Q33" i="3"/>
  <c r="Q32" i="3"/>
  <c r="Q31" i="3"/>
  <c r="Q30" i="3"/>
  <c r="Q29" i="3"/>
  <c r="Q28" i="3"/>
  <c r="Q25" i="3"/>
  <c r="Q24" i="3"/>
  <c r="Q23" i="3"/>
  <c r="Q22" i="3"/>
  <c r="Q21" i="3"/>
  <c r="Q20" i="3"/>
  <c r="Q19" i="3"/>
  <c r="Q18" i="3"/>
  <c r="Q17" i="3"/>
  <c r="Q16" i="3"/>
  <c r="Q15" i="3"/>
  <c r="Q12" i="3"/>
  <c r="Q11" i="3"/>
  <c r="Q10" i="3"/>
  <c r="Q9" i="3"/>
  <c r="Q8" i="3"/>
  <c r="Q7" i="3"/>
  <c r="Q6" i="3"/>
  <c r="Q5" i="3"/>
  <c r="Q4" i="3"/>
  <c r="Q3" i="3"/>
  <c r="Q2" i="3"/>
  <c r="BB5" i="2" s="1"/>
  <c r="P52" i="3"/>
  <c r="P51" i="3"/>
  <c r="P50" i="3"/>
  <c r="P49" i="3"/>
  <c r="P48" i="3"/>
  <c r="P47" i="3"/>
  <c r="P46" i="3"/>
  <c r="P45" i="3"/>
  <c r="P44" i="3"/>
  <c r="P43" i="3"/>
  <c r="P42" i="3"/>
  <c r="P41" i="3"/>
  <c r="P38" i="3"/>
  <c r="P37" i="3"/>
  <c r="P36" i="3"/>
  <c r="P35" i="3"/>
  <c r="P34" i="3"/>
  <c r="P33" i="3"/>
  <c r="P32" i="3"/>
  <c r="P31" i="3"/>
  <c r="P30" i="3"/>
  <c r="P29" i="3"/>
  <c r="P28" i="3"/>
  <c r="P25" i="3"/>
  <c r="P24" i="3"/>
  <c r="P23" i="3"/>
  <c r="P22" i="3"/>
  <c r="P21" i="3"/>
  <c r="P20" i="3"/>
  <c r="P19" i="3"/>
  <c r="P18" i="3"/>
  <c r="P17" i="3"/>
  <c r="P16" i="3"/>
  <c r="P15" i="3"/>
  <c r="P12" i="3"/>
  <c r="P11" i="3"/>
  <c r="P10" i="3"/>
  <c r="P9" i="3"/>
  <c r="AZ5" i="2" s="1"/>
  <c r="P8" i="3"/>
  <c r="P7" i="3"/>
  <c r="P6" i="3"/>
  <c r="AY5" i="2" s="1"/>
  <c r="P5" i="3"/>
  <c r="P4" i="3"/>
  <c r="P3" i="3"/>
  <c r="P2" i="3"/>
  <c r="N52" i="3"/>
  <c r="N51" i="3"/>
  <c r="N50" i="3"/>
  <c r="N49" i="3"/>
  <c r="N48" i="3"/>
  <c r="N47" i="3"/>
  <c r="N46" i="3"/>
  <c r="N45" i="3"/>
  <c r="N44" i="3"/>
  <c r="N43" i="3"/>
  <c r="N42" i="3"/>
  <c r="N41" i="3"/>
  <c r="N38" i="3"/>
  <c r="N37" i="3"/>
  <c r="N36" i="3"/>
  <c r="N35" i="3"/>
  <c r="N34" i="3"/>
  <c r="N33" i="3"/>
  <c r="N32" i="3"/>
  <c r="N31" i="3"/>
  <c r="N30" i="3"/>
  <c r="N29" i="3"/>
  <c r="N28" i="3"/>
  <c r="N24" i="3"/>
  <c r="N23" i="3"/>
  <c r="N22" i="3"/>
  <c r="N21" i="3"/>
  <c r="N20" i="3"/>
  <c r="N19" i="3"/>
  <c r="N18" i="3"/>
  <c r="N17" i="3"/>
  <c r="N16" i="3"/>
  <c r="N15" i="3"/>
  <c r="N11" i="3"/>
  <c r="N10" i="3"/>
  <c r="N9" i="3"/>
  <c r="N8" i="3"/>
  <c r="N7" i="3"/>
  <c r="N6" i="3"/>
  <c r="N5" i="3"/>
  <c r="N4" i="3"/>
  <c r="N3" i="3"/>
  <c r="N2" i="3"/>
  <c r="BH4" i="2" s="1"/>
  <c r="M51" i="3"/>
  <c r="M50" i="3"/>
  <c r="M49" i="3"/>
  <c r="M48" i="3"/>
  <c r="M47" i="3"/>
  <c r="M46" i="3"/>
  <c r="M45" i="3"/>
  <c r="M44" i="3"/>
  <c r="M43" i="3"/>
  <c r="M42" i="3"/>
  <c r="M41" i="3"/>
  <c r="M37" i="3"/>
  <c r="M36" i="3"/>
  <c r="M35" i="3"/>
  <c r="M34" i="3"/>
  <c r="M33" i="3"/>
  <c r="M32" i="3"/>
  <c r="M31" i="3"/>
  <c r="M30" i="3"/>
  <c r="M29" i="3"/>
  <c r="M28" i="3"/>
  <c r="M25" i="3"/>
  <c r="M24" i="3"/>
  <c r="M23" i="3"/>
  <c r="M22" i="3"/>
  <c r="M21" i="3"/>
  <c r="M20" i="3"/>
  <c r="M19" i="3"/>
  <c r="M18" i="3"/>
  <c r="M17" i="3"/>
  <c r="M16" i="3"/>
  <c r="M15" i="3"/>
  <c r="M12" i="3"/>
  <c r="M11" i="3"/>
  <c r="M10" i="3"/>
  <c r="M9" i="3"/>
  <c r="M8" i="3"/>
  <c r="M7" i="3"/>
  <c r="BE4" i="2" s="1"/>
  <c r="M6" i="3"/>
  <c r="M5" i="3"/>
  <c r="BF4" i="2" s="1"/>
  <c r="M4" i="3"/>
  <c r="M3" i="3"/>
  <c r="M2" i="3"/>
  <c r="L51" i="3"/>
  <c r="L50" i="3"/>
  <c r="L49" i="3"/>
  <c r="L48" i="3"/>
  <c r="L47" i="3"/>
  <c r="L46" i="3"/>
  <c r="L45" i="3"/>
  <c r="L44" i="3"/>
  <c r="L43" i="3"/>
  <c r="L42" i="3"/>
  <c r="L41" i="3"/>
  <c r="L38" i="3"/>
  <c r="L37" i="3"/>
  <c r="L36" i="3"/>
  <c r="L35" i="3"/>
  <c r="L34" i="3"/>
  <c r="L33" i="3"/>
  <c r="L32" i="3"/>
  <c r="L31" i="3"/>
  <c r="L30" i="3"/>
  <c r="L29" i="3"/>
  <c r="L28" i="3"/>
  <c r="L25" i="3"/>
  <c r="L24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8" i="3"/>
  <c r="L7" i="3"/>
  <c r="L6" i="3"/>
  <c r="L5" i="3"/>
  <c r="L4" i="3"/>
  <c r="L3" i="3"/>
  <c r="BC4" i="2" s="1"/>
  <c r="L2" i="3"/>
  <c r="K51" i="3"/>
  <c r="K50" i="3"/>
  <c r="K49" i="3"/>
  <c r="K48" i="3"/>
  <c r="K47" i="3"/>
  <c r="K46" i="3"/>
  <c r="K45" i="3"/>
  <c r="K44" i="3"/>
  <c r="K43" i="3"/>
  <c r="K42" i="3"/>
  <c r="K41" i="3"/>
  <c r="K38" i="3"/>
  <c r="K37" i="3"/>
  <c r="K36" i="3"/>
  <c r="K35" i="3"/>
  <c r="K34" i="3"/>
  <c r="K33" i="3"/>
  <c r="K32" i="3"/>
  <c r="K31" i="3"/>
  <c r="K30" i="3"/>
  <c r="K29" i="3"/>
  <c r="K28" i="3"/>
  <c r="K24" i="3"/>
  <c r="K23" i="3"/>
  <c r="K22" i="3"/>
  <c r="K21" i="3"/>
  <c r="K20" i="3"/>
  <c r="K19" i="3"/>
  <c r="K18" i="3"/>
  <c r="K17" i="3"/>
  <c r="K16" i="3"/>
  <c r="K15" i="3"/>
  <c r="K11" i="3"/>
  <c r="K10" i="3"/>
  <c r="K9" i="3"/>
  <c r="K8" i="3"/>
  <c r="K7" i="3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52" i="3"/>
  <c r="BO52" i="3"/>
  <c r="BG52" i="3"/>
  <c r="BF52" i="3"/>
  <c r="AC52" i="3"/>
  <c r="AR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F39" i="3"/>
  <c r="BP38" i="3"/>
  <c r="BO38" i="3"/>
  <c r="BM38" i="3"/>
  <c r="BL38" i="3"/>
  <c r="BG38" i="3"/>
  <c r="BF38" i="3"/>
  <c r="AC38" i="3"/>
  <c r="AR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6" i="3"/>
  <c r="BP25" i="3"/>
  <c r="BO25" i="3"/>
  <c r="BM25" i="3"/>
  <c r="BG25" i="3"/>
  <c r="BF25" i="3"/>
  <c r="AB25" i="3"/>
  <c r="AQ25" i="3" s="1"/>
  <c r="AA25" i="3"/>
  <c r="AP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BE7" i="2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P8" i="2" s="1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3" i="3"/>
  <c r="BP12" i="3"/>
  <c r="BM12" i="3"/>
  <c r="BG12" i="3"/>
  <c r="BF12" i="3"/>
  <c r="AB12" i="3"/>
  <c r="AQ12" i="3" s="1"/>
  <c r="AA12" i="3"/>
  <c r="AP12" i="3" s="1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P14" i="2" s="1"/>
  <c r="BM6" i="3"/>
  <c r="BL6" i="3"/>
  <c r="BG6" i="3"/>
  <c r="BF6" i="3"/>
  <c r="BP2" i="2" s="1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P9" i="2" s="1"/>
  <c r="BL3" i="3"/>
  <c r="BG3" i="3"/>
  <c r="BP3" i="2" s="1"/>
  <c r="BF3" i="3"/>
  <c r="AC3" i="3"/>
  <c r="AR3" i="3" s="1"/>
  <c r="AB3" i="3"/>
  <c r="AQ3" i="3" s="1"/>
  <c r="AA3" i="3"/>
  <c r="AP3" i="3" s="1"/>
  <c r="Z3" i="3"/>
  <c r="AO3" i="3" s="1"/>
  <c r="BP2" i="3"/>
  <c r="BP15" i="2" s="1"/>
  <c r="BO2" i="3"/>
  <c r="BQ14" i="2" s="1"/>
  <c r="BM2" i="3"/>
  <c r="BQ9" i="2" s="1"/>
  <c r="BL2" i="3"/>
  <c r="BQ8" i="2" s="1"/>
  <c r="BG2" i="3"/>
  <c r="BF2" i="3"/>
  <c r="BQ2" i="2" s="1"/>
  <c r="AC2" i="3"/>
  <c r="BH7" i="2" s="1"/>
  <c r="AB2" i="3"/>
  <c r="AQ2" i="3" s="1"/>
  <c r="AA2" i="3"/>
  <c r="AP2" i="3" s="1"/>
  <c r="Z2" i="3"/>
  <c r="AT4" i="3" s="1"/>
  <c r="AT2" i="3" s="1"/>
  <c r="BB11" i="2" l="1"/>
  <c r="AH2" i="3"/>
  <c r="BE8" i="2"/>
  <c r="CH2" i="2"/>
  <c r="CH4" i="2"/>
  <c r="CU3" i="2"/>
  <c r="Y3" i="2"/>
  <c r="AM3" i="2"/>
  <c r="BQ3" i="2"/>
  <c r="BI5" i="2"/>
  <c r="BC8" i="2"/>
  <c r="BC10" i="2"/>
  <c r="AO2" i="3"/>
  <c r="AA3" i="2"/>
  <c r="AO3" i="2"/>
  <c r="BB6" i="2"/>
  <c r="AE2" i="3"/>
  <c r="BI7" i="2"/>
  <c r="BY3" i="2"/>
  <c r="CL2" i="2"/>
  <c r="CL4" i="2"/>
  <c r="AR2" i="3"/>
  <c r="BF5" i="2"/>
  <c r="AZ8" i="2"/>
  <c r="AZ10" i="2"/>
  <c r="AD3" i="2"/>
  <c r="BF7" i="2"/>
  <c r="AQ18" i="3"/>
  <c r="BC7" i="2"/>
  <c r="BQ15" i="2"/>
  <c r="BI4" i="2"/>
  <c r="CR2" i="2"/>
  <c r="CR4" i="2"/>
  <c r="BM2" i="4"/>
  <c r="X2" i="2"/>
  <c r="X4" i="2"/>
  <c r="AL2" i="2"/>
  <c r="AL4" i="2"/>
  <c r="BB7" i="2"/>
  <c r="AZ7" i="2"/>
  <c r="CU4" i="2"/>
  <c r="AY7" i="2"/>
  <c r="AA2" i="2"/>
  <c r="AA4" i="2"/>
  <c r="AO2" i="2"/>
  <c r="AO4" i="2"/>
  <c r="BY4" i="2"/>
  <c r="CL3" i="2"/>
  <c r="AF2" i="4"/>
  <c r="AD2" i="2"/>
  <c r="AD4" i="2"/>
  <c r="AR2" i="2"/>
  <c r="AR4" i="2"/>
  <c r="BB4" i="2"/>
  <c r="AZ4" i="2"/>
  <c r="AY6" i="2"/>
  <c r="CB2" i="2"/>
  <c r="CB4" i="2"/>
  <c r="BQ12" i="2"/>
  <c r="AG2" i="2"/>
  <c r="AG4" i="2"/>
  <c r="AU2" i="2"/>
  <c r="AU4" i="2"/>
  <c r="CE2" i="2"/>
  <c r="CE4" i="2"/>
  <c r="CR3" i="2"/>
  <c r="BQ11" i="2"/>
  <c r="BM2" i="2" l="1"/>
  <c r="BL2" i="2"/>
</calcChain>
</file>

<file path=xl/sharedStrings.xml><?xml version="1.0" encoding="utf-8"?>
<sst xmlns="http://schemas.openxmlformats.org/spreadsheetml/2006/main" count="948" uniqueCount="325">
  <si>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</si>
  <si>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</si>
  <si>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</si>
  <si>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</si>
  <si>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</si>
  <si>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</si>
  <si>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</si>
  <si>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</si>
  <si>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</si>
  <si>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</si>
  <si>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</si>
  <si>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</si>
  <si>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</si>
  <si>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</si>
  <si>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</si>
  <si>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</si>
  <si>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</si>
  <si>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</si>
  <si>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</si>
  <si>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</si>
  <si>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</si>
  <si>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</si>
  <si>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</si>
  <si>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</si>
  <si>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</si>
  <si>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</si>
  <si>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</si>
  <si>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</si>
  <si>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</si>
  <si>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</si>
  <si>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</si>
  <si>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</si>
  <si>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</si>
  <si>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</si>
  <si>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</si>
  <si>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</si>
  <si>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</si>
  <si>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</si>
  <si>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</si>
  <si>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</si>
  <si>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</si>
  <si>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</si>
  <si>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</si>
  <si>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</si>
  <si>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</si>
  <si>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</si>
  <si>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</si>
  <si>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</si>
  <si>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</si>
  <si>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</si>
  <si>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</si>
  <si>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</si>
  <si>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</si>
  <si>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</si>
  <si>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</si>
  <si>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</si>
  <si>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</si>
  <si>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</si>
  <si>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</si>
  <si>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</si>
  <si>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</si>
  <si>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</si>
  <si>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</si>
  <si>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</si>
  <si>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</si>
  <si>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</si>
  <si>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</si>
  <si>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</si>
  <si>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</si>
  <si>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</si>
  <si>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</si>
  <si>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</si>
  <si>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</si>
  <si>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</si>
  <si>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</si>
  <si>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</si>
  <si>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</si>
  <si>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</si>
  <si>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</si>
  <si>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</si>
  <si>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</si>
  <si>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</si>
  <si>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</si>
  <si>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</si>
  <si>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</si>
  <si>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</si>
  <si>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</si>
  <si>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</si>
  <si>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</si>
  <si>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</si>
  <si>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</si>
  <si>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</si>
  <si>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</si>
  <si>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</si>
  <si>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</si>
  <si>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</si>
  <si>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</si>
  <si>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</si>
  <si>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</si>
  <si>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</si>
  <si>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</si>
  <si>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</si>
  <si>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</si>
  <si>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</si>
  <si>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</si>
  <si>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</si>
  <si>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</si>
  <si>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</si>
  <si>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</si>
  <si>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</si>
  <si>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</si>
  <si>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</si>
  <si>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</si>
  <si>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</si>
  <si>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</si>
  <si>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</si>
  <si>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</si>
  <si>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</si>
  <si>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</si>
  <si>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</si>
  <si>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</si>
  <si>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</si>
  <si>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</si>
  <si>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</si>
  <si>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</si>
  <si>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</si>
  <si>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</si>
  <si>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</si>
  <si>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</si>
  <si>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</si>
  <si>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</si>
  <si>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</si>
  <si>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</si>
  <si>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</si>
  <si>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</si>
  <si>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</si>
  <si>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</si>
  <si>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</si>
  <si>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</si>
  <si>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</si>
  <si>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</si>
  <si>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</si>
  <si>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</si>
  <si>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</si>
  <si>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</si>
  <si>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</si>
  <si>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</si>
  <si>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</si>
  <si>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</si>
  <si>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</si>
  <si>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</si>
  <si>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</si>
  <si>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</si>
  <si>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</si>
  <si>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</si>
  <si>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</si>
  <si>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</si>
  <si>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</si>
  <si>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</si>
  <si>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</si>
  <si>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</si>
  <si>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</si>
  <si>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</si>
  <si>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</si>
  <si>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</si>
  <si>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</si>
  <si>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</si>
  <si>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</si>
  <si>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</si>
  <si>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</si>
  <si>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</si>
  <si>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</si>
  <si>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</si>
  <si>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</si>
  <si>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</si>
  <si>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</si>
  <si>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</si>
  <si>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</si>
  <si>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</si>
  <si>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</si>
  <si>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</si>
  <si>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</si>
  <si>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</si>
  <si>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</si>
  <si>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</si>
  <si>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</si>
  <si>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</si>
  <si>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</si>
  <si>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</si>
  <si>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</si>
  <si>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</si>
  <si>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</si>
  <si>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</si>
  <si>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</si>
  <si>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</si>
  <si>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</si>
  <si>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</si>
  <si>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</si>
  <si>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</si>
  <si>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</si>
  <si>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</si>
  <si>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</si>
  <si>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</si>
  <si>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</si>
  <si>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</si>
  <si>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</si>
  <si>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</si>
  <si>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</si>
  <si>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</si>
  <si>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</si>
  <si>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</si>
  <si>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</si>
  <si>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</si>
  <si>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</si>
  <si>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</si>
  <si>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</si>
  <si>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</si>
  <si>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</si>
  <si>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</si>
  <si>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</si>
  <si>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</si>
  <si>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</si>
  <si>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</si>
  <si>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</si>
  <si>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</si>
  <si>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</si>
  <si>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</si>
  <si>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</si>
  <si>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</si>
  <si>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</si>
  <si>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</si>
  <si>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</si>
  <si>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</si>
  <si>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</si>
  <si>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</si>
  <si>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</si>
  <si>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</si>
  <si>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</si>
  <si>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</si>
  <si>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</si>
  <si>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</si>
  <si>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</si>
  <si>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</si>
  <si>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</si>
  <si>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</si>
  <si>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</si>
  <si>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</si>
  <si>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</si>
  <si>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</si>
  <si>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</si>
  <si>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</si>
  <si>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</si>
  <si>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</si>
  <si>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</si>
  <si>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</si>
  <si>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</si>
  <si>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</si>
  <si>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</si>
  <si>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</si>
  <si>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2314</t>
  </si>
  <si>
    <t>3142</t>
  </si>
  <si>
    <t>1423</t>
  </si>
  <si>
    <t>4234</t>
  </si>
  <si>
    <t>2341</t>
  </si>
  <si>
    <t>3412</t>
  </si>
  <si>
    <t>4123</t>
  </si>
  <si>
    <t>1234</t>
  </si>
  <si>
    <t>4231</t>
  </si>
  <si>
    <t>3143</t>
  </si>
  <si>
    <t>1432</t>
  </si>
  <si>
    <t>4321</t>
  </si>
  <si>
    <t>3214</t>
  </si>
  <si>
    <t>2143</t>
  </si>
  <si>
    <t>3213</t>
  </si>
  <si>
    <t>2134</t>
  </si>
  <si>
    <t>1342</t>
  </si>
  <si>
    <t>3421</t>
  </si>
  <si>
    <t>4213</t>
  </si>
  <si>
    <t>4214</t>
  </si>
  <si>
    <t>2142</t>
  </si>
  <si>
    <t>Ab</t>
  </si>
  <si>
    <t>Other</t>
  </si>
  <si>
    <t>Ca</t>
  </si>
  <si>
    <t>Cb</t>
  </si>
  <si>
    <t>Rb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</si>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</sst>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Graph!$A$4:$A$297</c:f>
              <c:numCache>
                <c:formatCode>General</c:formatCode>
                <c:ptCount val="29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</c:numCache>
            </c:numRef>
          </c:xVal>
          <c:yVal>
            <c:numRef>
              <c:f>Graph!$D$5:$D$296</c:f>
              <c:numCache>
                <c:formatCode>General</c:formatCode>
                <c:ptCount val="29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A-436A-A7B6-881EA929203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Graph!$A$4:$A$297</c:f>
              <c:numCache>
                <c:formatCode>General</c:formatCode>
                <c:ptCount val="29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</c:numCache>
            </c:numRef>
          </c:xVal>
          <c:yVal>
            <c:numRef>
              <c:f>Graph!$B$5:$B$296</c:f>
              <c:numCache>
                <c:formatCode>General</c:formatCode>
                <c:ptCount val="292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A-436A-A7B6-881EA929203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Graph!$A$4:$A$297</c:f>
              <c:numCache>
                <c:formatCode>General</c:formatCode>
                <c:ptCount val="29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</c:numCache>
            </c:numRef>
          </c:xVal>
          <c:yVal>
            <c:numRef>
              <c:f>Graph!$C$5:$C$296</c:f>
              <c:numCache>
                <c:formatCode>General</c:formatCode>
                <c:ptCount val="2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8A-436A-A7B6-881EA929203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Graph!$A$4:$A$297</c:f>
              <c:numCache>
                <c:formatCode>General</c:formatCode>
                <c:ptCount val="29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</c:numCache>
            </c:numRef>
          </c:xVal>
          <c:yVal>
            <c:numRef>
              <c:f>Graph!$E$5:$E$296</c:f>
              <c:numCache>
                <c:formatCode>General</c:formatCode>
                <c:ptCount val="292"/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8A-436A-A7B6-881EA929203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Graph!$A$4:$A$297</c:f>
              <c:numCache>
                <c:formatCode>General</c:formatCode>
                <c:ptCount val="29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</c:numCache>
            </c:numRef>
          </c:xVal>
          <c:yVal>
            <c:numRef>
              <c:f>Graph!$G$5:$G$296</c:f>
              <c:numCache>
                <c:formatCode>General</c:formatCode>
                <c:ptCount val="2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8A-436A-A7B6-881EA929203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Graph!$A$4:$A$297</c:f>
              <c:numCache>
                <c:formatCode>General</c:formatCode>
                <c:ptCount val="29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</c:numCache>
            </c:numRef>
          </c:xVal>
          <c:yVal>
            <c:numRef>
              <c:f>Graph!$H$5:$H$296</c:f>
              <c:numCache>
                <c:formatCode>General</c:formatCode>
                <c:ptCount val="2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8A-436A-A7B6-881EA929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99391"/>
        <c:axId val="1726498431"/>
      </c:scatterChart>
      <c:valAx>
        <c:axId val="1726499391"/>
        <c:scaling>
          <c:orientation val="minMax"/>
          <c:max val="296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726498431"/>
        <c:crosses val="autoZero"/>
        <c:crossBetween val="midCat"/>
      </c:valAx>
      <c:valAx>
        <c:axId val="1726498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64993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Graph!$A$299:$A$583</c:f>
              <c:numCache>
                <c:formatCode>General</c:formatCode>
                <c:ptCount val="285"/>
                <c:pt idx="0">
                  <c:v>298</c:v>
                </c:pt>
                <c:pt idx="1">
                  <c:v>299</c:v>
                </c:pt>
                <c:pt idx="2">
                  <c:v>300</c:v>
                </c:pt>
                <c:pt idx="3">
                  <c:v>301</c:v>
                </c:pt>
                <c:pt idx="4">
                  <c:v>302</c:v>
                </c:pt>
                <c:pt idx="5">
                  <c:v>303</c:v>
                </c:pt>
                <c:pt idx="6">
                  <c:v>304</c:v>
                </c:pt>
                <c:pt idx="7">
                  <c:v>305</c:v>
                </c:pt>
                <c:pt idx="8">
                  <c:v>306</c:v>
                </c:pt>
                <c:pt idx="9">
                  <c:v>307</c:v>
                </c:pt>
                <c:pt idx="10">
                  <c:v>308</c:v>
                </c:pt>
                <c:pt idx="11">
                  <c:v>309</c:v>
                </c:pt>
                <c:pt idx="12">
                  <c:v>310</c:v>
                </c:pt>
                <c:pt idx="13">
                  <c:v>311</c:v>
                </c:pt>
                <c:pt idx="14">
                  <c:v>312</c:v>
                </c:pt>
                <c:pt idx="15">
                  <c:v>313</c:v>
                </c:pt>
                <c:pt idx="16">
                  <c:v>314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318</c:v>
                </c:pt>
                <c:pt idx="21">
                  <c:v>319</c:v>
                </c:pt>
                <c:pt idx="22">
                  <c:v>320</c:v>
                </c:pt>
                <c:pt idx="23">
                  <c:v>321</c:v>
                </c:pt>
                <c:pt idx="24">
                  <c:v>322</c:v>
                </c:pt>
                <c:pt idx="25">
                  <c:v>323</c:v>
                </c:pt>
                <c:pt idx="26">
                  <c:v>324</c:v>
                </c:pt>
                <c:pt idx="27">
                  <c:v>325</c:v>
                </c:pt>
                <c:pt idx="28">
                  <c:v>326</c:v>
                </c:pt>
                <c:pt idx="29">
                  <c:v>327</c:v>
                </c:pt>
                <c:pt idx="30">
                  <c:v>328</c:v>
                </c:pt>
                <c:pt idx="31">
                  <c:v>329</c:v>
                </c:pt>
                <c:pt idx="32">
                  <c:v>330</c:v>
                </c:pt>
                <c:pt idx="33">
                  <c:v>331</c:v>
                </c:pt>
                <c:pt idx="34">
                  <c:v>332</c:v>
                </c:pt>
                <c:pt idx="35">
                  <c:v>333</c:v>
                </c:pt>
                <c:pt idx="36">
                  <c:v>334</c:v>
                </c:pt>
                <c:pt idx="37">
                  <c:v>335</c:v>
                </c:pt>
                <c:pt idx="38">
                  <c:v>336</c:v>
                </c:pt>
                <c:pt idx="39">
                  <c:v>337</c:v>
                </c:pt>
                <c:pt idx="40">
                  <c:v>338</c:v>
                </c:pt>
                <c:pt idx="41">
                  <c:v>339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343</c:v>
                </c:pt>
                <c:pt idx="46">
                  <c:v>344</c:v>
                </c:pt>
                <c:pt idx="47">
                  <c:v>345</c:v>
                </c:pt>
                <c:pt idx="48">
                  <c:v>346</c:v>
                </c:pt>
                <c:pt idx="49">
                  <c:v>347</c:v>
                </c:pt>
                <c:pt idx="50">
                  <c:v>348</c:v>
                </c:pt>
                <c:pt idx="51">
                  <c:v>349</c:v>
                </c:pt>
                <c:pt idx="52">
                  <c:v>350</c:v>
                </c:pt>
                <c:pt idx="53">
                  <c:v>351</c:v>
                </c:pt>
                <c:pt idx="54">
                  <c:v>352</c:v>
                </c:pt>
                <c:pt idx="55">
                  <c:v>353</c:v>
                </c:pt>
                <c:pt idx="56">
                  <c:v>354</c:v>
                </c:pt>
                <c:pt idx="57">
                  <c:v>355</c:v>
                </c:pt>
                <c:pt idx="58">
                  <c:v>356</c:v>
                </c:pt>
                <c:pt idx="59">
                  <c:v>357</c:v>
                </c:pt>
                <c:pt idx="60">
                  <c:v>358</c:v>
                </c:pt>
                <c:pt idx="61">
                  <c:v>359</c:v>
                </c:pt>
                <c:pt idx="62">
                  <c:v>360</c:v>
                </c:pt>
                <c:pt idx="63">
                  <c:v>361</c:v>
                </c:pt>
                <c:pt idx="64">
                  <c:v>362</c:v>
                </c:pt>
                <c:pt idx="65">
                  <c:v>363</c:v>
                </c:pt>
                <c:pt idx="66">
                  <c:v>364</c:v>
                </c:pt>
                <c:pt idx="67">
                  <c:v>365</c:v>
                </c:pt>
                <c:pt idx="68">
                  <c:v>366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373</c:v>
                </c:pt>
                <c:pt idx="76">
                  <c:v>374</c:v>
                </c:pt>
                <c:pt idx="77">
                  <c:v>375</c:v>
                </c:pt>
                <c:pt idx="78">
                  <c:v>376</c:v>
                </c:pt>
                <c:pt idx="79">
                  <c:v>377</c:v>
                </c:pt>
                <c:pt idx="80">
                  <c:v>378</c:v>
                </c:pt>
                <c:pt idx="81">
                  <c:v>379</c:v>
                </c:pt>
                <c:pt idx="82">
                  <c:v>380</c:v>
                </c:pt>
                <c:pt idx="83">
                  <c:v>381</c:v>
                </c:pt>
                <c:pt idx="84">
                  <c:v>382</c:v>
                </c:pt>
                <c:pt idx="85">
                  <c:v>383</c:v>
                </c:pt>
                <c:pt idx="86">
                  <c:v>384</c:v>
                </c:pt>
                <c:pt idx="87">
                  <c:v>385</c:v>
                </c:pt>
                <c:pt idx="88">
                  <c:v>386</c:v>
                </c:pt>
                <c:pt idx="89">
                  <c:v>387</c:v>
                </c:pt>
                <c:pt idx="90">
                  <c:v>388</c:v>
                </c:pt>
                <c:pt idx="91">
                  <c:v>389</c:v>
                </c:pt>
                <c:pt idx="92">
                  <c:v>390</c:v>
                </c:pt>
                <c:pt idx="93">
                  <c:v>391</c:v>
                </c:pt>
                <c:pt idx="94">
                  <c:v>392</c:v>
                </c:pt>
                <c:pt idx="95">
                  <c:v>393</c:v>
                </c:pt>
                <c:pt idx="96">
                  <c:v>394</c:v>
                </c:pt>
                <c:pt idx="97">
                  <c:v>395</c:v>
                </c:pt>
                <c:pt idx="98">
                  <c:v>396</c:v>
                </c:pt>
                <c:pt idx="99">
                  <c:v>397</c:v>
                </c:pt>
                <c:pt idx="100">
                  <c:v>398</c:v>
                </c:pt>
                <c:pt idx="101">
                  <c:v>399</c:v>
                </c:pt>
                <c:pt idx="102">
                  <c:v>400</c:v>
                </c:pt>
                <c:pt idx="103">
                  <c:v>401</c:v>
                </c:pt>
                <c:pt idx="104">
                  <c:v>402</c:v>
                </c:pt>
                <c:pt idx="105">
                  <c:v>403</c:v>
                </c:pt>
                <c:pt idx="106">
                  <c:v>404</c:v>
                </c:pt>
                <c:pt idx="107">
                  <c:v>405</c:v>
                </c:pt>
                <c:pt idx="108">
                  <c:v>406</c:v>
                </c:pt>
                <c:pt idx="109">
                  <c:v>407</c:v>
                </c:pt>
                <c:pt idx="110">
                  <c:v>408</c:v>
                </c:pt>
                <c:pt idx="111">
                  <c:v>409</c:v>
                </c:pt>
                <c:pt idx="112">
                  <c:v>410</c:v>
                </c:pt>
                <c:pt idx="113">
                  <c:v>411</c:v>
                </c:pt>
                <c:pt idx="114">
                  <c:v>412</c:v>
                </c:pt>
                <c:pt idx="115">
                  <c:v>413</c:v>
                </c:pt>
                <c:pt idx="116">
                  <c:v>414</c:v>
                </c:pt>
                <c:pt idx="117">
                  <c:v>415</c:v>
                </c:pt>
                <c:pt idx="118">
                  <c:v>416</c:v>
                </c:pt>
                <c:pt idx="119">
                  <c:v>417</c:v>
                </c:pt>
                <c:pt idx="120">
                  <c:v>418</c:v>
                </c:pt>
                <c:pt idx="121">
                  <c:v>419</c:v>
                </c:pt>
                <c:pt idx="122">
                  <c:v>420</c:v>
                </c:pt>
                <c:pt idx="123">
                  <c:v>421</c:v>
                </c:pt>
                <c:pt idx="124">
                  <c:v>422</c:v>
                </c:pt>
                <c:pt idx="125">
                  <c:v>423</c:v>
                </c:pt>
                <c:pt idx="126">
                  <c:v>424</c:v>
                </c:pt>
                <c:pt idx="127">
                  <c:v>425</c:v>
                </c:pt>
                <c:pt idx="128">
                  <c:v>426</c:v>
                </c:pt>
                <c:pt idx="129">
                  <c:v>427</c:v>
                </c:pt>
                <c:pt idx="130">
                  <c:v>428</c:v>
                </c:pt>
                <c:pt idx="131">
                  <c:v>429</c:v>
                </c:pt>
                <c:pt idx="132">
                  <c:v>430</c:v>
                </c:pt>
                <c:pt idx="133">
                  <c:v>431</c:v>
                </c:pt>
                <c:pt idx="134">
                  <c:v>432</c:v>
                </c:pt>
                <c:pt idx="135">
                  <c:v>433</c:v>
                </c:pt>
                <c:pt idx="136">
                  <c:v>434</c:v>
                </c:pt>
                <c:pt idx="137">
                  <c:v>435</c:v>
                </c:pt>
                <c:pt idx="138">
                  <c:v>436</c:v>
                </c:pt>
                <c:pt idx="139">
                  <c:v>437</c:v>
                </c:pt>
                <c:pt idx="140">
                  <c:v>438</c:v>
                </c:pt>
                <c:pt idx="141">
                  <c:v>439</c:v>
                </c:pt>
                <c:pt idx="142">
                  <c:v>440</c:v>
                </c:pt>
                <c:pt idx="143">
                  <c:v>441</c:v>
                </c:pt>
                <c:pt idx="144">
                  <c:v>442</c:v>
                </c:pt>
                <c:pt idx="145">
                  <c:v>443</c:v>
                </c:pt>
                <c:pt idx="146">
                  <c:v>444</c:v>
                </c:pt>
                <c:pt idx="147">
                  <c:v>445</c:v>
                </c:pt>
                <c:pt idx="148">
                  <c:v>446</c:v>
                </c:pt>
                <c:pt idx="149">
                  <c:v>447</c:v>
                </c:pt>
                <c:pt idx="150">
                  <c:v>448</c:v>
                </c:pt>
                <c:pt idx="151">
                  <c:v>449</c:v>
                </c:pt>
                <c:pt idx="152">
                  <c:v>450</c:v>
                </c:pt>
                <c:pt idx="153">
                  <c:v>451</c:v>
                </c:pt>
                <c:pt idx="154">
                  <c:v>452</c:v>
                </c:pt>
                <c:pt idx="155">
                  <c:v>453</c:v>
                </c:pt>
                <c:pt idx="156">
                  <c:v>454</c:v>
                </c:pt>
                <c:pt idx="157">
                  <c:v>455</c:v>
                </c:pt>
                <c:pt idx="158">
                  <c:v>456</c:v>
                </c:pt>
                <c:pt idx="159">
                  <c:v>457</c:v>
                </c:pt>
                <c:pt idx="160">
                  <c:v>458</c:v>
                </c:pt>
                <c:pt idx="161">
                  <c:v>459</c:v>
                </c:pt>
                <c:pt idx="162">
                  <c:v>460</c:v>
                </c:pt>
                <c:pt idx="163">
                  <c:v>461</c:v>
                </c:pt>
                <c:pt idx="164">
                  <c:v>462</c:v>
                </c:pt>
                <c:pt idx="165">
                  <c:v>463</c:v>
                </c:pt>
                <c:pt idx="166">
                  <c:v>464</c:v>
                </c:pt>
                <c:pt idx="167">
                  <c:v>465</c:v>
                </c:pt>
                <c:pt idx="168">
                  <c:v>466</c:v>
                </c:pt>
                <c:pt idx="169">
                  <c:v>467</c:v>
                </c:pt>
                <c:pt idx="170">
                  <c:v>468</c:v>
                </c:pt>
                <c:pt idx="171">
                  <c:v>469</c:v>
                </c:pt>
                <c:pt idx="172">
                  <c:v>470</c:v>
                </c:pt>
                <c:pt idx="173">
                  <c:v>471</c:v>
                </c:pt>
                <c:pt idx="174">
                  <c:v>472</c:v>
                </c:pt>
                <c:pt idx="175">
                  <c:v>473</c:v>
                </c:pt>
                <c:pt idx="176">
                  <c:v>474</c:v>
                </c:pt>
                <c:pt idx="177">
                  <c:v>475</c:v>
                </c:pt>
                <c:pt idx="178">
                  <c:v>476</c:v>
                </c:pt>
                <c:pt idx="179">
                  <c:v>477</c:v>
                </c:pt>
                <c:pt idx="180">
                  <c:v>478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483</c:v>
                </c:pt>
                <c:pt idx="186">
                  <c:v>484</c:v>
                </c:pt>
                <c:pt idx="187">
                  <c:v>485</c:v>
                </c:pt>
                <c:pt idx="188">
                  <c:v>486</c:v>
                </c:pt>
                <c:pt idx="189">
                  <c:v>487</c:v>
                </c:pt>
                <c:pt idx="190">
                  <c:v>488</c:v>
                </c:pt>
                <c:pt idx="191">
                  <c:v>489</c:v>
                </c:pt>
                <c:pt idx="192">
                  <c:v>490</c:v>
                </c:pt>
                <c:pt idx="193">
                  <c:v>491</c:v>
                </c:pt>
                <c:pt idx="194">
                  <c:v>492</c:v>
                </c:pt>
                <c:pt idx="195">
                  <c:v>493</c:v>
                </c:pt>
                <c:pt idx="196">
                  <c:v>494</c:v>
                </c:pt>
                <c:pt idx="197">
                  <c:v>495</c:v>
                </c:pt>
                <c:pt idx="198">
                  <c:v>496</c:v>
                </c:pt>
                <c:pt idx="199">
                  <c:v>497</c:v>
                </c:pt>
                <c:pt idx="200">
                  <c:v>498</c:v>
                </c:pt>
                <c:pt idx="201">
                  <c:v>499</c:v>
                </c:pt>
                <c:pt idx="202">
                  <c:v>500</c:v>
                </c:pt>
                <c:pt idx="203">
                  <c:v>501</c:v>
                </c:pt>
                <c:pt idx="204">
                  <c:v>502</c:v>
                </c:pt>
                <c:pt idx="205">
                  <c:v>503</c:v>
                </c:pt>
                <c:pt idx="206">
                  <c:v>504</c:v>
                </c:pt>
                <c:pt idx="207">
                  <c:v>505</c:v>
                </c:pt>
                <c:pt idx="208">
                  <c:v>506</c:v>
                </c:pt>
                <c:pt idx="209">
                  <c:v>507</c:v>
                </c:pt>
                <c:pt idx="210">
                  <c:v>508</c:v>
                </c:pt>
                <c:pt idx="211">
                  <c:v>509</c:v>
                </c:pt>
                <c:pt idx="212">
                  <c:v>510</c:v>
                </c:pt>
                <c:pt idx="213">
                  <c:v>511</c:v>
                </c:pt>
                <c:pt idx="214">
                  <c:v>512</c:v>
                </c:pt>
                <c:pt idx="215">
                  <c:v>513</c:v>
                </c:pt>
                <c:pt idx="216">
                  <c:v>514</c:v>
                </c:pt>
                <c:pt idx="217">
                  <c:v>515</c:v>
                </c:pt>
                <c:pt idx="218">
                  <c:v>516</c:v>
                </c:pt>
                <c:pt idx="219">
                  <c:v>517</c:v>
                </c:pt>
                <c:pt idx="220">
                  <c:v>518</c:v>
                </c:pt>
                <c:pt idx="221">
                  <c:v>519</c:v>
                </c:pt>
                <c:pt idx="222">
                  <c:v>520</c:v>
                </c:pt>
                <c:pt idx="223">
                  <c:v>521</c:v>
                </c:pt>
                <c:pt idx="224">
                  <c:v>522</c:v>
                </c:pt>
                <c:pt idx="225">
                  <c:v>523</c:v>
                </c:pt>
                <c:pt idx="226">
                  <c:v>524</c:v>
                </c:pt>
                <c:pt idx="227">
                  <c:v>525</c:v>
                </c:pt>
                <c:pt idx="228">
                  <c:v>526</c:v>
                </c:pt>
                <c:pt idx="229">
                  <c:v>527</c:v>
                </c:pt>
                <c:pt idx="230">
                  <c:v>528</c:v>
                </c:pt>
                <c:pt idx="231">
                  <c:v>529</c:v>
                </c:pt>
                <c:pt idx="232">
                  <c:v>530</c:v>
                </c:pt>
                <c:pt idx="233">
                  <c:v>531</c:v>
                </c:pt>
                <c:pt idx="234">
                  <c:v>532</c:v>
                </c:pt>
                <c:pt idx="235">
                  <c:v>533</c:v>
                </c:pt>
                <c:pt idx="236">
                  <c:v>534</c:v>
                </c:pt>
                <c:pt idx="237">
                  <c:v>535</c:v>
                </c:pt>
                <c:pt idx="238">
                  <c:v>536</c:v>
                </c:pt>
                <c:pt idx="239">
                  <c:v>537</c:v>
                </c:pt>
                <c:pt idx="240">
                  <c:v>538</c:v>
                </c:pt>
                <c:pt idx="241">
                  <c:v>539</c:v>
                </c:pt>
                <c:pt idx="242">
                  <c:v>540</c:v>
                </c:pt>
                <c:pt idx="243">
                  <c:v>541</c:v>
                </c:pt>
                <c:pt idx="244">
                  <c:v>542</c:v>
                </c:pt>
                <c:pt idx="245">
                  <c:v>543</c:v>
                </c:pt>
                <c:pt idx="246">
                  <c:v>544</c:v>
                </c:pt>
                <c:pt idx="247">
                  <c:v>545</c:v>
                </c:pt>
                <c:pt idx="248">
                  <c:v>546</c:v>
                </c:pt>
                <c:pt idx="249">
                  <c:v>547</c:v>
                </c:pt>
                <c:pt idx="250">
                  <c:v>548</c:v>
                </c:pt>
                <c:pt idx="251">
                  <c:v>549</c:v>
                </c:pt>
                <c:pt idx="252">
                  <c:v>550</c:v>
                </c:pt>
                <c:pt idx="253">
                  <c:v>551</c:v>
                </c:pt>
                <c:pt idx="254">
                  <c:v>552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556</c:v>
                </c:pt>
                <c:pt idx="259">
                  <c:v>557</c:v>
                </c:pt>
                <c:pt idx="260">
                  <c:v>558</c:v>
                </c:pt>
                <c:pt idx="261">
                  <c:v>559</c:v>
                </c:pt>
                <c:pt idx="262">
                  <c:v>560</c:v>
                </c:pt>
                <c:pt idx="263">
                  <c:v>561</c:v>
                </c:pt>
                <c:pt idx="264">
                  <c:v>562</c:v>
                </c:pt>
                <c:pt idx="265">
                  <c:v>563</c:v>
                </c:pt>
                <c:pt idx="266">
                  <c:v>564</c:v>
                </c:pt>
                <c:pt idx="267">
                  <c:v>565</c:v>
                </c:pt>
                <c:pt idx="268">
                  <c:v>566</c:v>
                </c:pt>
                <c:pt idx="269">
                  <c:v>567</c:v>
                </c:pt>
                <c:pt idx="270">
                  <c:v>568</c:v>
                </c:pt>
                <c:pt idx="271">
                  <c:v>569</c:v>
                </c:pt>
                <c:pt idx="272">
                  <c:v>570</c:v>
                </c:pt>
                <c:pt idx="273">
                  <c:v>571</c:v>
                </c:pt>
                <c:pt idx="274">
                  <c:v>572</c:v>
                </c:pt>
                <c:pt idx="275">
                  <c:v>573</c:v>
                </c:pt>
                <c:pt idx="276">
                  <c:v>574</c:v>
                </c:pt>
                <c:pt idx="277">
                  <c:v>575</c:v>
                </c:pt>
                <c:pt idx="278">
                  <c:v>576</c:v>
                </c:pt>
                <c:pt idx="279">
                  <c:v>577</c:v>
                </c:pt>
                <c:pt idx="280">
                  <c:v>578</c:v>
                </c:pt>
                <c:pt idx="281">
                  <c:v>579</c:v>
                </c:pt>
                <c:pt idx="282">
                  <c:v>580</c:v>
                </c:pt>
                <c:pt idx="283">
                  <c:v>581</c:v>
                </c:pt>
                <c:pt idx="284">
                  <c:v>582</c:v>
                </c:pt>
              </c:numCache>
            </c:numRef>
          </c:xVal>
          <c:yVal>
            <c:numRef>
              <c:f>Graph!$D$300:$D$582</c:f>
              <c:numCache>
                <c:formatCode>General</c:formatCode>
                <c:ptCount val="283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8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5-4C5B-B6E8-C48A192D2CC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Graph!$A$299:$A$583</c:f>
              <c:numCache>
                <c:formatCode>General</c:formatCode>
                <c:ptCount val="285"/>
                <c:pt idx="0">
                  <c:v>298</c:v>
                </c:pt>
                <c:pt idx="1">
                  <c:v>299</c:v>
                </c:pt>
                <c:pt idx="2">
                  <c:v>300</c:v>
                </c:pt>
                <c:pt idx="3">
                  <c:v>301</c:v>
                </c:pt>
                <c:pt idx="4">
                  <c:v>302</c:v>
                </c:pt>
                <c:pt idx="5">
                  <c:v>303</c:v>
                </c:pt>
                <c:pt idx="6">
                  <c:v>304</c:v>
                </c:pt>
                <c:pt idx="7">
                  <c:v>305</c:v>
                </c:pt>
                <c:pt idx="8">
                  <c:v>306</c:v>
                </c:pt>
                <c:pt idx="9">
                  <c:v>307</c:v>
                </c:pt>
                <c:pt idx="10">
                  <c:v>308</c:v>
                </c:pt>
                <c:pt idx="11">
                  <c:v>309</c:v>
                </c:pt>
                <c:pt idx="12">
                  <c:v>310</c:v>
                </c:pt>
                <c:pt idx="13">
                  <c:v>311</c:v>
                </c:pt>
                <c:pt idx="14">
                  <c:v>312</c:v>
                </c:pt>
                <c:pt idx="15">
                  <c:v>313</c:v>
                </c:pt>
                <c:pt idx="16">
                  <c:v>314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318</c:v>
                </c:pt>
                <c:pt idx="21">
                  <c:v>319</c:v>
                </c:pt>
                <c:pt idx="22">
                  <c:v>320</c:v>
                </c:pt>
                <c:pt idx="23">
                  <c:v>321</c:v>
                </c:pt>
                <c:pt idx="24">
                  <c:v>322</c:v>
                </c:pt>
                <c:pt idx="25">
                  <c:v>323</c:v>
                </c:pt>
                <c:pt idx="26">
                  <c:v>324</c:v>
                </c:pt>
                <c:pt idx="27">
                  <c:v>325</c:v>
                </c:pt>
                <c:pt idx="28">
                  <c:v>326</c:v>
                </c:pt>
                <c:pt idx="29">
                  <c:v>327</c:v>
                </c:pt>
                <c:pt idx="30">
                  <c:v>328</c:v>
                </c:pt>
                <c:pt idx="31">
                  <c:v>329</c:v>
                </c:pt>
                <c:pt idx="32">
                  <c:v>330</c:v>
                </c:pt>
                <c:pt idx="33">
                  <c:v>331</c:v>
                </c:pt>
                <c:pt idx="34">
                  <c:v>332</c:v>
                </c:pt>
                <c:pt idx="35">
                  <c:v>333</c:v>
                </c:pt>
                <c:pt idx="36">
                  <c:v>334</c:v>
                </c:pt>
                <c:pt idx="37">
                  <c:v>335</c:v>
                </c:pt>
                <c:pt idx="38">
                  <c:v>336</c:v>
                </c:pt>
                <c:pt idx="39">
                  <c:v>337</c:v>
                </c:pt>
                <c:pt idx="40">
                  <c:v>338</c:v>
                </c:pt>
                <c:pt idx="41">
                  <c:v>339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343</c:v>
                </c:pt>
                <c:pt idx="46">
                  <c:v>344</c:v>
                </c:pt>
                <c:pt idx="47">
                  <c:v>345</c:v>
                </c:pt>
                <c:pt idx="48">
                  <c:v>346</c:v>
                </c:pt>
                <c:pt idx="49">
                  <c:v>347</c:v>
                </c:pt>
                <c:pt idx="50">
                  <c:v>348</c:v>
                </c:pt>
                <c:pt idx="51">
                  <c:v>349</c:v>
                </c:pt>
                <c:pt idx="52">
                  <c:v>350</c:v>
                </c:pt>
                <c:pt idx="53">
                  <c:v>351</c:v>
                </c:pt>
                <c:pt idx="54">
                  <c:v>352</c:v>
                </c:pt>
                <c:pt idx="55">
                  <c:v>353</c:v>
                </c:pt>
                <c:pt idx="56">
                  <c:v>354</c:v>
                </c:pt>
                <c:pt idx="57">
                  <c:v>355</c:v>
                </c:pt>
                <c:pt idx="58">
                  <c:v>356</c:v>
                </c:pt>
                <c:pt idx="59">
                  <c:v>357</c:v>
                </c:pt>
                <c:pt idx="60">
                  <c:v>358</c:v>
                </c:pt>
                <c:pt idx="61">
                  <c:v>359</c:v>
                </c:pt>
                <c:pt idx="62">
                  <c:v>360</c:v>
                </c:pt>
                <c:pt idx="63">
                  <c:v>361</c:v>
                </c:pt>
                <c:pt idx="64">
                  <c:v>362</c:v>
                </c:pt>
                <c:pt idx="65">
                  <c:v>363</c:v>
                </c:pt>
                <c:pt idx="66">
                  <c:v>364</c:v>
                </c:pt>
                <c:pt idx="67">
                  <c:v>365</c:v>
                </c:pt>
                <c:pt idx="68">
                  <c:v>366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373</c:v>
                </c:pt>
                <c:pt idx="76">
                  <c:v>374</c:v>
                </c:pt>
                <c:pt idx="77">
                  <c:v>375</c:v>
                </c:pt>
                <c:pt idx="78">
                  <c:v>376</c:v>
                </c:pt>
                <c:pt idx="79">
                  <c:v>377</c:v>
                </c:pt>
                <c:pt idx="80">
                  <c:v>378</c:v>
                </c:pt>
                <c:pt idx="81">
                  <c:v>379</c:v>
                </c:pt>
                <c:pt idx="82">
                  <c:v>380</c:v>
                </c:pt>
                <c:pt idx="83">
                  <c:v>381</c:v>
                </c:pt>
                <c:pt idx="84">
                  <c:v>382</c:v>
                </c:pt>
                <c:pt idx="85">
                  <c:v>383</c:v>
                </c:pt>
                <c:pt idx="86">
                  <c:v>384</c:v>
                </c:pt>
                <c:pt idx="87">
                  <c:v>385</c:v>
                </c:pt>
                <c:pt idx="88">
                  <c:v>386</c:v>
                </c:pt>
                <c:pt idx="89">
                  <c:v>387</c:v>
                </c:pt>
                <c:pt idx="90">
                  <c:v>388</c:v>
                </c:pt>
                <c:pt idx="91">
                  <c:v>389</c:v>
                </c:pt>
                <c:pt idx="92">
                  <c:v>390</c:v>
                </c:pt>
                <c:pt idx="93">
                  <c:v>391</c:v>
                </c:pt>
                <c:pt idx="94">
                  <c:v>392</c:v>
                </c:pt>
                <c:pt idx="95">
                  <c:v>393</c:v>
                </c:pt>
                <c:pt idx="96">
                  <c:v>394</c:v>
                </c:pt>
                <c:pt idx="97">
                  <c:v>395</c:v>
                </c:pt>
                <c:pt idx="98">
                  <c:v>396</c:v>
                </c:pt>
                <c:pt idx="99">
                  <c:v>397</c:v>
                </c:pt>
                <c:pt idx="100">
                  <c:v>398</c:v>
                </c:pt>
                <c:pt idx="101">
                  <c:v>399</c:v>
                </c:pt>
                <c:pt idx="102">
                  <c:v>400</c:v>
                </c:pt>
                <c:pt idx="103">
                  <c:v>401</c:v>
                </c:pt>
                <c:pt idx="104">
                  <c:v>402</c:v>
                </c:pt>
                <c:pt idx="105">
                  <c:v>403</c:v>
                </c:pt>
                <c:pt idx="106">
                  <c:v>404</c:v>
                </c:pt>
                <c:pt idx="107">
                  <c:v>405</c:v>
                </c:pt>
                <c:pt idx="108">
                  <c:v>406</c:v>
                </c:pt>
                <c:pt idx="109">
                  <c:v>407</c:v>
                </c:pt>
                <c:pt idx="110">
                  <c:v>408</c:v>
                </c:pt>
                <c:pt idx="111">
                  <c:v>409</c:v>
                </c:pt>
                <c:pt idx="112">
                  <c:v>410</c:v>
                </c:pt>
                <c:pt idx="113">
                  <c:v>411</c:v>
                </c:pt>
                <c:pt idx="114">
                  <c:v>412</c:v>
                </c:pt>
                <c:pt idx="115">
                  <c:v>413</c:v>
                </c:pt>
                <c:pt idx="116">
                  <c:v>414</c:v>
                </c:pt>
                <c:pt idx="117">
                  <c:v>415</c:v>
                </c:pt>
                <c:pt idx="118">
                  <c:v>416</c:v>
                </c:pt>
                <c:pt idx="119">
                  <c:v>417</c:v>
                </c:pt>
                <c:pt idx="120">
                  <c:v>418</c:v>
                </c:pt>
                <c:pt idx="121">
                  <c:v>419</c:v>
                </c:pt>
                <c:pt idx="122">
                  <c:v>420</c:v>
                </c:pt>
                <c:pt idx="123">
                  <c:v>421</c:v>
                </c:pt>
                <c:pt idx="124">
                  <c:v>422</c:v>
                </c:pt>
                <c:pt idx="125">
                  <c:v>423</c:v>
                </c:pt>
                <c:pt idx="126">
                  <c:v>424</c:v>
                </c:pt>
                <c:pt idx="127">
                  <c:v>425</c:v>
                </c:pt>
                <c:pt idx="128">
                  <c:v>426</c:v>
                </c:pt>
                <c:pt idx="129">
                  <c:v>427</c:v>
                </c:pt>
                <c:pt idx="130">
                  <c:v>428</c:v>
                </c:pt>
                <c:pt idx="131">
                  <c:v>429</c:v>
                </c:pt>
                <c:pt idx="132">
                  <c:v>430</c:v>
                </c:pt>
                <c:pt idx="133">
                  <c:v>431</c:v>
                </c:pt>
                <c:pt idx="134">
                  <c:v>432</c:v>
                </c:pt>
                <c:pt idx="135">
                  <c:v>433</c:v>
                </c:pt>
                <c:pt idx="136">
                  <c:v>434</c:v>
                </c:pt>
                <c:pt idx="137">
                  <c:v>435</c:v>
                </c:pt>
                <c:pt idx="138">
                  <c:v>436</c:v>
                </c:pt>
                <c:pt idx="139">
                  <c:v>437</c:v>
                </c:pt>
                <c:pt idx="140">
                  <c:v>438</c:v>
                </c:pt>
                <c:pt idx="141">
                  <c:v>439</c:v>
                </c:pt>
                <c:pt idx="142">
                  <c:v>440</c:v>
                </c:pt>
                <c:pt idx="143">
                  <c:v>441</c:v>
                </c:pt>
                <c:pt idx="144">
                  <c:v>442</c:v>
                </c:pt>
                <c:pt idx="145">
                  <c:v>443</c:v>
                </c:pt>
                <c:pt idx="146">
                  <c:v>444</c:v>
                </c:pt>
                <c:pt idx="147">
                  <c:v>445</c:v>
                </c:pt>
                <c:pt idx="148">
                  <c:v>446</c:v>
                </c:pt>
                <c:pt idx="149">
                  <c:v>447</c:v>
                </c:pt>
                <c:pt idx="150">
                  <c:v>448</c:v>
                </c:pt>
                <c:pt idx="151">
                  <c:v>449</c:v>
                </c:pt>
                <c:pt idx="152">
                  <c:v>450</c:v>
                </c:pt>
                <c:pt idx="153">
                  <c:v>451</c:v>
                </c:pt>
                <c:pt idx="154">
                  <c:v>452</c:v>
                </c:pt>
                <c:pt idx="155">
                  <c:v>453</c:v>
                </c:pt>
                <c:pt idx="156">
                  <c:v>454</c:v>
                </c:pt>
                <c:pt idx="157">
                  <c:v>455</c:v>
                </c:pt>
                <c:pt idx="158">
                  <c:v>456</c:v>
                </c:pt>
                <c:pt idx="159">
                  <c:v>457</c:v>
                </c:pt>
                <c:pt idx="160">
                  <c:v>458</c:v>
                </c:pt>
                <c:pt idx="161">
                  <c:v>459</c:v>
                </c:pt>
                <c:pt idx="162">
                  <c:v>460</c:v>
                </c:pt>
                <c:pt idx="163">
                  <c:v>461</c:v>
                </c:pt>
                <c:pt idx="164">
                  <c:v>462</c:v>
                </c:pt>
                <c:pt idx="165">
                  <c:v>463</c:v>
                </c:pt>
                <c:pt idx="166">
                  <c:v>464</c:v>
                </c:pt>
                <c:pt idx="167">
                  <c:v>465</c:v>
                </c:pt>
                <c:pt idx="168">
                  <c:v>466</c:v>
                </c:pt>
                <c:pt idx="169">
                  <c:v>467</c:v>
                </c:pt>
                <c:pt idx="170">
                  <c:v>468</c:v>
                </c:pt>
                <c:pt idx="171">
                  <c:v>469</c:v>
                </c:pt>
                <c:pt idx="172">
                  <c:v>470</c:v>
                </c:pt>
                <c:pt idx="173">
                  <c:v>471</c:v>
                </c:pt>
                <c:pt idx="174">
                  <c:v>472</c:v>
                </c:pt>
                <c:pt idx="175">
                  <c:v>473</c:v>
                </c:pt>
                <c:pt idx="176">
                  <c:v>474</c:v>
                </c:pt>
                <c:pt idx="177">
                  <c:v>475</c:v>
                </c:pt>
                <c:pt idx="178">
                  <c:v>476</c:v>
                </c:pt>
                <c:pt idx="179">
                  <c:v>477</c:v>
                </c:pt>
                <c:pt idx="180">
                  <c:v>478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483</c:v>
                </c:pt>
                <c:pt idx="186">
                  <c:v>484</c:v>
                </c:pt>
                <c:pt idx="187">
                  <c:v>485</c:v>
                </c:pt>
                <c:pt idx="188">
                  <c:v>486</c:v>
                </c:pt>
                <c:pt idx="189">
                  <c:v>487</c:v>
                </c:pt>
                <c:pt idx="190">
                  <c:v>488</c:v>
                </c:pt>
                <c:pt idx="191">
                  <c:v>489</c:v>
                </c:pt>
                <c:pt idx="192">
                  <c:v>490</c:v>
                </c:pt>
                <c:pt idx="193">
                  <c:v>491</c:v>
                </c:pt>
                <c:pt idx="194">
                  <c:v>492</c:v>
                </c:pt>
                <c:pt idx="195">
                  <c:v>493</c:v>
                </c:pt>
                <c:pt idx="196">
                  <c:v>494</c:v>
                </c:pt>
                <c:pt idx="197">
                  <c:v>495</c:v>
                </c:pt>
                <c:pt idx="198">
                  <c:v>496</c:v>
                </c:pt>
                <c:pt idx="199">
                  <c:v>497</c:v>
                </c:pt>
                <c:pt idx="200">
                  <c:v>498</c:v>
                </c:pt>
                <c:pt idx="201">
                  <c:v>499</c:v>
                </c:pt>
                <c:pt idx="202">
                  <c:v>500</c:v>
                </c:pt>
                <c:pt idx="203">
                  <c:v>501</c:v>
                </c:pt>
                <c:pt idx="204">
                  <c:v>502</c:v>
                </c:pt>
                <c:pt idx="205">
                  <c:v>503</c:v>
                </c:pt>
                <c:pt idx="206">
                  <c:v>504</c:v>
                </c:pt>
                <c:pt idx="207">
                  <c:v>505</c:v>
                </c:pt>
                <c:pt idx="208">
                  <c:v>506</c:v>
                </c:pt>
                <c:pt idx="209">
                  <c:v>507</c:v>
                </c:pt>
                <c:pt idx="210">
                  <c:v>508</c:v>
                </c:pt>
                <c:pt idx="211">
                  <c:v>509</c:v>
                </c:pt>
                <c:pt idx="212">
                  <c:v>510</c:v>
                </c:pt>
                <c:pt idx="213">
                  <c:v>511</c:v>
                </c:pt>
                <c:pt idx="214">
                  <c:v>512</c:v>
                </c:pt>
                <c:pt idx="215">
                  <c:v>513</c:v>
                </c:pt>
                <c:pt idx="216">
                  <c:v>514</c:v>
                </c:pt>
                <c:pt idx="217">
                  <c:v>515</c:v>
                </c:pt>
                <c:pt idx="218">
                  <c:v>516</c:v>
                </c:pt>
                <c:pt idx="219">
                  <c:v>517</c:v>
                </c:pt>
                <c:pt idx="220">
                  <c:v>518</c:v>
                </c:pt>
                <c:pt idx="221">
                  <c:v>519</c:v>
                </c:pt>
                <c:pt idx="222">
                  <c:v>520</c:v>
                </c:pt>
                <c:pt idx="223">
                  <c:v>521</c:v>
                </c:pt>
                <c:pt idx="224">
                  <c:v>522</c:v>
                </c:pt>
                <c:pt idx="225">
                  <c:v>523</c:v>
                </c:pt>
                <c:pt idx="226">
                  <c:v>524</c:v>
                </c:pt>
                <c:pt idx="227">
                  <c:v>525</c:v>
                </c:pt>
                <c:pt idx="228">
                  <c:v>526</c:v>
                </c:pt>
                <c:pt idx="229">
                  <c:v>527</c:v>
                </c:pt>
                <c:pt idx="230">
                  <c:v>528</c:v>
                </c:pt>
                <c:pt idx="231">
                  <c:v>529</c:v>
                </c:pt>
                <c:pt idx="232">
                  <c:v>530</c:v>
                </c:pt>
                <c:pt idx="233">
                  <c:v>531</c:v>
                </c:pt>
                <c:pt idx="234">
                  <c:v>532</c:v>
                </c:pt>
                <c:pt idx="235">
                  <c:v>533</c:v>
                </c:pt>
                <c:pt idx="236">
                  <c:v>534</c:v>
                </c:pt>
                <c:pt idx="237">
                  <c:v>535</c:v>
                </c:pt>
                <c:pt idx="238">
                  <c:v>536</c:v>
                </c:pt>
                <c:pt idx="239">
                  <c:v>537</c:v>
                </c:pt>
                <c:pt idx="240">
                  <c:v>538</c:v>
                </c:pt>
                <c:pt idx="241">
                  <c:v>539</c:v>
                </c:pt>
                <c:pt idx="242">
                  <c:v>540</c:v>
                </c:pt>
                <c:pt idx="243">
                  <c:v>541</c:v>
                </c:pt>
                <c:pt idx="244">
                  <c:v>542</c:v>
                </c:pt>
                <c:pt idx="245">
                  <c:v>543</c:v>
                </c:pt>
                <c:pt idx="246">
                  <c:v>544</c:v>
                </c:pt>
                <c:pt idx="247">
                  <c:v>545</c:v>
                </c:pt>
                <c:pt idx="248">
                  <c:v>546</c:v>
                </c:pt>
                <c:pt idx="249">
                  <c:v>547</c:v>
                </c:pt>
                <c:pt idx="250">
                  <c:v>548</c:v>
                </c:pt>
                <c:pt idx="251">
                  <c:v>549</c:v>
                </c:pt>
                <c:pt idx="252">
                  <c:v>550</c:v>
                </c:pt>
                <c:pt idx="253">
                  <c:v>551</c:v>
                </c:pt>
                <c:pt idx="254">
                  <c:v>552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556</c:v>
                </c:pt>
                <c:pt idx="259">
                  <c:v>557</c:v>
                </c:pt>
                <c:pt idx="260">
                  <c:v>558</c:v>
                </c:pt>
                <c:pt idx="261">
                  <c:v>559</c:v>
                </c:pt>
                <c:pt idx="262">
                  <c:v>560</c:v>
                </c:pt>
                <c:pt idx="263">
                  <c:v>561</c:v>
                </c:pt>
                <c:pt idx="264">
                  <c:v>562</c:v>
                </c:pt>
                <c:pt idx="265">
                  <c:v>563</c:v>
                </c:pt>
                <c:pt idx="266">
                  <c:v>564</c:v>
                </c:pt>
                <c:pt idx="267">
                  <c:v>565</c:v>
                </c:pt>
                <c:pt idx="268">
                  <c:v>566</c:v>
                </c:pt>
                <c:pt idx="269">
                  <c:v>567</c:v>
                </c:pt>
                <c:pt idx="270">
                  <c:v>568</c:v>
                </c:pt>
                <c:pt idx="271">
                  <c:v>569</c:v>
                </c:pt>
                <c:pt idx="272">
                  <c:v>570</c:v>
                </c:pt>
                <c:pt idx="273">
                  <c:v>571</c:v>
                </c:pt>
                <c:pt idx="274">
                  <c:v>572</c:v>
                </c:pt>
                <c:pt idx="275">
                  <c:v>573</c:v>
                </c:pt>
                <c:pt idx="276">
                  <c:v>574</c:v>
                </c:pt>
                <c:pt idx="277">
                  <c:v>575</c:v>
                </c:pt>
                <c:pt idx="278">
                  <c:v>576</c:v>
                </c:pt>
                <c:pt idx="279">
                  <c:v>577</c:v>
                </c:pt>
                <c:pt idx="280">
                  <c:v>578</c:v>
                </c:pt>
                <c:pt idx="281">
                  <c:v>579</c:v>
                </c:pt>
                <c:pt idx="282">
                  <c:v>580</c:v>
                </c:pt>
                <c:pt idx="283">
                  <c:v>581</c:v>
                </c:pt>
                <c:pt idx="284">
                  <c:v>582</c:v>
                </c:pt>
              </c:numCache>
            </c:numRef>
          </c:xVal>
          <c:yVal>
            <c:numRef>
              <c:f>Graph!$B$300:$B$582</c:f>
              <c:numCache>
                <c:formatCode>General</c:formatCode>
                <c:ptCount val="283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5-4C5B-B6E8-C48A192D2CC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Graph!$A$299:$A$583</c:f>
              <c:numCache>
                <c:formatCode>General</c:formatCode>
                <c:ptCount val="285"/>
                <c:pt idx="0">
                  <c:v>298</c:v>
                </c:pt>
                <c:pt idx="1">
                  <c:v>299</c:v>
                </c:pt>
                <c:pt idx="2">
                  <c:v>300</c:v>
                </c:pt>
                <c:pt idx="3">
                  <c:v>301</c:v>
                </c:pt>
                <c:pt idx="4">
                  <c:v>302</c:v>
                </c:pt>
                <c:pt idx="5">
                  <c:v>303</c:v>
                </c:pt>
                <c:pt idx="6">
                  <c:v>304</c:v>
                </c:pt>
                <c:pt idx="7">
                  <c:v>305</c:v>
                </c:pt>
                <c:pt idx="8">
                  <c:v>306</c:v>
                </c:pt>
                <c:pt idx="9">
                  <c:v>307</c:v>
                </c:pt>
                <c:pt idx="10">
                  <c:v>308</c:v>
                </c:pt>
                <c:pt idx="11">
                  <c:v>309</c:v>
                </c:pt>
                <c:pt idx="12">
                  <c:v>310</c:v>
                </c:pt>
                <c:pt idx="13">
                  <c:v>311</c:v>
                </c:pt>
                <c:pt idx="14">
                  <c:v>312</c:v>
                </c:pt>
                <c:pt idx="15">
                  <c:v>313</c:v>
                </c:pt>
                <c:pt idx="16">
                  <c:v>314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318</c:v>
                </c:pt>
                <c:pt idx="21">
                  <c:v>319</c:v>
                </c:pt>
                <c:pt idx="22">
                  <c:v>320</c:v>
                </c:pt>
                <c:pt idx="23">
                  <c:v>321</c:v>
                </c:pt>
                <c:pt idx="24">
                  <c:v>322</c:v>
                </c:pt>
                <c:pt idx="25">
                  <c:v>323</c:v>
                </c:pt>
                <c:pt idx="26">
                  <c:v>324</c:v>
                </c:pt>
                <c:pt idx="27">
                  <c:v>325</c:v>
                </c:pt>
                <c:pt idx="28">
                  <c:v>326</c:v>
                </c:pt>
                <c:pt idx="29">
                  <c:v>327</c:v>
                </c:pt>
                <c:pt idx="30">
                  <c:v>328</c:v>
                </c:pt>
                <c:pt idx="31">
                  <c:v>329</c:v>
                </c:pt>
                <c:pt idx="32">
                  <c:v>330</c:v>
                </c:pt>
                <c:pt idx="33">
                  <c:v>331</c:v>
                </c:pt>
                <c:pt idx="34">
                  <c:v>332</c:v>
                </c:pt>
                <c:pt idx="35">
                  <c:v>333</c:v>
                </c:pt>
                <c:pt idx="36">
                  <c:v>334</c:v>
                </c:pt>
                <c:pt idx="37">
                  <c:v>335</c:v>
                </c:pt>
                <c:pt idx="38">
                  <c:v>336</c:v>
                </c:pt>
                <c:pt idx="39">
                  <c:v>337</c:v>
                </c:pt>
                <c:pt idx="40">
                  <c:v>338</c:v>
                </c:pt>
                <c:pt idx="41">
                  <c:v>339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343</c:v>
                </c:pt>
                <c:pt idx="46">
                  <c:v>344</c:v>
                </c:pt>
                <c:pt idx="47">
                  <c:v>345</c:v>
                </c:pt>
                <c:pt idx="48">
                  <c:v>346</c:v>
                </c:pt>
                <c:pt idx="49">
                  <c:v>347</c:v>
                </c:pt>
                <c:pt idx="50">
                  <c:v>348</c:v>
                </c:pt>
                <c:pt idx="51">
                  <c:v>349</c:v>
                </c:pt>
                <c:pt idx="52">
                  <c:v>350</c:v>
                </c:pt>
                <c:pt idx="53">
                  <c:v>351</c:v>
                </c:pt>
                <c:pt idx="54">
                  <c:v>352</c:v>
                </c:pt>
                <c:pt idx="55">
                  <c:v>353</c:v>
                </c:pt>
                <c:pt idx="56">
                  <c:v>354</c:v>
                </c:pt>
                <c:pt idx="57">
                  <c:v>355</c:v>
                </c:pt>
                <c:pt idx="58">
                  <c:v>356</c:v>
                </c:pt>
                <c:pt idx="59">
                  <c:v>357</c:v>
                </c:pt>
                <c:pt idx="60">
                  <c:v>358</c:v>
                </c:pt>
                <c:pt idx="61">
                  <c:v>359</c:v>
                </c:pt>
                <c:pt idx="62">
                  <c:v>360</c:v>
                </c:pt>
                <c:pt idx="63">
                  <c:v>361</c:v>
                </c:pt>
                <c:pt idx="64">
                  <c:v>362</c:v>
                </c:pt>
                <c:pt idx="65">
                  <c:v>363</c:v>
                </c:pt>
                <c:pt idx="66">
                  <c:v>364</c:v>
                </c:pt>
                <c:pt idx="67">
                  <c:v>365</c:v>
                </c:pt>
                <c:pt idx="68">
                  <c:v>366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373</c:v>
                </c:pt>
                <c:pt idx="76">
                  <c:v>374</c:v>
                </c:pt>
                <c:pt idx="77">
                  <c:v>375</c:v>
                </c:pt>
                <c:pt idx="78">
                  <c:v>376</c:v>
                </c:pt>
                <c:pt idx="79">
                  <c:v>377</c:v>
                </c:pt>
                <c:pt idx="80">
                  <c:v>378</c:v>
                </c:pt>
                <c:pt idx="81">
                  <c:v>379</c:v>
                </c:pt>
                <c:pt idx="82">
                  <c:v>380</c:v>
                </c:pt>
                <c:pt idx="83">
                  <c:v>381</c:v>
                </c:pt>
                <c:pt idx="84">
                  <c:v>382</c:v>
                </c:pt>
                <c:pt idx="85">
                  <c:v>383</c:v>
                </c:pt>
                <c:pt idx="86">
                  <c:v>384</c:v>
                </c:pt>
                <c:pt idx="87">
                  <c:v>385</c:v>
                </c:pt>
                <c:pt idx="88">
                  <c:v>386</c:v>
                </c:pt>
                <c:pt idx="89">
                  <c:v>387</c:v>
                </c:pt>
                <c:pt idx="90">
                  <c:v>388</c:v>
                </c:pt>
                <c:pt idx="91">
                  <c:v>389</c:v>
                </c:pt>
                <c:pt idx="92">
                  <c:v>390</c:v>
                </c:pt>
                <c:pt idx="93">
                  <c:v>391</c:v>
                </c:pt>
                <c:pt idx="94">
                  <c:v>392</c:v>
                </c:pt>
                <c:pt idx="95">
                  <c:v>393</c:v>
                </c:pt>
                <c:pt idx="96">
                  <c:v>394</c:v>
                </c:pt>
                <c:pt idx="97">
                  <c:v>395</c:v>
                </c:pt>
                <c:pt idx="98">
                  <c:v>396</c:v>
                </c:pt>
                <c:pt idx="99">
                  <c:v>397</c:v>
                </c:pt>
                <c:pt idx="100">
                  <c:v>398</c:v>
                </c:pt>
                <c:pt idx="101">
                  <c:v>399</c:v>
                </c:pt>
                <c:pt idx="102">
                  <c:v>400</c:v>
                </c:pt>
                <c:pt idx="103">
                  <c:v>401</c:v>
                </c:pt>
                <c:pt idx="104">
                  <c:v>402</c:v>
                </c:pt>
                <c:pt idx="105">
                  <c:v>403</c:v>
                </c:pt>
                <c:pt idx="106">
                  <c:v>404</c:v>
                </c:pt>
                <c:pt idx="107">
                  <c:v>405</c:v>
                </c:pt>
                <c:pt idx="108">
                  <c:v>406</c:v>
                </c:pt>
                <c:pt idx="109">
                  <c:v>407</c:v>
                </c:pt>
                <c:pt idx="110">
                  <c:v>408</c:v>
                </c:pt>
                <c:pt idx="111">
                  <c:v>409</c:v>
                </c:pt>
                <c:pt idx="112">
                  <c:v>410</c:v>
                </c:pt>
                <c:pt idx="113">
                  <c:v>411</c:v>
                </c:pt>
                <c:pt idx="114">
                  <c:v>412</c:v>
                </c:pt>
                <c:pt idx="115">
                  <c:v>413</c:v>
                </c:pt>
                <c:pt idx="116">
                  <c:v>414</c:v>
                </c:pt>
                <c:pt idx="117">
                  <c:v>415</c:v>
                </c:pt>
                <c:pt idx="118">
                  <c:v>416</c:v>
                </c:pt>
                <c:pt idx="119">
                  <c:v>417</c:v>
                </c:pt>
                <c:pt idx="120">
                  <c:v>418</c:v>
                </c:pt>
                <c:pt idx="121">
                  <c:v>419</c:v>
                </c:pt>
                <c:pt idx="122">
                  <c:v>420</c:v>
                </c:pt>
                <c:pt idx="123">
                  <c:v>421</c:v>
                </c:pt>
                <c:pt idx="124">
                  <c:v>422</c:v>
                </c:pt>
                <c:pt idx="125">
                  <c:v>423</c:v>
                </c:pt>
                <c:pt idx="126">
                  <c:v>424</c:v>
                </c:pt>
                <c:pt idx="127">
                  <c:v>425</c:v>
                </c:pt>
                <c:pt idx="128">
                  <c:v>426</c:v>
                </c:pt>
                <c:pt idx="129">
                  <c:v>427</c:v>
                </c:pt>
                <c:pt idx="130">
                  <c:v>428</c:v>
                </c:pt>
                <c:pt idx="131">
                  <c:v>429</c:v>
                </c:pt>
                <c:pt idx="132">
                  <c:v>430</c:v>
                </c:pt>
                <c:pt idx="133">
                  <c:v>431</c:v>
                </c:pt>
                <c:pt idx="134">
                  <c:v>432</c:v>
                </c:pt>
                <c:pt idx="135">
                  <c:v>433</c:v>
                </c:pt>
                <c:pt idx="136">
                  <c:v>434</c:v>
                </c:pt>
                <c:pt idx="137">
                  <c:v>435</c:v>
                </c:pt>
                <c:pt idx="138">
                  <c:v>436</c:v>
                </c:pt>
                <c:pt idx="139">
                  <c:v>437</c:v>
                </c:pt>
                <c:pt idx="140">
                  <c:v>438</c:v>
                </c:pt>
                <c:pt idx="141">
                  <c:v>439</c:v>
                </c:pt>
                <c:pt idx="142">
                  <c:v>440</c:v>
                </c:pt>
                <c:pt idx="143">
                  <c:v>441</c:v>
                </c:pt>
                <c:pt idx="144">
                  <c:v>442</c:v>
                </c:pt>
                <c:pt idx="145">
                  <c:v>443</c:v>
                </c:pt>
                <c:pt idx="146">
                  <c:v>444</c:v>
                </c:pt>
                <c:pt idx="147">
                  <c:v>445</c:v>
                </c:pt>
                <c:pt idx="148">
                  <c:v>446</c:v>
                </c:pt>
                <c:pt idx="149">
                  <c:v>447</c:v>
                </c:pt>
                <c:pt idx="150">
                  <c:v>448</c:v>
                </c:pt>
                <c:pt idx="151">
                  <c:v>449</c:v>
                </c:pt>
                <c:pt idx="152">
                  <c:v>450</c:v>
                </c:pt>
                <c:pt idx="153">
                  <c:v>451</c:v>
                </c:pt>
                <c:pt idx="154">
                  <c:v>452</c:v>
                </c:pt>
                <c:pt idx="155">
                  <c:v>453</c:v>
                </c:pt>
                <c:pt idx="156">
                  <c:v>454</c:v>
                </c:pt>
                <c:pt idx="157">
                  <c:v>455</c:v>
                </c:pt>
                <c:pt idx="158">
                  <c:v>456</c:v>
                </c:pt>
                <c:pt idx="159">
                  <c:v>457</c:v>
                </c:pt>
                <c:pt idx="160">
                  <c:v>458</c:v>
                </c:pt>
                <c:pt idx="161">
                  <c:v>459</c:v>
                </c:pt>
                <c:pt idx="162">
                  <c:v>460</c:v>
                </c:pt>
                <c:pt idx="163">
                  <c:v>461</c:v>
                </c:pt>
                <c:pt idx="164">
                  <c:v>462</c:v>
                </c:pt>
                <c:pt idx="165">
                  <c:v>463</c:v>
                </c:pt>
                <c:pt idx="166">
                  <c:v>464</c:v>
                </c:pt>
                <c:pt idx="167">
                  <c:v>465</c:v>
                </c:pt>
                <c:pt idx="168">
                  <c:v>466</c:v>
                </c:pt>
                <c:pt idx="169">
                  <c:v>467</c:v>
                </c:pt>
                <c:pt idx="170">
                  <c:v>468</c:v>
                </c:pt>
                <c:pt idx="171">
                  <c:v>469</c:v>
                </c:pt>
                <c:pt idx="172">
                  <c:v>470</c:v>
                </c:pt>
                <c:pt idx="173">
                  <c:v>471</c:v>
                </c:pt>
                <c:pt idx="174">
                  <c:v>472</c:v>
                </c:pt>
                <c:pt idx="175">
                  <c:v>473</c:v>
                </c:pt>
                <c:pt idx="176">
                  <c:v>474</c:v>
                </c:pt>
                <c:pt idx="177">
                  <c:v>475</c:v>
                </c:pt>
                <c:pt idx="178">
                  <c:v>476</c:v>
                </c:pt>
                <c:pt idx="179">
                  <c:v>477</c:v>
                </c:pt>
                <c:pt idx="180">
                  <c:v>478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483</c:v>
                </c:pt>
                <c:pt idx="186">
                  <c:v>484</c:v>
                </c:pt>
                <c:pt idx="187">
                  <c:v>485</c:v>
                </c:pt>
                <c:pt idx="188">
                  <c:v>486</c:v>
                </c:pt>
                <c:pt idx="189">
                  <c:v>487</c:v>
                </c:pt>
                <c:pt idx="190">
                  <c:v>488</c:v>
                </c:pt>
                <c:pt idx="191">
                  <c:v>489</c:v>
                </c:pt>
                <c:pt idx="192">
                  <c:v>490</c:v>
                </c:pt>
                <c:pt idx="193">
                  <c:v>491</c:v>
                </c:pt>
                <c:pt idx="194">
                  <c:v>492</c:v>
                </c:pt>
                <c:pt idx="195">
                  <c:v>493</c:v>
                </c:pt>
                <c:pt idx="196">
                  <c:v>494</c:v>
                </c:pt>
                <c:pt idx="197">
                  <c:v>495</c:v>
                </c:pt>
                <c:pt idx="198">
                  <c:v>496</c:v>
                </c:pt>
                <c:pt idx="199">
                  <c:v>497</c:v>
                </c:pt>
                <c:pt idx="200">
                  <c:v>498</c:v>
                </c:pt>
                <c:pt idx="201">
                  <c:v>499</c:v>
                </c:pt>
                <c:pt idx="202">
                  <c:v>500</c:v>
                </c:pt>
                <c:pt idx="203">
                  <c:v>501</c:v>
                </c:pt>
                <c:pt idx="204">
                  <c:v>502</c:v>
                </c:pt>
                <c:pt idx="205">
                  <c:v>503</c:v>
                </c:pt>
                <c:pt idx="206">
                  <c:v>504</c:v>
                </c:pt>
                <c:pt idx="207">
                  <c:v>505</c:v>
                </c:pt>
                <c:pt idx="208">
                  <c:v>506</c:v>
                </c:pt>
                <c:pt idx="209">
                  <c:v>507</c:v>
                </c:pt>
                <c:pt idx="210">
                  <c:v>508</c:v>
                </c:pt>
                <c:pt idx="211">
                  <c:v>509</c:v>
                </c:pt>
                <c:pt idx="212">
                  <c:v>510</c:v>
                </c:pt>
                <c:pt idx="213">
                  <c:v>511</c:v>
                </c:pt>
                <c:pt idx="214">
                  <c:v>512</c:v>
                </c:pt>
                <c:pt idx="215">
                  <c:v>513</c:v>
                </c:pt>
                <c:pt idx="216">
                  <c:v>514</c:v>
                </c:pt>
                <c:pt idx="217">
                  <c:v>515</c:v>
                </c:pt>
                <c:pt idx="218">
                  <c:v>516</c:v>
                </c:pt>
                <c:pt idx="219">
                  <c:v>517</c:v>
                </c:pt>
                <c:pt idx="220">
                  <c:v>518</c:v>
                </c:pt>
                <c:pt idx="221">
                  <c:v>519</c:v>
                </c:pt>
                <c:pt idx="222">
                  <c:v>520</c:v>
                </c:pt>
                <c:pt idx="223">
                  <c:v>521</c:v>
                </c:pt>
                <c:pt idx="224">
                  <c:v>522</c:v>
                </c:pt>
                <c:pt idx="225">
                  <c:v>523</c:v>
                </c:pt>
                <c:pt idx="226">
                  <c:v>524</c:v>
                </c:pt>
                <c:pt idx="227">
                  <c:v>525</c:v>
                </c:pt>
                <c:pt idx="228">
                  <c:v>526</c:v>
                </c:pt>
                <c:pt idx="229">
                  <c:v>527</c:v>
                </c:pt>
                <c:pt idx="230">
                  <c:v>528</c:v>
                </c:pt>
                <c:pt idx="231">
                  <c:v>529</c:v>
                </c:pt>
                <c:pt idx="232">
                  <c:v>530</c:v>
                </c:pt>
                <c:pt idx="233">
                  <c:v>531</c:v>
                </c:pt>
                <c:pt idx="234">
                  <c:v>532</c:v>
                </c:pt>
                <c:pt idx="235">
                  <c:v>533</c:v>
                </c:pt>
                <c:pt idx="236">
                  <c:v>534</c:v>
                </c:pt>
                <c:pt idx="237">
                  <c:v>535</c:v>
                </c:pt>
                <c:pt idx="238">
                  <c:v>536</c:v>
                </c:pt>
                <c:pt idx="239">
                  <c:v>537</c:v>
                </c:pt>
                <c:pt idx="240">
                  <c:v>538</c:v>
                </c:pt>
                <c:pt idx="241">
                  <c:v>539</c:v>
                </c:pt>
                <c:pt idx="242">
                  <c:v>540</c:v>
                </c:pt>
                <c:pt idx="243">
                  <c:v>541</c:v>
                </c:pt>
                <c:pt idx="244">
                  <c:v>542</c:v>
                </c:pt>
                <c:pt idx="245">
                  <c:v>543</c:v>
                </c:pt>
                <c:pt idx="246">
                  <c:v>544</c:v>
                </c:pt>
                <c:pt idx="247">
                  <c:v>545</c:v>
                </c:pt>
                <c:pt idx="248">
                  <c:v>546</c:v>
                </c:pt>
                <c:pt idx="249">
                  <c:v>547</c:v>
                </c:pt>
                <c:pt idx="250">
                  <c:v>548</c:v>
                </c:pt>
                <c:pt idx="251">
                  <c:v>549</c:v>
                </c:pt>
                <c:pt idx="252">
                  <c:v>550</c:v>
                </c:pt>
                <c:pt idx="253">
                  <c:v>551</c:v>
                </c:pt>
                <c:pt idx="254">
                  <c:v>552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556</c:v>
                </c:pt>
                <c:pt idx="259">
                  <c:v>557</c:v>
                </c:pt>
                <c:pt idx="260">
                  <c:v>558</c:v>
                </c:pt>
                <c:pt idx="261">
                  <c:v>559</c:v>
                </c:pt>
                <c:pt idx="262">
                  <c:v>560</c:v>
                </c:pt>
                <c:pt idx="263">
                  <c:v>561</c:v>
                </c:pt>
                <c:pt idx="264">
                  <c:v>562</c:v>
                </c:pt>
                <c:pt idx="265">
                  <c:v>563</c:v>
                </c:pt>
                <c:pt idx="266">
                  <c:v>564</c:v>
                </c:pt>
                <c:pt idx="267">
                  <c:v>565</c:v>
                </c:pt>
                <c:pt idx="268">
                  <c:v>566</c:v>
                </c:pt>
                <c:pt idx="269">
                  <c:v>567</c:v>
                </c:pt>
                <c:pt idx="270">
                  <c:v>568</c:v>
                </c:pt>
                <c:pt idx="271">
                  <c:v>569</c:v>
                </c:pt>
                <c:pt idx="272">
                  <c:v>570</c:v>
                </c:pt>
                <c:pt idx="273">
                  <c:v>571</c:v>
                </c:pt>
                <c:pt idx="274">
                  <c:v>572</c:v>
                </c:pt>
                <c:pt idx="275">
                  <c:v>573</c:v>
                </c:pt>
                <c:pt idx="276">
                  <c:v>574</c:v>
                </c:pt>
                <c:pt idx="277">
                  <c:v>575</c:v>
                </c:pt>
                <c:pt idx="278">
                  <c:v>576</c:v>
                </c:pt>
                <c:pt idx="279">
                  <c:v>577</c:v>
                </c:pt>
                <c:pt idx="280">
                  <c:v>578</c:v>
                </c:pt>
                <c:pt idx="281">
                  <c:v>579</c:v>
                </c:pt>
                <c:pt idx="282">
                  <c:v>580</c:v>
                </c:pt>
                <c:pt idx="283">
                  <c:v>581</c:v>
                </c:pt>
                <c:pt idx="284">
                  <c:v>582</c:v>
                </c:pt>
              </c:numCache>
            </c:numRef>
          </c:xVal>
          <c:yVal>
            <c:numRef>
              <c:f>Graph!$C$300:$C$582</c:f>
              <c:numCache>
                <c:formatCode>General</c:formatCode>
                <c:ptCount val="2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81">
                  <c:v>2</c:v>
                </c:pt>
                <c:pt idx="28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85-4C5B-B6E8-C48A192D2CC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Graph!$A$299:$A$583</c:f>
              <c:numCache>
                <c:formatCode>General</c:formatCode>
                <c:ptCount val="285"/>
                <c:pt idx="0">
                  <c:v>298</c:v>
                </c:pt>
                <c:pt idx="1">
                  <c:v>299</c:v>
                </c:pt>
                <c:pt idx="2">
                  <c:v>300</c:v>
                </c:pt>
                <c:pt idx="3">
                  <c:v>301</c:v>
                </c:pt>
                <c:pt idx="4">
                  <c:v>302</c:v>
                </c:pt>
                <c:pt idx="5">
                  <c:v>303</c:v>
                </c:pt>
                <c:pt idx="6">
                  <c:v>304</c:v>
                </c:pt>
                <c:pt idx="7">
                  <c:v>305</c:v>
                </c:pt>
                <c:pt idx="8">
                  <c:v>306</c:v>
                </c:pt>
                <c:pt idx="9">
                  <c:v>307</c:v>
                </c:pt>
                <c:pt idx="10">
                  <c:v>308</c:v>
                </c:pt>
                <c:pt idx="11">
                  <c:v>309</c:v>
                </c:pt>
                <c:pt idx="12">
                  <c:v>310</c:v>
                </c:pt>
                <c:pt idx="13">
                  <c:v>311</c:v>
                </c:pt>
                <c:pt idx="14">
                  <c:v>312</c:v>
                </c:pt>
                <c:pt idx="15">
                  <c:v>313</c:v>
                </c:pt>
                <c:pt idx="16">
                  <c:v>314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318</c:v>
                </c:pt>
                <c:pt idx="21">
                  <c:v>319</c:v>
                </c:pt>
                <c:pt idx="22">
                  <c:v>320</c:v>
                </c:pt>
                <c:pt idx="23">
                  <c:v>321</c:v>
                </c:pt>
                <c:pt idx="24">
                  <c:v>322</c:v>
                </c:pt>
                <c:pt idx="25">
                  <c:v>323</c:v>
                </c:pt>
                <c:pt idx="26">
                  <c:v>324</c:v>
                </c:pt>
                <c:pt idx="27">
                  <c:v>325</c:v>
                </c:pt>
                <c:pt idx="28">
                  <c:v>326</c:v>
                </c:pt>
                <c:pt idx="29">
                  <c:v>327</c:v>
                </c:pt>
                <c:pt idx="30">
                  <c:v>328</c:v>
                </c:pt>
                <c:pt idx="31">
                  <c:v>329</c:v>
                </c:pt>
                <c:pt idx="32">
                  <c:v>330</c:v>
                </c:pt>
                <c:pt idx="33">
                  <c:v>331</c:v>
                </c:pt>
                <c:pt idx="34">
                  <c:v>332</c:v>
                </c:pt>
                <c:pt idx="35">
                  <c:v>333</c:v>
                </c:pt>
                <c:pt idx="36">
                  <c:v>334</c:v>
                </c:pt>
                <c:pt idx="37">
                  <c:v>335</c:v>
                </c:pt>
                <c:pt idx="38">
                  <c:v>336</c:v>
                </c:pt>
                <c:pt idx="39">
                  <c:v>337</c:v>
                </c:pt>
                <c:pt idx="40">
                  <c:v>338</c:v>
                </c:pt>
                <c:pt idx="41">
                  <c:v>339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343</c:v>
                </c:pt>
                <c:pt idx="46">
                  <c:v>344</c:v>
                </c:pt>
                <c:pt idx="47">
                  <c:v>345</c:v>
                </c:pt>
                <c:pt idx="48">
                  <c:v>346</c:v>
                </c:pt>
                <c:pt idx="49">
                  <c:v>347</c:v>
                </c:pt>
                <c:pt idx="50">
                  <c:v>348</c:v>
                </c:pt>
                <c:pt idx="51">
                  <c:v>349</c:v>
                </c:pt>
                <c:pt idx="52">
                  <c:v>350</c:v>
                </c:pt>
                <c:pt idx="53">
                  <c:v>351</c:v>
                </c:pt>
                <c:pt idx="54">
                  <c:v>352</c:v>
                </c:pt>
                <c:pt idx="55">
                  <c:v>353</c:v>
                </c:pt>
                <c:pt idx="56">
                  <c:v>354</c:v>
                </c:pt>
                <c:pt idx="57">
                  <c:v>355</c:v>
                </c:pt>
                <c:pt idx="58">
                  <c:v>356</c:v>
                </c:pt>
                <c:pt idx="59">
                  <c:v>357</c:v>
                </c:pt>
                <c:pt idx="60">
                  <c:v>358</c:v>
                </c:pt>
                <c:pt idx="61">
                  <c:v>359</c:v>
                </c:pt>
                <c:pt idx="62">
                  <c:v>360</c:v>
                </c:pt>
                <c:pt idx="63">
                  <c:v>361</c:v>
                </c:pt>
                <c:pt idx="64">
                  <c:v>362</c:v>
                </c:pt>
                <c:pt idx="65">
                  <c:v>363</c:v>
                </c:pt>
                <c:pt idx="66">
                  <c:v>364</c:v>
                </c:pt>
                <c:pt idx="67">
                  <c:v>365</c:v>
                </c:pt>
                <c:pt idx="68">
                  <c:v>366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373</c:v>
                </c:pt>
                <c:pt idx="76">
                  <c:v>374</c:v>
                </c:pt>
                <c:pt idx="77">
                  <c:v>375</c:v>
                </c:pt>
                <c:pt idx="78">
                  <c:v>376</c:v>
                </c:pt>
                <c:pt idx="79">
                  <c:v>377</c:v>
                </c:pt>
                <c:pt idx="80">
                  <c:v>378</c:v>
                </c:pt>
                <c:pt idx="81">
                  <c:v>379</c:v>
                </c:pt>
                <c:pt idx="82">
                  <c:v>380</c:v>
                </c:pt>
                <c:pt idx="83">
                  <c:v>381</c:v>
                </c:pt>
                <c:pt idx="84">
                  <c:v>382</c:v>
                </c:pt>
                <c:pt idx="85">
                  <c:v>383</c:v>
                </c:pt>
                <c:pt idx="86">
                  <c:v>384</c:v>
                </c:pt>
                <c:pt idx="87">
                  <c:v>385</c:v>
                </c:pt>
                <c:pt idx="88">
                  <c:v>386</c:v>
                </c:pt>
                <c:pt idx="89">
                  <c:v>387</c:v>
                </c:pt>
                <c:pt idx="90">
                  <c:v>388</c:v>
                </c:pt>
                <c:pt idx="91">
                  <c:v>389</c:v>
                </c:pt>
                <c:pt idx="92">
                  <c:v>390</c:v>
                </c:pt>
                <c:pt idx="93">
                  <c:v>391</c:v>
                </c:pt>
                <c:pt idx="94">
                  <c:v>392</c:v>
                </c:pt>
                <c:pt idx="95">
                  <c:v>393</c:v>
                </c:pt>
                <c:pt idx="96">
                  <c:v>394</c:v>
                </c:pt>
                <c:pt idx="97">
                  <c:v>395</c:v>
                </c:pt>
                <c:pt idx="98">
                  <c:v>396</c:v>
                </c:pt>
                <c:pt idx="99">
                  <c:v>397</c:v>
                </c:pt>
                <c:pt idx="100">
                  <c:v>398</c:v>
                </c:pt>
                <c:pt idx="101">
                  <c:v>399</c:v>
                </c:pt>
                <c:pt idx="102">
                  <c:v>400</c:v>
                </c:pt>
                <c:pt idx="103">
                  <c:v>401</c:v>
                </c:pt>
                <c:pt idx="104">
                  <c:v>402</c:v>
                </c:pt>
                <c:pt idx="105">
                  <c:v>403</c:v>
                </c:pt>
                <c:pt idx="106">
                  <c:v>404</c:v>
                </c:pt>
                <c:pt idx="107">
                  <c:v>405</c:v>
                </c:pt>
                <c:pt idx="108">
                  <c:v>406</c:v>
                </c:pt>
                <c:pt idx="109">
                  <c:v>407</c:v>
                </c:pt>
                <c:pt idx="110">
                  <c:v>408</c:v>
                </c:pt>
                <c:pt idx="111">
                  <c:v>409</c:v>
                </c:pt>
                <c:pt idx="112">
                  <c:v>410</c:v>
                </c:pt>
                <c:pt idx="113">
                  <c:v>411</c:v>
                </c:pt>
                <c:pt idx="114">
                  <c:v>412</c:v>
                </c:pt>
                <c:pt idx="115">
                  <c:v>413</c:v>
                </c:pt>
                <c:pt idx="116">
                  <c:v>414</c:v>
                </c:pt>
                <c:pt idx="117">
                  <c:v>415</c:v>
                </c:pt>
                <c:pt idx="118">
                  <c:v>416</c:v>
                </c:pt>
                <c:pt idx="119">
                  <c:v>417</c:v>
                </c:pt>
                <c:pt idx="120">
                  <c:v>418</c:v>
                </c:pt>
                <c:pt idx="121">
                  <c:v>419</c:v>
                </c:pt>
                <c:pt idx="122">
                  <c:v>420</c:v>
                </c:pt>
                <c:pt idx="123">
                  <c:v>421</c:v>
                </c:pt>
                <c:pt idx="124">
                  <c:v>422</c:v>
                </c:pt>
                <c:pt idx="125">
                  <c:v>423</c:v>
                </c:pt>
                <c:pt idx="126">
                  <c:v>424</c:v>
                </c:pt>
                <c:pt idx="127">
                  <c:v>425</c:v>
                </c:pt>
                <c:pt idx="128">
                  <c:v>426</c:v>
                </c:pt>
                <c:pt idx="129">
                  <c:v>427</c:v>
                </c:pt>
                <c:pt idx="130">
                  <c:v>428</c:v>
                </c:pt>
                <c:pt idx="131">
                  <c:v>429</c:v>
                </c:pt>
                <c:pt idx="132">
                  <c:v>430</c:v>
                </c:pt>
                <c:pt idx="133">
                  <c:v>431</c:v>
                </c:pt>
                <c:pt idx="134">
                  <c:v>432</c:v>
                </c:pt>
                <c:pt idx="135">
                  <c:v>433</c:v>
                </c:pt>
                <c:pt idx="136">
                  <c:v>434</c:v>
                </c:pt>
                <c:pt idx="137">
                  <c:v>435</c:v>
                </c:pt>
                <c:pt idx="138">
                  <c:v>436</c:v>
                </c:pt>
                <c:pt idx="139">
                  <c:v>437</c:v>
                </c:pt>
                <c:pt idx="140">
                  <c:v>438</c:v>
                </c:pt>
                <c:pt idx="141">
                  <c:v>439</c:v>
                </c:pt>
                <c:pt idx="142">
                  <c:v>440</c:v>
                </c:pt>
                <c:pt idx="143">
                  <c:v>441</c:v>
                </c:pt>
                <c:pt idx="144">
                  <c:v>442</c:v>
                </c:pt>
                <c:pt idx="145">
                  <c:v>443</c:v>
                </c:pt>
                <c:pt idx="146">
                  <c:v>444</c:v>
                </c:pt>
                <c:pt idx="147">
                  <c:v>445</c:v>
                </c:pt>
                <c:pt idx="148">
                  <c:v>446</c:v>
                </c:pt>
                <c:pt idx="149">
                  <c:v>447</c:v>
                </c:pt>
                <c:pt idx="150">
                  <c:v>448</c:v>
                </c:pt>
                <c:pt idx="151">
                  <c:v>449</c:v>
                </c:pt>
                <c:pt idx="152">
                  <c:v>450</c:v>
                </c:pt>
                <c:pt idx="153">
                  <c:v>451</c:v>
                </c:pt>
                <c:pt idx="154">
                  <c:v>452</c:v>
                </c:pt>
                <c:pt idx="155">
                  <c:v>453</c:v>
                </c:pt>
                <c:pt idx="156">
                  <c:v>454</c:v>
                </c:pt>
                <c:pt idx="157">
                  <c:v>455</c:v>
                </c:pt>
                <c:pt idx="158">
                  <c:v>456</c:v>
                </c:pt>
                <c:pt idx="159">
                  <c:v>457</c:v>
                </c:pt>
                <c:pt idx="160">
                  <c:v>458</c:v>
                </c:pt>
                <c:pt idx="161">
                  <c:v>459</c:v>
                </c:pt>
                <c:pt idx="162">
                  <c:v>460</c:v>
                </c:pt>
                <c:pt idx="163">
                  <c:v>461</c:v>
                </c:pt>
                <c:pt idx="164">
                  <c:v>462</c:v>
                </c:pt>
                <c:pt idx="165">
                  <c:v>463</c:v>
                </c:pt>
                <c:pt idx="166">
                  <c:v>464</c:v>
                </c:pt>
                <c:pt idx="167">
                  <c:v>465</c:v>
                </c:pt>
                <c:pt idx="168">
                  <c:v>466</c:v>
                </c:pt>
                <c:pt idx="169">
                  <c:v>467</c:v>
                </c:pt>
                <c:pt idx="170">
                  <c:v>468</c:v>
                </c:pt>
                <c:pt idx="171">
                  <c:v>469</c:v>
                </c:pt>
                <c:pt idx="172">
                  <c:v>470</c:v>
                </c:pt>
                <c:pt idx="173">
                  <c:v>471</c:v>
                </c:pt>
                <c:pt idx="174">
                  <c:v>472</c:v>
                </c:pt>
                <c:pt idx="175">
                  <c:v>473</c:v>
                </c:pt>
                <c:pt idx="176">
                  <c:v>474</c:v>
                </c:pt>
                <c:pt idx="177">
                  <c:v>475</c:v>
                </c:pt>
                <c:pt idx="178">
                  <c:v>476</c:v>
                </c:pt>
                <c:pt idx="179">
                  <c:v>477</c:v>
                </c:pt>
                <c:pt idx="180">
                  <c:v>478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483</c:v>
                </c:pt>
                <c:pt idx="186">
                  <c:v>484</c:v>
                </c:pt>
                <c:pt idx="187">
                  <c:v>485</c:v>
                </c:pt>
                <c:pt idx="188">
                  <c:v>486</c:v>
                </c:pt>
                <c:pt idx="189">
                  <c:v>487</c:v>
                </c:pt>
                <c:pt idx="190">
                  <c:v>488</c:v>
                </c:pt>
                <c:pt idx="191">
                  <c:v>489</c:v>
                </c:pt>
                <c:pt idx="192">
                  <c:v>490</c:v>
                </c:pt>
                <c:pt idx="193">
                  <c:v>491</c:v>
                </c:pt>
                <c:pt idx="194">
                  <c:v>492</c:v>
                </c:pt>
                <c:pt idx="195">
                  <c:v>493</c:v>
                </c:pt>
                <c:pt idx="196">
                  <c:v>494</c:v>
                </c:pt>
                <c:pt idx="197">
                  <c:v>495</c:v>
                </c:pt>
                <c:pt idx="198">
                  <c:v>496</c:v>
                </c:pt>
                <c:pt idx="199">
                  <c:v>497</c:v>
                </c:pt>
                <c:pt idx="200">
                  <c:v>498</c:v>
                </c:pt>
                <c:pt idx="201">
                  <c:v>499</c:v>
                </c:pt>
                <c:pt idx="202">
                  <c:v>500</c:v>
                </c:pt>
                <c:pt idx="203">
                  <c:v>501</c:v>
                </c:pt>
                <c:pt idx="204">
                  <c:v>502</c:v>
                </c:pt>
                <c:pt idx="205">
                  <c:v>503</c:v>
                </c:pt>
                <c:pt idx="206">
                  <c:v>504</c:v>
                </c:pt>
                <c:pt idx="207">
                  <c:v>505</c:v>
                </c:pt>
                <c:pt idx="208">
                  <c:v>506</c:v>
                </c:pt>
                <c:pt idx="209">
                  <c:v>507</c:v>
                </c:pt>
                <c:pt idx="210">
                  <c:v>508</c:v>
                </c:pt>
                <c:pt idx="211">
                  <c:v>509</c:v>
                </c:pt>
                <c:pt idx="212">
                  <c:v>510</c:v>
                </c:pt>
                <c:pt idx="213">
                  <c:v>511</c:v>
                </c:pt>
                <c:pt idx="214">
                  <c:v>512</c:v>
                </c:pt>
                <c:pt idx="215">
                  <c:v>513</c:v>
                </c:pt>
                <c:pt idx="216">
                  <c:v>514</c:v>
                </c:pt>
                <c:pt idx="217">
                  <c:v>515</c:v>
                </c:pt>
                <c:pt idx="218">
                  <c:v>516</c:v>
                </c:pt>
                <c:pt idx="219">
                  <c:v>517</c:v>
                </c:pt>
                <c:pt idx="220">
                  <c:v>518</c:v>
                </c:pt>
                <c:pt idx="221">
                  <c:v>519</c:v>
                </c:pt>
                <c:pt idx="222">
                  <c:v>520</c:v>
                </c:pt>
                <c:pt idx="223">
                  <c:v>521</c:v>
                </c:pt>
                <c:pt idx="224">
                  <c:v>522</c:v>
                </c:pt>
                <c:pt idx="225">
                  <c:v>523</c:v>
                </c:pt>
                <c:pt idx="226">
                  <c:v>524</c:v>
                </c:pt>
                <c:pt idx="227">
                  <c:v>525</c:v>
                </c:pt>
                <c:pt idx="228">
                  <c:v>526</c:v>
                </c:pt>
                <c:pt idx="229">
                  <c:v>527</c:v>
                </c:pt>
                <c:pt idx="230">
                  <c:v>528</c:v>
                </c:pt>
                <c:pt idx="231">
                  <c:v>529</c:v>
                </c:pt>
                <c:pt idx="232">
                  <c:v>530</c:v>
                </c:pt>
                <c:pt idx="233">
                  <c:v>531</c:v>
                </c:pt>
                <c:pt idx="234">
                  <c:v>532</c:v>
                </c:pt>
                <c:pt idx="235">
                  <c:v>533</c:v>
                </c:pt>
                <c:pt idx="236">
                  <c:v>534</c:v>
                </c:pt>
                <c:pt idx="237">
                  <c:v>535</c:v>
                </c:pt>
                <c:pt idx="238">
                  <c:v>536</c:v>
                </c:pt>
                <c:pt idx="239">
                  <c:v>537</c:v>
                </c:pt>
                <c:pt idx="240">
                  <c:v>538</c:v>
                </c:pt>
                <c:pt idx="241">
                  <c:v>539</c:v>
                </c:pt>
                <c:pt idx="242">
                  <c:v>540</c:v>
                </c:pt>
                <c:pt idx="243">
                  <c:v>541</c:v>
                </c:pt>
                <c:pt idx="244">
                  <c:v>542</c:v>
                </c:pt>
                <c:pt idx="245">
                  <c:v>543</c:v>
                </c:pt>
                <c:pt idx="246">
                  <c:v>544</c:v>
                </c:pt>
                <c:pt idx="247">
                  <c:v>545</c:v>
                </c:pt>
                <c:pt idx="248">
                  <c:v>546</c:v>
                </c:pt>
                <c:pt idx="249">
                  <c:v>547</c:v>
                </c:pt>
                <c:pt idx="250">
                  <c:v>548</c:v>
                </c:pt>
                <c:pt idx="251">
                  <c:v>549</c:v>
                </c:pt>
                <c:pt idx="252">
                  <c:v>550</c:v>
                </c:pt>
                <c:pt idx="253">
                  <c:v>551</c:v>
                </c:pt>
                <c:pt idx="254">
                  <c:v>552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556</c:v>
                </c:pt>
                <c:pt idx="259">
                  <c:v>557</c:v>
                </c:pt>
                <c:pt idx="260">
                  <c:v>558</c:v>
                </c:pt>
                <c:pt idx="261">
                  <c:v>559</c:v>
                </c:pt>
                <c:pt idx="262">
                  <c:v>560</c:v>
                </c:pt>
                <c:pt idx="263">
                  <c:v>561</c:v>
                </c:pt>
                <c:pt idx="264">
                  <c:v>562</c:v>
                </c:pt>
                <c:pt idx="265">
                  <c:v>563</c:v>
                </c:pt>
                <c:pt idx="266">
                  <c:v>564</c:v>
                </c:pt>
                <c:pt idx="267">
                  <c:v>565</c:v>
                </c:pt>
                <c:pt idx="268">
                  <c:v>566</c:v>
                </c:pt>
                <c:pt idx="269">
                  <c:v>567</c:v>
                </c:pt>
                <c:pt idx="270">
                  <c:v>568</c:v>
                </c:pt>
                <c:pt idx="271">
                  <c:v>569</c:v>
                </c:pt>
                <c:pt idx="272">
                  <c:v>570</c:v>
                </c:pt>
                <c:pt idx="273">
                  <c:v>571</c:v>
                </c:pt>
                <c:pt idx="274">
                  <c:v>572</c:v>
                </c:pt>
                <c:pt idx="275">
                  <c:v>573</c:v>
                </c:pt>
                <c:pt idx="276">
                  <c:v>574</c:v>
                </c:pt>
                <c:pt idx="277">
                  <c:v>575</c:v>
                </c:pt>
                <c:pt idx="278">
                  <c:v>576</c:v>
                </c:pt>
                <c:pt idx="279">
                  <c:v>577</c:v>
                </c:pt>
                <c:pt idx="280">
                  <c:v>578</c:v>
                </c:pt>
                <c:pt idx="281">
                  <c:v>579</c:v>
                </c:pt>
                <c:pt idx="282">
                  <c:v>580</c:v>
                </c:pt>
                <c:pt idx="283">
                  <c:v>581</c:v>
                </c:pt>
                <c:pt idx="284">
                  <c:v>582</c:v>
                </c:pt>
              </c:numCache>
            </c:numRef>
          </c:xVal>
          <c:yVal>
            <c:numRef>
              <c:f>Graph!$E$300:$E$582</c:f>
              <c:numCache>
                <c:formatCode>General</c:formatCode>
                <c:ptCount val="283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85-4C5B-B6E8-C48A192D2CC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Graph!$A$299:$A$583</c:f>
              <c:numCache>
                <c:formatCode>General</c:formatCode>
                <c:ptCount val="285"/>
                <c:pt idx="0">
                  <c:v>298</c:v>
                </c:pt>
                <c:pt idx="1">
                  <c:v>299</c:v>
                </c:pt>
                <c:pt idx="2">
                  <c:v>300</c:v>
                </c:pt>
                <c:pt idx="3">
                  <c:v>301</c:v>
                </c:pt>
                <c:pt idx="4">
                  <c:v>302</c:v>
                </c:pt>
                <c:pt idx="5">
                  <c:v>303</c:v>
                </c:pt>
                <c:pt idx="6">
                  <c:v>304</c:v>
                </c:pt>
                <c:pt idx="7">
                  <c:v>305</c:v>
                </c:pt>
                <c:pt idx="8">
                  <c:v>306</c:v>
                </c:pt>
                <c:pt idx="9">
                  <c:v>307</c:v>
                </c:pt>
                <c:pt idx="10">
                  <c:v>308</c:v>
                </c:pt>
                <c:pt idx="11">
                  <c:v>309</c:v>
                </c:pt>
                <c:pt idx="12">
                  <c:v>310</c:v>
                </c:pt>
                <c:pt idx="13">
                  <c:v>311</c:v>
                </c:pt>
                <c:pt idx="14">
                  <c:v>312</c:v>
                </c:pt>
                <c:pt idx="15">
                  <c:v>313</c:v>
                </c:pt>
                <c:pt idx="16">
                  <c:v>314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318</c:v>
                </c:pt>
                <c:pt idx="21">
                  <c:v>319</c:v>
                </c:pt>
                <c:pt idx="22">
                  <c:v>320</c:v>
                </c:pt>
                <c:pt idx="23">
                  <c:v>321</c:v>
                </c:pt>
                <c:pt idx="24">
                  <c:v>322</c:v>
                </c:pt>
                <c:pt idx="25">
                  <c:v>323</c:v>
                </c:pt>
                <c:pt idx="26">
                  <c:v>324</c:v>
                </c:pt>
                <c:pt idx="27">
                  <c:v>325</c:v>
                </c:pt>
                <c:pt idx="28">
                  <c:v>326</c:v>
                </c:pt>
                <c:pt idx="29">
                  <c:v>327</c:v>
                </c:pt>
                <c:pt idx="30">
                  <c:v>328</c:v>
                </c:pt>
                <c:pt idx="31">
                  <c:v>329</c:v>
                </c:pt>
                <c:pt idx="32">
                  <c:v>330</c:v>
                </c:pt>
                <c:pt idx="33">
                  <c:v>331</c:v>
                </c:pt>
                <c:pt idx="34">
                  <c:v>332</c:v>
                </c:pt>
                <c:pt idx="35">
                  <c:v>333</c:v>
                </c:pt>
                <c:pt idx="36">
                  <c:v>334</c:v>
                </c:pt>
                <c:pt idx="37">
                  <c:v>335</c:v>
                </c:pt>
                <c:pt idx="38">
                  <c:v>336</c:v>
                </c:pt>
                <c:pt idx="39">
                  <c:v>337</c:v>
                </c:pt>
                <c:pt idx="40">
                  <c:v>338</c:v>
                </c:pt>
                <c:pt idx="41">
                  <c:v>339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343</c:v>
                </c:pt>
                <c:pt idx="46">
                  <c:v>344</c:v>
                </c:pt>
                <c:pt idx="47">
                  <c:v>345</c:v>
                </c:pt>
                <c:pt idx="48">
                  <c:v>346</c:v>
                </c:pt>
                <c:pt idx="49">
                  <c:v>347</c:v>
                </c:pt>
                <c:pt idx="50">
                  <c:v>348</c:v>
                </c:pt>
                <c:pt idx="51">
                  <c:v>349</c:v>
                </c:pt>
                <c:pt idx="52">
                  <c:v>350</c:v>
                </c:pt>
                <c:pt idx="53">
                  <c:v>351</c:v>
                </c:pt>
                <c:pt idx="54">
                  <c:v>352</c:v>
                </c:pt>
                <c:pt idx="55">
                  <c:v>353</c:v>
                </c:pt>
                <c:pt idx="56">
                  <c:v>354</c:v>
                </c:pt>
                <c:pt idx="57">
                  <c:v>355</c:v>
                </c:pt>
                <c:pt idx="58">
                  <c:v>356</c:v>
                </c:pt>
                <c:pt idx="59">
                  <c:v>357</c:v>
                </c:pt>
                <c:pt idx="60">
                  <c:v>358</c:v>
                </c:pt>
                <c:pt idx="61">
                  <c:v>359</c:v>
                </c:pt>
                <c:pt idx="62">
                  <c:v>360</c:v>
                </c:pt>
                <c:pt idx="63">
                  <c:v>361</c:v>
                </c:pt>
                <c:pt idx="64">
                  <c:v>362</c:v>
                </c:pt>
                <c:pt idx="65">
                  <c:v>363</c:v>
                </c:pt>
                <c:pt idx="66">
                  <c:v>364</c:v>
                </c:pt>
                <c:pt idx="67">
                  <c:v>365</c:v>
                </c:pt>
                <c:pt idx="68">
                  <c:v>366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373</c:v>
                </c:pt>
                <c:pt idx="76">
                  <c:v>374</c:v>
                </c:pt>
                <c:pt idx="77">
                  <c:v>375</c:v>
                </c:pt>
                <c:pt idx="78">
                  <c:v>376</c:v>
                </c:pt>
                <c:pt idx="79">
                  <c:v>377</c:v>
                </c:pt>
                <c:pt idx="80">
                  <c:v>378</c:v>
                </c:pt>
                <c:pt idx="81">
                  <c:v>379</c:v>
                </c:pt>
                <c:pt idx="82">
                  <c:v>380</c:v>
                </c:pt>
                <c:pt idx="83">
                  <c:v>381</c:v>
                </c:pt>
                <c:pt idx="84">
                  <c:v>382</c:v>
                </c:pt>
                <c:pt idx="85">
                  <c:v>383</c:v>
                </c:pt>
                <c:pt idx="86">
                  <c:v>384</c:v>
                </c:pt>
                <c:pt idx="87">
                  <c:v>385</c:v>
                </c:pt>
                <c:pt idx="88">
                  <c:v>386</c:v>
                </c:pt>
                <c:pt idx="89">
                  <c:v>387</c:v>
                </c:pt>
                <c:pt idx="90">
                  <c:v>388</c:v>
                </c:pt>
                <c:pt idx="91">
                  <c:v>389</c:v>
                </c:pt>
                <c:pt idx="92">
                  <c:v>390</c:v>
                </c:pt>
                <c:pt idx="93">
                  <c:v>391</c:v>
                </c:pt>
                <c:pt idx="94">
                  <c:v>392</c:v>
                </c:pt>
                <c:pt idx="95">
                  <c:v>393</c:v>
                </c:pt>
                <c:pt idx="96">
                  <c:v>394</c:v>
                </c:pt>
                <c:pt idx="97">
                  <c:v>395</c:v>
                </c:pt>
                <c:pt idx="98">
                  <c:v>396</c:v>
                </c:pt>
                <c:pt idx="99">
                  <c:v>397</c:v>
                </c:pt>
                <c:pt idx="100">
                  <c:v>398</c:v>
                </c:pt>
                <c:pt idx="101">
                  <c:v>399</c:v>
                </c:pt>
                <c:pt idx="102">
                  <c:v>400</c:v>
                </c:pt>
                <c:pt idx="103">
                  <c:v>401</c:v>
                </c:pt>
                <c:pt idx="104">
                  <c:v>402</c:v>
                </c:pt>
                <c:pt idx="105">
                  <c:v>403</c:v>
                </c:pt>
                <c:pt idx="106">
                  <c:v>404</c:v>
                </c:pt>
                <c:pt idx="107">
                  <c:v>405</c:v>
                </c:pt>
                <c:pt idx="108">
                  <c:v>406</c:v>
                </c:pt>
                <c:pt idx="109">
                  <c:v>407</c:v>
                </c:pt>
                <c:pt idx="110">
                  <c:v>408</c:v>
                </c:pt>
                <c:pt idx="111">
                  <c:v>409</c:v>
                </c:pt>
                <c:pt idx="112">
                  <c:v>410</c:v>
                </c:pt>
                <c:pt idx="113">
                  <c:v>411</c:v>
                </c:pt>
                <c:pt idx="114">
                  <c:v>412</c:v>
                </c:pt>
                <c:pt idx="115">
                  <c:v>413</c:v>
                </c:pt>
                <c:pt idx="116">
                  <c:v>414</c:v>
                </c:pt>
                <c:pt idx="117">
                  <c:v>415</c:v>
                </c:pt>
                <c:pt idx="118">
                  <c:v>416</c:v>
                </c:pt>
                <c:pt idx="119">
                  <c:v>417</c:v>
                </c:pt>
                <c:pt idx="120">
                  <c:v>418</c:v>
                </c:pt>
                <c:pt idx="121">
                  <c:v>419</c:v>
                </c:pt>
                <c:pt idx="122">
                  <c:v>420</c:v>
                </c:pt>
                <c:pt idx="123">
                  <c:v>421</c:v>
                </c:pt>
                <c:pt idx="124">
                  <c:v>422</c:v>
                </c:pt>
                <c:pt idx="125">
                  <c:v>423</c:v>
                </c:pt>
                <c:pt idx="126">
                  <c:v>424</c:v>
                </c:pt>
                <c:pt idx="127">
                  <c:v>425</c:v>
                </c:pt>
                <c:pt idx="128">
                  <c:v>426</c:v>
                </c:pt>
                <c:pt idx="129">
                  <c:v>427</c:v>
                </c:pt>
                <c:pt idx="130">
                  <c:v>428</c:v>
                </c:pt>
                <c:pt idx="131">
                  <c:v>429</c:v>
                </c:pt>
                <c:pt idx="132">
                  <c:v>430</c:v>
                </c:pt>
                <c:pt idx="133">
                  <c:v>431</c:v>
                </c:pt>
                <c:pt idx="134">
                  <c:v>432</c:v>
                </c:pt>
                <c:pt idx="135">
                  <c:v>433</c:v>
                </c:pt>
                <c:pt idx="136">
                  <c:v>434</c:v>
                </c:pt>
                <c:pt idx="137">
                  <c:v>435</c:v>
                </c:pt>
                <c:pt idx="138">
                  <c:v>436</c:v>
                </c:pt>
                <c:pt idx="139">
                  <c:v>437</c:v>
                </c:pt>
                <c:pt idx="140">
                  <c:v>438</c:v>
                </c:pt>
                <c:pt idx="141">
                  <c:v>439</c:v>
                </c:pt>
                <c:pt idx="142">
                  <c:v>440</c:v>
                </c:pt>
                <c:pt idx="143">
                  <c:v>441</c:v>
                </c:pt>
                <c:pt idx="144">
                  <c:v>442</c:v>
                </c:pt>
                <c:pt idx="145">
                  <c:v>443</c:v>
                </c:pt>
                <c:pt idx="146">
                  <c:v>444</c:v>
                </c:pt>
                <c:pt idx="147">
                  <c:v>445</c:v>
                </c:pt>
                <c:pt idx="148">
                  <c:v>446</c:v>
                </c:pt>
                <c:pt idx="149">
                  <c:v>447</c:v>
                </c:pt>
                <c:pt idx="150">
                  <c:v>448</c:v>
                </c:pt>
                <c:pt idx="151">
                  <c:v>449</c:v>
                </c:pt>
                <c:pt idx="152">
                  <c:v>450</c:v>
                </c:pt>
                <c:pt idx="153">
                  <c:v>451</c:v>
                </c:pt>
                <c:pt idx="154">
                  <c:v>452</c:v>
                </c:pt>
                <c:pt idx="155">
                  <c:v>453</c:v>
                </c:pt>
                <c:pt idx="156">
                  <c:v>454</c:v>
                </c:pt>
                <c:pt idx="157">
                  <c:v>455</c:v>
                </c:pt>
                <c:pt idx="158">
                  <c:v>456</c:v>
                </c:pt>
                <c:pt idx="159">
                  <c:v>457</c:v>
                </c:pt>
                <c:pt idx="160">
                  <c:v>458</c:v>
                </c:pt>
                <c:pt idx="161">
                  <c:v>459</c:v>
                </c:pt>
                <c:pt idx="162">
                  <c:v>460</c:v>
                </c:pt>
                <c:pt idx="163">
                  <c:v>461</c:v>
                </c:pt>
                <c:pt idx="164">
                  <c:v>462</c:v>
                </c:pt>
                <c:pt idx="165">
                  <c:v>463</c:v>
                </c:pt>
                <c:pt idx="166">
                  <c:v>464</c:v>
                </c:pt>
                <c:pt idx="167">
                  <c:v>465</c:v>
                </c:pt>
                <c:pt idx="168">
                  <c:v>466</c:v>
                </c:pt>
                <c:pt idx="169">
                  <c:v>467</c:v>
                </c:pt>
                <c:pt idx="170">
                  <c:v>468</c:v>
                </c:pt>
                <c:pt idx="171">
                  <c:v>469</c:v>
                </c:pt>
                <c:pt idx="172">
                  <c:v>470</c:v>
                </c:pt>
                <c:pt idx="173">
                  <c:v>471</c:v>
                </c:pt>
                <c:pt idx="174">
                  <c:v>472</c:v>
                </c:pt>
                <c:pt idx="175">
                  <c:v>473</c:v>
                </c:pt>
                <c:pt idx="176">
                  <c:v>474</c:v>
                </c:pt>
                <c:pt idx="177">
                  <c:v>475</c:v>
                </c:pt>
                <c:pt idx="178">
                  <c:v>476</c:v>
                </c:pt>
                <c:pt idx="179">
                  <c:v>477</c:v>
                </c:pt>
                <c:pt idx="180">
                  <c:v>478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483</c:v>
                </c:pt>
                <c:pt idx="186">
                  <c:v>484</c:v>
                </c:pt>
                <c:pt idx="187">
                  <c:v>485</c:v>
                </c:pt>
                <c:pt idx="188">
                  <c:v>486</c:v>
                </c:pt>
                <c:pt idx="189">
                  <c:v>487</c:v>
                </c:pt>
                <c:pt idx="190">
                  <c:v>488</c:v>
                </c:pt>
                <c:pt idx="191">
                  <c:v>489</c:v>
                </c:pt>
                <c:pt idx="192">
                  <c:v>490</c:v>
                </c:pt>
                <c:pt idx="193">
                  <c:v>491</c:v>
                </c:pt>
                <c:pt idx="194">
                  <c:v>492</c:v>
                </c:pt>
                <c:pt idx="195">
                  <c:v>493</c:v>
                </c:pt>
                <c:pt idx="196">
                  <c:v>494</c:v>
                </c:pt>
                <c:pt idx="197">
                  <c:v>495</c:v>
                </c:pt>
                <c:pt idx="198">
                  <c:v>496</c:v>
                </c:pt>
                <c:pt idx="199">
                  <c:v>497</c:v>
                </c:pt>
                <c:pt idx="200">
                  <c:v>498</c:v>
                </c:pt>
                <c:pt idx="201">
                  <c:v>499</c:v>
                </c:pt>
                <c:pt idx="202">
                  <c:v>500</c:v>
                </c:pt>
                <c:pt idx="203">
                  <c:v>501</c:v>
                </c:pt>
                <c:pt idx="204">
                  <c:v>502</c:v>
                </c:pt>
                <c:pt idx="205">
                  <c:v>503</c:v>
                </c:pt>
                <c:pt idx="206">
                  <c:v>504</c:v>
                </c:pt>
                <c:pt idx="207">
                  <c:v>505</c:v>
                </c:pt>
                <c:pt idx="208">
                  <c:v>506</c:v>
                </c:pt>
                <c:pt idx="209">
                  <c:v>507</c:v>
                </c:pt>
                <c:pt idx="210">
                  <c:v>508</c:v>
                </c:pt>
                <c:pt idx="211">
                  <c:v>509</c:v>
                </c:pt>
                <c:pt idx="212">
                  <c:v>510</c:v>
                </c:pt>
                <c:pt idx="213">
                  <c:v>511</c:v>
                </c:pt>
                <c:pt idx="214">
                  <c:v>512</c:v>
                </c:pt>
                <c:pt idx="215">
                  <c:v>513</c:v>
                </c:pt>
                <c:pt idx="216">
                  <c:v>514</c:v>
                </c:pt>
                <c:pt idx="217">
                  <c:v>515</c:v>
                </c:pt>
                <c:pt idx="218">
                  <c:v>516</c:v>
                </c:pt>
                <c:pt idx="219">
                  <c:v>517</c:v>
                </c:pt>
                <c:pt idx="220">
                  <c:v>518</c:v>
                </c:pt>
                <c:pt idx="221">
                  <c:v>519</c:v>
                </c:pt>
                <c:pt idx="222">
                  <c:v>520</c:v>
                </c:pt>
                <c:pt idx="223">
                  <c:v>521</c:v>
                </c:pt>
                <c:pt idx="224">
                  <c:v>522</c:v>
                </c:pt>
                <c:pt idx="225">
                  <c:v>523</c:v>
                </c:pt>
                <c:pt idx="226">
                  <c:v>524</c:v>
                </c:pt>
                <c:pt idx="227">
                  <c:v>525</c:v>
                </c:pt>
                <c:pt idx="228">
                  <c:v>526</c:v>
                </c:pt>
                <c:pt idx="229">
                  <c:v>527</c:v>
                </c:pt>
                <c:pt idx="230">
                  <c:v>528</c:v>
                </c:pt>
                <c:pt idx="231">
                  <c:v>529</c:v>
                </c:pt>
                <c:pt idx="232">
                  <c:v>530</c:v>
                </c:pt>
                <c:pt idx="233">
                  <c:v>531</c:v>
                </c:pt>
                <c:pt idx="234">
                  <c:v>532</c:v>
                </c:pt>
                <c:pt idx="235">
                  <c:v>533</c:v>
                </c:pt>
                <c:pt idx="236">
                  <c:v>534</c:v>
                </c:pt>
                <c:pt idx="237">
                  <c:v>535</c:v>
                </c:pt>
                <c:pt idx="238">
                  <c:v>536</c:v>
                </c:pt>
                <c:pt idx="239">
                  <c:v>537</c:v>
                </c:pt>
                <c:pt idx="240">
                  <c:v>538</c:v>
                </c:pt>
                <c:pt idx="241">
                  <c:v>539</c:v>
                </c:pt>
                <c:pt idx="242">
                  <c:v>540</c:v>
                </c:pt>
                <c:pt idx="243">
                  <c:v>541</c:v>
                </c:pt>
                <c:pt idx="244">
                  <c:v>542</c:v>
                </c:pt>
                <c:pt idx="245">
                  <c:v>543</c:v>
                </c:pt>
                <c:pt idx="246">
                  <c:v>544</c:v>
                </c:pt>
                <c:pt idx="247">
                  <c:v>545</c:v>
                </c:pt>
                <c:pt idx="248">
                  <c:v>546</c:v>
                </c:pt>
                <c:pt idx="249">
                  <c:v>547</c:v>
                </c:pt>
                <c:pt idx="250">
                  <c:v>548</c:v>
                </c:pt>
                <c:pt idx="251">
                  <c:v>549</c:v>
                </c:pt>
                <c:pt idx="252">
                  <c:v>550</c:v>
                </c:pt>
                <c:pt idx="253">
                  <c:v>551</c:v>
                </c:pt>
                <c:pt idx="254">
                  <c:v>552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556</c:v>
                </c:pt>
                <c:pt idx="259">
                  <c:v>557</c:v>
                </c:pt>
                <c:pt idx="260">
                  <c:v>558</c:v>
                </c:pt>
                <c:pt idx="261">
                  <c:v>559</c:v>
                </c:pt>
                <c:pt idx="262">
                  <c:v>560</c:v>
                </c:pt>
                <c:pt idx="263">
                  <c:v>561</c:v>
                </c:pt>
                <c:pt idx="264">
                  <c:v>562</c:v>
                </c:pt>
                <c:pt idx="265">
                  <c:v>563</c:v>
                </c:pt>
                <c:pt idx="266">
                  <c:v>564</c:v>
                </c:pt>
                <c:pt idx="267">
                  <c:v>565</c:v>
                </c:pt>
                <c:pt idx="268">
                  <c:v>566</c:v>
                </c:pt>
                <c:pt idx="269">
                  <c:v>567</c:v>
                </c:pt>
                <c:pt idx="270">
                  <c:v>568</c:v>
                </c:pt>
                <c:pt idx="271">
                  <c:v>569</c:v>
                </c:pt>
                <c:pt idx="272">
                  <c:v>570</c:v>
                </c:pt>
                <c:pt idx="273">
                  <c:v>571</c:v>
                </c:pt>
                <c:pt idx="274">
                  <c:v>572</c:v>
                </c:pt>
                <c:pt idx="275">
                  <c:v>573</c:v>
                </c:pt>
                <c:pt idx="276">
                  <c:v>574</c:v>
                </c:pt>
                <c:pt idx="277">
                  <c:v>575</c:v>
                </c:pt>
                <c:pt idx="278">
                  <c:v>576</c:v>
                </c:pt>
                <c:pt idx="279">
                  <c:v>577</c:v>
                </c:pt>
                <c:pt idx="280">
                  <c:v>578</c:v>
                </c:pt>
                <c:pt idx="281">
                  <c:v>579</c:v>
                </c:pt>
                <c:pt idx="282">
                  <c:v>580</c:v>
                </c:pt>
                <c:pt idx="283">
                  <c:v>581</c:v>
                </c:pt>
                <c:pt idx="284">
                  <c:v>582</c:v>
                </c:pt>
              </c:numCache>
            </c:numRef>
          </c:xVal>
          <c:yVal>
            <c:numRef>
              <c:f>Graph!$G$300:$G$582</c:f>
              <c:numCache>
                <c:formatCode>General</c:formatCode>
                <c:ptCount val="28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85-4C5B-B6E8-C48A192D2CC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Graph!$A$299:$A$583</c:f>
              <c:numCache>
                <c:formatCode>General</c:formatCode>
                <c:ptCount val="285"/>
                <c:pt idx="0">
                  <c:v>298</c:v>
                </c:pt>
                <c:pt idx="1">
                  <c:v>299</c:v>
                </c:pt>
                <c:pt idx="2">
                  <c:v>300</c:v>
                </c:pt>
                <c:pt idx="3">
                  <c:v>301</c:v>
                </c:pt>
                <c:pt idx="4">
                  <c:v>302</c:v>
                </c:pt>
                <c:pt idx="5">
                  <c:v>303</c:v>
                </c:pt>
                <c:pt idx="6">
                  <c:v>304</c:v>
                </c:pt>
                <c:pt idx="7">
                  <c:v>305</c:v>
                </c:pt>
                <c:pt idx="8">
                  <c:v>306</c:v>
                </c:pt>
                <c:pt idx="9">
                  <c:v>307</c:v>
                </c:pt>
                <c:pt idx="10">
                  <c:v>308</c:v>
                </c:pt>
                <c:pt idx="11">
                  <c:v>309</c:v>
                </c:pt>
                <c:pt idx="12">
                  <c:v>310</c:v>
                </c:pt>
                <c:pt idx="13">
                  <c:v>311</c:v>
                </c:pt>
                <c:pt idx="14">
                  <c:v>312</c:v>
                </c:pt>
                <c:pt idx="15">
                  <c:v>313</c:v>
                </c:pt>
                <c:pt idx="16">
                  <c:v>314</c:v>
                </c:pt>
                <c:pt idx="17">
                  <c:v>315</c:v>
                </c:pt>
                <c:pt idx="18">
                  <c:v>316</c:v>
                </c:pt>
                <c:pt idx="19">
                  <c:v>317</c:v>
                </c:pt>
                <c:pt idx="20">
                  <c:v>318</c:v>
                </c:pt>
                <c:pt idx="21">
                  <c:v>319</c:v>
                </c:pt>
                <c:pt idx="22">
                  <c:v>320</c:v>
                </c:pt>
                <c:pt idx="23">
                  <c:v>321</c:v>
                </c:pt>
                <c:pt idx="24">
                  <c:v>322</c:v>
                </c:pt>
                <c:pt idx="25">
                  <c:v>323</c:v>
                </c:pt>
                <c:pt idx="26">
                  <c:v>324</c:v>
                </c:pt>
                <c:pt idx="27">
                  <c:v>325</c:v>
                </c:pt>
                <c:pt idx="28">
                  <c:v>326</c:v>
                </c:pt>
                <c:pt idx="29">
                  <c:v>327</c:v>
                </c:pt>
                <c:pt idx="30">
                  <c:v>328</c:v>
                </c:pt>
                <c:pt idx="31">
                  <c:v>329</c:v>
                </c:pt>
                <c:pt idx="32">
                  <c:v>330</c:v>
                </c:pt>
                <c:pt idx="33">
                  <c:v>331</c:v>
                </c:pt>
                <c:pt idx="34">
                  <c:v>332</c:v>
                </c:pt>
                <c:pt idx="35">
                  <c:v>333</c:v>
                </c:pt>
                <c:pt idx="36">
                  <c:v>334</c:v>
                </c:pt>
                <c:pt idx="37">
                  <c:v>335</c:v>
                </c:pt>
                <c:pt idx="38">
                  <c:v>336</c:v>
                </c:pt>
                <c:pt idx="39">
                  <c:v>337</c:v>
                </c:pt>
                <c:pt idx="40">
                  <c:v>338</c:v>
                </c:pt>
                <c:pt idx="41">
                  <c:v>339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343</c:v>
                </c:pt>
                <c:pt idx="46">
                  <c:v>344</c:v>
                </c:pt>
                <c:pt idx="47">
                  <c:v>345</c:v>
                </c:pt>
                <c:pt idx="48">
                  <c:v>346</c:v>
                </c:pt>
                <c:pt idx="49">
                  <c:v>347</c:v>
                </c:pt>
                <c:pt idx="50">
                  <c:v>348</c:v>
                </c:pt>
                <c:pt idx="51">
                  <c:v>349</c:v>
                </c:pt>
                <c:pt idx="52">
                  <c:v>350</c:v>
                </c:pt>
                <c:pt idx="53">
                  <c:v>351</c:v>
                </c:pt>
                <c:pt idx="54">
                  <c:v>352</c:v>
                </c:pt>
                <c:pt idx="55">
                  <c:v>353</c:v>
                </c:pt>
                <c:pt idx="56">
                  <c:v>354</c:v>
                </c:pt>
                <c:pt idx="57">
                  <c:v>355</c:v>
                </c:pt>
                <c:pt idx="58">
                  <c:v>356</c:v>
                </c:pt>
                <c:pt idx="59">
                  <c:v>357</c:v>
                </c:pt>
                <c:pt idx="60">
                  <c:v>358</c:v>
                </c:pt>
                <c:pt idx="61">
                  <c:v>359</c:v>
                </c:pt>
                <c:pt idx="62">
                  <c:v>360</c:v>
                </c:pt>
                <c:pt idx="63">
                  <c:v>361</c:v>
                </c:pt>
                <c:pt idx="64">
                  <c:v>362</c:v>
                </c:pt>
                <c:pt idx="65">
                  <c:v>363</c:v>
                </c:pt>
                <c:pt idx="66">
                  <c:v>364</c:v>
                </c:pt>
                <c:pt idx="67">
                  <c:v>365</c:v>
                </c:pt>
                <c:pt idx="68">
                  <c:v>366</c:v>
                </c:pt>
                <c:pt idx="69">
                  <c:v>367</c:v>
                </c:pt>
                <c:pt idx="70">
                  <c:v>368</c:v>
                </c:pt>
                <c:pt idx="71">
                  <c:v>369</c:v>
                </c:pt>
                <c:pt idx="72">
                  <c:v>370</c:v>
                </c:pt>
                <c:pt idx="73">
                  <c:v>371</c:v>
                </c:pt>
                <c:pt idx="74">
                  <c:v>372</c:v>
                </c:pt>
                <c:pt idx="75">
                  <c:v>373</c:v>
                </c:pt>
                <c:pt idx="76">
                  <c:v>374</c:v>
                </c:pt>
                <c:pt idx="77">
                  <c:v>375</c:v>
                </c:pt>
                <c:pt idx="78">
                  <c:v>376</c:v>
                </c:pt>
                <c:pt idx="79">
                  <c:v>377</c:v>
                </c:pt>
                <c:pt idx="80">
                  <c:v>378</c:v>
                </c:pt>
                <c:pt idx="81">
                  <c:v>379</c:v>
                </c:pt>
                <c:pt idx="82">
                  <c:v>380</c:v>
                </c:pt>
                <c:pt idx="83">
                  <c:v>381</c:v>
                </c:pt>
                <c:pt idx="84">
                  <c:v>382</c:v>
                </c:pt>
                <c:pt idx="85">
                  <c:v>383</c:v>
                </c:pt>
                <c:pt idx="86">
                  <c:v>384</c:v>
                </c:pt>
                <c:pt idx="87">
                  <c:v>385</c:v>
                </c:pt>
                <c:pt idx="88">
                  <c:v>386</c:v>
                </c:pt>
                <c:pt idx="89">
                  <c:v>387</c:v>
                </c:pt>
                <c:pt idx="90">
                  <c:v>388</c:v>
                </c:pt>
                <c:pt idx="91">
                  <c:v>389</c:v>
                </c:pt>
                <c:pt idx="92">
                  <c:v>390</c:v>
                </c:pt>
                <c:pt idx="93">
                  <c:v>391</c:v>
                </c:pt>
                <c:pt idx="94">
                  <c:v>392</c:v>
                </c:pt>
                <c:pt idx="95">
                  <c:v>393</c:v>
                </c:pt>
                <c:pt idx="96">
                  <c:v>394</c:v>
                </c:pt>
                <c:pt idx="97">
                  <c:v>395</c:v>
                </c:pt>
                <c:pt idx="98">
                  <c:v>396</c:v>
                </c:pt>
                <c:pt idx="99">
                  <c:v>397</c:v>
                </c:pt>
                <c:pt idx="100">
                  <c:v>398</c:v>
                </c:pt>
                <c:pt idx="101">
                  <c:v>399</c:v>
                </c:pt>
                <c:pt idx="102">
                  <c:v>400</c:v>
                </c:pt>
                <c:pt idx="103">
                  <c:v>401</c:v>
                </c:pt>
                <c:pt idx="104">
                  <c:v>402</c:v>
                </c:pt>
                <c:pt idx="105">
                  <c:v>403</c:v>
                </c:pt>
                <c:pt idx="106">
                  <c:v>404</c:v>
                </c:pt>
                <c:pt idx="107">
                  <c:v>405</c:v>
                </c:pt>
                <c:pt idx="108">
                  <c:v>406</c:v>
                </c:pt>
                <c:pt idx="109">
                  <c:v>407</c:v>
                </c:pt>
                <c:pt idx="110">
                  <c:v>408</c:v>
                </c:pt>
                <c:pt idx="111">
                  <c:v>409</c:v>
                </c:pt>
                <c:pt idx="112">
                  <c:v>410</c:v>
                </c:pt>
                <c:pt idx="113">
                  <c:v>411</c:v>
                </c:pt>
                <c:pt idx="114">
                  <c:v>412</c:v>
                </c:pt>
                <c:pt idx="115">
                  <c:v>413</c:v>
                </c:pt>
                <c:pt idx="116">
                  <c:v>414</c:v>
                </c:pt>
                <c:pt idx="117">
                  <c:v>415</c:v>
                </c:pt>
                <c:pt idx="118">
                  <c:v>416</c:v>
                </c:pt>
                <c:pt idx="119">
                  <c:v>417</c:v>
                </c:pt>
                <c:pt idx="120">
                  <c:v>418</c:v>
                </c:pt>
                <c:pt idx="121">
                  <c:v>419</c:v>
                </c:pt>
                <c:pt idx="122">
                  <c:v>420</c:v>
                </c:pt>
                <c:pt idx="123">
                  <c:v>421</c:v>
                </c:pt>
                <c:pt idx="124">
                  <c:v>422</c:v>
                </c:pt>
                <c:pt idx="125">
                  <c:v>423</c:v>
                </c:pt>
                <c:pt idx="126">
                  <c:v>424</c:v>
                </c:pt>
                <c:pt idx="127">
                  <c:v>425</c:v>
                </c:pt>
                <c:pt idx="128">
                  <c:v>426</c:v>
                </c:pt>
                <c:pt idx="129">
                  <c:v>427</c:v>
                </c:pt>
                <c:pt idx="130">
                  <c:v>428</c:v>
                </c:pt>
                <c:pt idx="131">
                  <c:v>429</c:v>
                </c:pt>
                <c:pt idx="132">
                  <c:v>430</c:v>
                </c:pt>
                <c:pt idx="133">
                  <c:v>431</c:v>
                </c:pt>
                <c:pt idx="134">
                  <c:v>432</c:v>
                </c:pt>
                <c:pt idx="135">
                  <c:v>433</c:v>
                </c:pt>
                <c:pt idx="136">
                  <c:v>434</c:v>
                </c:pt>
                <c:pt idx="137">
                  <c:v>435</c:v>
                </c:pt>
                <c:pt idx="138">
                  <c:v>436</c:v>
                </c:pt>
                <c:pt idx="139">
                  <c:v>437</c:v>
                </c:pt>
                <c:pt idx="140">
                  <c:v>438</c:v>
                </c:pt>
                <c:pt idx="141">
                  <c:v>439</c:v>
                </c:pt>
                <c:pt idx="142">
                  <c:v>440</c:v>
                </c:pt>
                <c:pt idx="143">
                  <c:v>441</c:v>
                </c:pt>
                <c:pt idx="144">
                  <c:v>442</c:v>
                </c:pt>
                <c:pt idx="145">
                  <c:v>443</c:v>
                </c:pt>
                <c:pt idx="146">
                  <c:v>444</c:v>
                </c:pt>
                <c:pt idx="147">
                  <c:v>445</c:v>
                </c:pt>
                <c:pt idx="148">
                  <c:v>446</c:v>
                </c:pt>
                <c:pt idx="149">
                  <c:v>447</c:v>
                </c:pt>
                <c:pt idx="150">
                  <c:v>448</c:v>
                </c:pt>
                <c:pt idx="151">
                  <c:v>449</c:v>
                </c:pt>
                <c:pt idx="152">
                  <c:v>450</c:v>
                </c:pt>
                <c:pt idx="153">
                  <c:v>451</c:v>
                </c:pt>
                <c:pt idx="154">
                  <c:v>452</c:v>
                </c:pt>
                <c:pt idx="155">
                  <c:v>453</c:v>
                </c:pt>
                <c:pt idx="156">
                  <c:v>454</c:v>
                </c:pt>
                <c:pt idx="157">
                  <c:v>455</c:v>
                </c:pt>
                <c:pt idx="158">
                  <c:v>456</c:v>
                </c:pt>
                <c:pt idx="159">
                  <c:v>457</c:v>
                </c:pt>
                <c:pt idx="160">
                  <c:v>458</c:v>
                </c:pt>
                <c:pt idx="161">
                  <c:v>459</c:v>
                </c:pt>
                <c:pt idx="162">
                  <c:v>460</c:v>
                </c:pt>
                <c:pt idx="163">
                  <c:v>461</c:v>
                </c:pt>
                <c:pt idx="164">
                  <c:v>462</c:v>
                </c:pt>
                <c:pt idx="165">
                  <c:v>463</c:v>
                </c:pt>
                <c:pt idx="166">
                  <c:v>464</c:v>
                </c:pt>
                <c:pt idx="167">
                  <c:v>465</c:v>
                </c:pt>
                <c:pt idx="168">
                  <c:v>466</c:v>
                </c:pt>
                <c:pt idx="169">
                  <c:v>467</c:v>
                </c:pt>
                <c:pt idx="170">
                  <c:v>468</c:v>
                </c:pt>
                <c:pt idx="171">
                  <c:v>469</c:v>
                </c:pt>
                <c:pt idx="172">
                  <c:v>470</c:v>
                </c:pt>
                <c:pt idx="173">
                  <c:v>471</c:v>
                </c:pt>
                <c:pt idx="174">
                  <c:v>472</c:v>
                </c:pt>
                <c:pt idx="175">
                  <c:v>473</c:v>
                </c:pt>
                <c:pt idx="176">
                  <c:v>474</c:v>
                </c:pt>
                <c:pt idx="177">
                  <c:v>475</c:v>
                </c:pt>
                <c:pt idx="178">
                  <c:v>476</c:v>
                </c:pt>
                <c:pt idx="179">
                  <c:v>477</c:v>
                </c:pt>
                <c:pt idx="180">
                  <c:v>478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483</c:v>
                </c:pt>
                <c:pt idx="186">
                  <c:v>484</c:v>
                </c:pt>
                <c:pt idx="187">
                  <c:v>485</c:v>
                </c:pt>
                <c:pt idx="188">
                  <c:v>486</c:v>
                </c:pt>
                <c:pt idx="189">
                  <c:v>487</c:v>
                </c:pt>
                <c:pt idx="190">
                  <c:v>488</c:v>
                </c:pt>
                <c:pt idx="191">
                  <c:v>489</c:v>
                </c:pt>
                <c:pt idx="192">
                  <c:v>490</c:v>
                </c:pt>
                <c:pt idx="193">
                  <c:v>491</c:v>
                </c:pt>
                <c:pt idx="194">
                  <c:v>492</c:v>
                </c:pt>
                <c:pt idx="195">
                  <c:v>493</c:v>
                </c:pt>
                <c:pt idx="196">
                  <c:v>494</c:v>
                </c:pt>
                <c:pt idx="197">
                  <c:v>495</c:v>
                </c:pt>
                <c:pt idx="198">
                  <c:v>496</c:v>
                </c:pt>
                <c:pt idx="199">
                  <c:v>497</c:v>
                </c:pt>
                <c:pt idx="200">
                  <c:v>498</c:v>
                </c:pt>
                <c:pt idx="201">
                  <c:v>499</c:v>
                </c:pt>
                <c:pt idx="202">
                  <c:v>500</c:v>
                </c:pt>
                <c:pt idx="203">
                  <c:v>501</c:v>
                </c:pt>
                <c:pt idx="204">
                  <c:v>502</c:v>
                </c:pt>
                <c:pt idx="205">
                  <c:v>503</c:v>
                </c:pt>
                <c:pt idx="206">
                  <c:v>504</c:v>
                </c:pt>
                <c:pt idx="207">
                  <c:v>505</c:v>
                </c:pt>
                <c:pt idx="208">
                  <c:v>506</c:v>
                </c:pt>
                <c:pt idx="209">
                  <c:v>507</c:v>
                </c:pt>
                <c:pt idx="210">
                  <c:v>508</c:v>
                </c:pt>
                <c:pt idx="211">
                  <c:v>509</c:v>
                </c:pt>
                <c:pt idx="212">
                  <c:v>510</c:v>
                </c:pt>
                <c:pt idx="213">
                  <c:v>511</c:v>
                </c:pt>
                <c:pt idx="214">
                  <c:v>512</c:v>
                </c:pt>
                <c:pt idx="215">
                  <c:v>513</c:v>
                </c:pt>
                <c:pt idx="216">
                  <c:v>514</c:v>
                </c:pt>
                <c:pt idx="217">
                  <c:v>515</c:v>
                </c:pt>
                <c:pt idx="218">
                  <c:v>516</c:v>
                </c:pt>
                <c:pt idx="219">
                  <c:v>517</c:v>
                </c:pt>
                <c:pt idx="220">
                  <c:v>518</c:v>
                </c:pt>
                <c:pt idx="221">
                  <c:v>519</c:v>
                </c:pt>
                <c:pt idx="222">
                  <c:v>520</c:v>
                </c:pt>
                <c:pt idx="223">
                  <c:v>521</c:v>
                </c:pt>
                <c:pt idx="224">
                  <c:v>522</c:v>
                </c:pt>
                <c:pt idx="225">
                  <c:v>523</c:v>
                </c:pt>
                <c:pt idx="226">
                  <c:v>524</c:v>
                </c:pt>
                <c:pt idx="227">
                  <c:v>525</c:v>
                </c:pt>
                <c:pt idx="228">
                  <c:v>526</c:v>
                </c:pt>
                <c:pt idx="229">
                  <c:v>527</c:v>
                </c:pt>
                <c:pt idx="230">
                  <c:v>528</c:v>
                </c:pt>
                <c:pt idx="231">
                  <c:v>529</c:v>
                </c:pt>
                <c:pt idx="232">
                  <c:v>530</c:v>
                </c:pt>
                <c:pt idx="233">
                  <c:v>531</c:v>
                </c:pt>
                <c:pt idx="234">
                  <c:v>532</c:v>
                </c:pt>
                <c:pt idx="235">
                  <c:v>533</c:v>
                </c:pt>
                <c:pt idx="236">
                  <c:v>534</c:v>
                </c:pt>
                <c:pt idx="237">
                  <c:v>535</c:v>
                </c:pt>
                <c:pt idx="238">
                  <c:v>536</c:v>
                </c:pt>
                <c:pt idx="239">
                  <c:v>537</c:v>
                </c:pt>
                <c:pt idx="240">
                  <c:v>538</c:v>
                </c:pt>
                <c:pt idx="241">
                  <c:v>539</c:v>
                </c:pt>
                <c:pt idx="242">
                  <c:v>540</c:v>
                </c:pt>
                <c:pt idx="243">
                  <c:v>541</c:v>
                </c:pt>
                <c:pt idx="244">
                  <c:v>542</c:v>
                </c:pt>
                <c:pt idx="245">
                  <c:v>543</c:v>
                </c:pt>
                <c:pt idx="246">
                  <c:v>544</c:v>
                </c:pt>
                <c:pt idx="247">
                  <c:v>545</c:v>
                </c:pt>
                <c:pt idx="248">
                  <c:v>546</c:v>
                </c:pt>
                <c:pt idx="249">
                  <c:v>547</c:v>
                </c:pt>
                <c:pt idx="250">
                  <c:v>548</c:v>
                </c:pt>
                <c:pt idx="251">
                  <c:v>549</c:v>
                </c:pt>
                <c:pt idx="252">
                  <c:v>550</c:v>
                </c:pt>
                <c:pt idx="253">
                  <c:v>551</c:v>
                </c:pt>
                <c:pt idx="254">
                  <c:v>552</c:v>
                </c:pt>
                <c:pt idx="255">
                  <c:v>553</c:v>
                </c:pt>
                <c:pt idx="256">
                  <c:v>554</c:v>
                </c:pt>
                <c:pt idx="257">
                  <c:v>555</c:v>
                </c:pt>
                <c:pt idx="258">
                  <c:v>556</c:v>
                </c:pt>
                <c:pt idx="259">
                  <c:v>557</c:v>
                </c:pt>
                <c:pt idx="260">
                  <c:v>558</c:v>
                </c:pt>
                <c:pt idx="261">
                  <c:v>559</c:v>
                </c:pt>
                <c:pt idx="262">
                  <c:v>560</c:v>
                </c:pt>
                <c:pt idx="263">
                  <c:v>561</c:v>
                </c:pt>
                <c:pt idx="264">
                  <c:v>562</c:v>
                </c:pt>
                <c:pt idx="265">
                  <c:v>563</c:v>
                </c:pt>
                <c:pt idx="266">
                  <c:v>564</c:v>
                </c:pt>
                <c:pt idx="267">
                  <c:v>565</c:v>
                </c:pt>
                <c:pt idx="268">
                  <c:v>566</c:v>
                </c:pt>
                <c:pt idx="269">
                  <c:v>567</c:v>
                </c:pt>
                <c:pt idx="270">
                  <c:v>568</c:v>
                </c:pt>
                <c:pt idx="271">
                  <c:v>569</c:v>
                </c:pt>
                <c:pt idx="272">
                  <c:v>570</c:v>
                </c:pt>
                <c:pt idx="273">
                  <c:v>571</c:v>
                </c:pt>
                <c:pt idx="274">
                  <c:v>572</c:v>
                </c:pt>
                <c:pt idx="275">
                  <c:v>573</c:v>
                </c:pt>
                <c:pt idx="276">
                  <c:v>574</c:v>
                </c:pt>
                <c:pt idx="277">
                  <c:v>575</c:v>
                </c:pt>
                <c:pt idx="278">
                  <c:v>576</c:v>
                </c:pt>
                <c:pt idx="279">
                  <c:v>577</c:v>
                </c:pt>
                <c:pt idx="280">
                  <c:v>578</c:v>
                </c:pt>
                <c:pt idx="281">
                  <c:v>579</c:v>
                </c:pt>
                <c:pt idx="282">
                  <c:v>580</c:v>
                </c:pt>
                <c:pt idx="283">
                  <c:v>581</c:v>
                </c:pt>
                <c:pt idx="284">
                  <c:v>582</c:v>
                </c:pt>
              </c:numCache>
            </c:numRef>
          </c:xVal>
          <c:yVal>
            <c:numRef>
              <c:f>Graph!$H$300:$H$582</c:f>
              <c:numCache>
                <c:formatCode>General</c:formatCode>
                <c:ptCount val="28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85-4C5B-B6E8-C48A192D2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335551"/>
        <c:axId val="1725336031"/>
      </c:scatterChart>
      <c:valAx>
        <c:axId val="1725335551"/>
        <c:scaling>
          <c:orientation val="minMax"/>
          <c:max val="582"/>
          <c:min val="298"/>
        </c:scaling>
        <c:delete val="0"/>
        <c:axPos val="b"/>
        <c:numFmt formatCode="General" sourceLinked="1"/>
        <c:majorTickMark val="out"/>
        <c:minorTickMark val="none"/>
        <c:tickLblPos val="nextTo"/>
        <c:crossAx val="1725336031"/>
        <c:crosses val="autoZero"/>
        <c:crossBetween val="midCat"/>
      </c:valAx>
      <c:valAx>
        <c:axId val="1725336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335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Graph!$A$585:$A$877</c:f>
              <c:numCache>
                <c:formatCode>General</c:formatCode>
                <c:ptCount val="293"/>
                <c:pt idx="0">
                  <c:v>584</c:v>
                </c:pt>
                <c:pt idx="1">
                  <c:v>585</c:v>
                </c:pt>
                <c:pt idx="2">
                  <c:v>586</c:v>
                </c:pt>
                <c:pt idx="3">
                  <c:v>587</c:v>
                </c:pt>
                <c:pt idx="4">
                  <c:v>588</c:v>
                </c:pt>
                <c:pt idx="5">
                  <c:v>589</c:v>
                </c:pt>
                <c:pt idx="6">
                  <c:v>590</c:v>
                </c:pt>
                <c:pt idx="7">
                  <c:v>591</c:v>
                </c:pt>
                <c:pt idx="8">
                  <c:v>592</c:v>
                </c:pt>
                <c:pt idx="9">
                  <c:v>593</c:v>
                </c:pt>
                <c:pt idx="10">
                  <c:v>594</c:v>
                </c:pt>
                <c:pt idx="11">
                  <c:v>595</c:v>
                </c:pt>
                <c:pt idx="12">
                  <c:v>596</c:v>
                </c:pt>
                <c:pt idx="13">
                  <c:v>597</c:v>
                </c:pt>
                <c:pt idx="14">
                  <c:v>598</c:v>
                </c:pt>
                <c:pt idx="15">
                  <c:v>599</c:v>
                </c:pt>
                <c:pt idx="16">
                  <c:v>600</c:v>
                </c:pt>
                <c:pt idx="17">
                  <c:v>601</c:v>
                </c:pt>
                <c:pt idx="18">
                  <c:v>602</c:v>
                </c:pt>
                <c:pt idx="19">
                  <c:v>603</c:v>
                </c:pt>
                <c:pt idx="20">
                  <c:v>604</c:v>
                </c:pt>
                <c:pt idx="21">
                  <c:v>605</c:v>
                </c:pt>
                <c:pt idx="22">
                  <c:v>606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610</c:v>
                </c:pt>
                <c:pt idx="27">
                  <c:v>611</c:v>
                </c:pt>
                <c:pt idx="28">
                  <c:v>612</c:v>
                </c:pt>
                <c:pt idx="29">
                  <c:v>613</c:v>
                </c:pt>
                <c:pt idx="30">
                  <c:v>614</c:v>
                </c:pt>
                <c:pt idx="31">
                  <c:v>615</c:v>
                </c:pt>
                <c:pt idx="32">
                  <c:v>616</c:v>
                </c:pt>
                <c:pt idx="33">
                  <c:v>617</c:v>
                </c:pt>
                <c:pt idx="34">
                  <c:v>618</c:v>
                </c:pt>
                <c:pt idx="35">
                  <c:v>619</c:v>
                </c:pt>
                <c:pt idx="36">
                  <c:v>620</c:v>
                </c:pt>
                <c:pt idx="37">
                  <c:v>621</c:v>
                </c:pt>
                <c:pt idx="38">
                  <c:v>622</c:v>
                </c:pt>
                <c:pt idx="39">
                  <c:v>623</c:v>
                </c:pt>
                <c:pt idx="40">
                  <c:v>624</c:v>
                </c:pt>
                <c:pt idx="41">
                  <c:v>625</c:v>
                </c:pt>
                <c:pt idx="42">
                  <c:v>626</c:v>
                </c:pt>
                <c:pt idx="43">
                  <c:v>627</c:v>
                </c:pt>
                <c:pt idx="44">
                  <c:v>628</c:v>
                </c:pt>
                <c:pt idx="45">
                  <c:v>629</c:v>
                </c:pt>
                <c:pt idx="46">
                  <c:v>630</c:v>
                </c:pt>
                <c:pt idx="47">
                  <c:v>631</c:v>
                </c:pt>
                <c:pt idx="48">
                  <c:v>632</c:v>
                </c:pt>
                <c:pt idx="49">
                  <c:v>633</c:v>
                </c:pt>
                <c:pt idx="50">
                  <c:v>634</c:v>
                </c:pt>
                <c:pt idx="51">
                  <c:v>635</c:v>
                </c:pt>
                <c:pt idx="52">
                  <c:v>636</c:v>
                </c:pt>
                <c:pt idx="53">
                  <c:v>637</c:v>
                </c:pt>
                <c:pt idx="54">
                  <c:v>638</c:v>
                </c:pt>
                <c:pt idx="55">
                  <c:v>639</c:v>
                </c:pt>
                <c:pt idx="56">
                  <c:v>640</c:v>
                </c:pt>
                <c:pt idx="57">
                  <c:v>641</c:v>
                </c:pt>
                <c:pt idx="58">
                  <c:v>642</c:v>
                </c:pt>
                <c:pt idx="59">
                  <c:v>643</c:v>
                </c:pt>
                <c:pt idx="60">
                  <c:v>644</c:v>
                </c:pt>
                <c:pt idx="61">
                  <c:v>645</c:v>
                </c:pt>
                <c:pt idx="62">
                  <c:v>646</c:v>
                </c:pt>
                <c:pt idx="63">
                  <c:v>647</c:v>
                </c:pt>
                <c:pt idx="64">
                  <c:v>648</c:v>
                </c:pt>
                <c:pt idx="65">
                  <c:v>649</c:v>
                </c:pt>
                <c:pt idx="66">
                  <c:v>650</c:v>
                </c:pt>
                <c:pt idx="67">
                  <c:v>651</c:v>
                </c:pt>
                <c:pt idx="68">
                  <c:v>652</c:v>
                </c:pt>
                <c:pt idx="69">
                  <c:v>653</c:v>
                </c:pt>
                <c:pt idx="70">
                  <c:v>654</c:v>
                </c:pt>
                <c:pt idx="71">
                  <c:v>655</c:v>
                </c:pt>
                <c:pt idx="72">
                  <c:v>656</c:v>
                </c:pt>
                <c:pt idx="73">
                  <c:v>657</c:v>
                </c:pt>
                <c:pt idx="74">
                  <c:v>658</c:v>
                </c:pt>
                <c:pt idx="75">
                  <c:v>659</c:v>
                </c:pt>
                <c:pt idx="76">
                  <c:v>660</c:v>
                </c:pt>
                <c:pt idx="77">
                  <c:v>661</c:v>
                </c:pt>
                <c:pt idx="78">
                  <c:v>662</c:v>
                </c:pt>
                <c:pt idx="79">
                  <c:v>663</c:v>
                </c:pt>
                <c:pt idx="80">
                  <c:v>664</c:v>
                </c:pt>
                <c:pt idx="81">
                  <c:v>665</c:v>
                </c:pt>
                <c:pt idx="82">
                  <c:v>666</c:v>
                </c:pt>
                <c:pt idx="83">
                  <c:v>667</c:v>
                </c:pt>
                <c:pt idx="84">
                  <c:v>668</c:v>
                </c:pt>
                <c:pt idx="85">
                  <c:v>669</c:v>
                </c:pt>
                <c:pt idx="86">
                  <c:v>670</c:v>
                </c:pt>
                <c:pt idx="87">
                  <c:v>671</c:v>
                </c:pt>
                <c:pt idx="88">
                  <c:v>672</c:v>
                </c:pt>
                <c:pt idx="89">
                  <c:v>673</c:v>
                </c:pt>
                <c:pt idx="90">
                  <c:v>674</c:v>
                </c:pt>
                <c:pt idx="91">
                  <c:v>675</c:v>
                </c:pt>
                <c:pt idx="92">
                  <c:v>676</c:v>
                </c:pt>
                <c:pt idx="93">
                  <c:v>677</c:v>
                </c:pt>
                <c:pt idx="94">
                  <c:v>678</c:v>
                </c:pt>
                <c:pt idx="95">
                  <c:v>679</c:v>
                </c:pt>
                <c:pt idx="96">
                  <c:v>680</c:v>
                </c:pt>
                <c:pt idx="97">
                  <c:v>681</c:v>
                </c:pt>
                <c:pt idx="98">
                  <c:v>682</c:v>
                </c:pt>
                <c:pt idx="99">
                  <c:v>683</c:v>
                </c:pt>
                <c:pt idx="100">
                  <c:v>684</c:v>
                </c:pt>
                <c:pt idx="101">
                  <c:v>685</c:v>
                </c:pt>
                <c:pt idx="102">
                  <c:v>686</c:v>
                </c:pt>
                <c:pt idx="103">
                  <c:v>687</c:v>
                </c:pt>
                <c:pt idx="104">
                  <c:v>688</c:v>
                </c:pt>
                <c:pt idx="105">
                  <c:v>689</c:v>
                </c:pt>
                <c:pt idx="106">
                  <c:v>690</c:v>
                </c:pt>
                <c:pt idx="107">
                  <c:v>691</c:v>
                </c:pt>
                <c:pt idx="108">
                  <c:v>692</c:v>
                </c:pt>
                <c:pt idx="109">
                  <c:v>693</c:v>
                </c:pt>
                <c:pt idx="110">
                  <c:v>694</c:v>
                </c:pt>
                <c:pt idx="111">
                  <c:v>695</c:v>
                </c:pt>
                <c:pt idx="112">
                  <c:v>696</c:v>
                </c:pt>
                <c:pt idx="113">
                  <c:v>697</c:v>
                </c:pt>
                <c:pt idx="114">
                  <c:v>698</c:v>
                </c:pt>
                <c:pt idx="115">
                  <c:v>699</c:v>
                </c:pt>
                <c:pt idx="116">
                  <c:v>700</c:v>
                </c:pt>
                <c:pt idx="117">
                  <c:v>701</c:v>
                </c:pt>
                <c:pt idx="118">
                  <c:v>702</c:v>
                </c:pt>
                <c:pt idx="119">
                  <c:v>703</c:v>
                </c:pt>
                <c:pt idx="120">
                  <c:v>704</c:v>
                </c:pt>
                <c:pt idx="121">
                  <c:v>705</c:v>
                </c:pt>
                <c:pt idx="122">
                  <c:v>706</c:v>
                </c:pt>
                <c:pt idx="123">
                  <c:v>707</c:v>
                </c:pt>
                <c:pt idx="124">
                  <c:v>708</c:v>
                </c:pt>
                <c:pt idx="125">
                  <c:v>709</c:v>
                </c:pt>
                <c:pt idx="126">
                  <c:v>710</c:v>
                </c:pt>
                <c:pt idx="127">
                  <c:v>711</c:v>
                </c:pt>
                <c:pt idx="128">
                  <c:v>712</c:v>
                </c:pt>
                <c:pt idx="129">
                  <c:v>713</c:v>
                </c:pt>
                <c:pt idx="130">
                  <c:v>714</c:v>
                </c:pt>
                <c:pt idx="131">
                  <c:v>715</c:v>
                </c:pt>
                <c:pt idx="132">
                  <c:v>716</c:v>
                </c:pt>
                <c:pt idx="133">
                  <c:v>717</c:v>
                </c:pt>
                <c:pt idx="134">
                  <c:v>718</c:v>
                </c:pt>
                <c:pt idx="135">
                  <c:v>719</c:v>
                </c:pt>
                <c:pt idx="136">
                  <c:v>720</c:v>
                </c:pt>
                <c:pt idx="137">
                  <c:v>721</c:v>
                </c:pt>
                <c:pt idx="138">
                  <c:v>722</c:v>
                </c:pt>
                <c:pt idx="139">
                  <c:v>723</c:v>
                </c:pt>
                <c:pt idx="140">
                  <c:v>724</c:v>
                </c:pt>
                <c:pt idx="141">
                  <c:v>725</c:v>
                </c:pt>
                <c:pt idx="142">
                  <c:v>726</c:v>
                </c:pt>
                <c:pt idx="143">
                  <c:v>727</c:v>
                </c:pt>
                <c:pt idx="144">
                  <c:v>728</c:v>
                </c:pt>
                <c:pt idx="145">
                  <c:v>729</c:v>
                </c:pt>
                <c:pt idx="146">
                  <c:v>730</c:v>
                </c:pt>
                <c:pt idx="147">
                  <c:v>731</c:v>
                </c:pt>
                <c:pt idx="148">
                  <c:v>732</c:v>
                </c:pt>
                <c:pt idx="149">
                  <c:v>733</c:v>
                </c:pt>
                <c:pt idx="150">
                  <c:v>734</c:v>
                </c:pt>
                <c:pt idx="151">
                  <c:v>735</c:v>
                </c:pt>
                <c:pt idx="152">
                  <c:v>736</c:v>
                </c:pt>
                <c:pt idx="153">
                  <c:v>737</c:v>
                </c:pt>
                <c:pt idx="154">
                  <c:v>738</c:v>
                </c:pt>
                <c:pt idx="155">
                  <c:v>739</c:v>
                </c:pt>
                <c:pt idx="156">
                  <c:v>740</c:v>
                </c:pt>
                <c:pt idx="157">
                  <c:v>741</c:v>
                </c:pt>
                <c:pt idx="158">
                  <c:v>742</c:v>
                </c:pt>
                <c:pt idx="159">
                  <c:v>743</c:v>
                </c:pt>
                <c:pt idx="160">
                  <c:v>744</c:v>
                </c:pt>
                <c:pt idx="161">
                  <c:v>745</c:v>
                </c:pt>
                <c:pt idx="162">
                  <c:v>746</c:v>
                </c:pt>
                <c:pt idx="163">
                  <c:v>747</c:v>
                </c:pt>
                <c:pt idx="164">
                  <c:v>748</c:v>
                </c:pt>
                <c:pt idx="165">
                  <c:v>749</c:v>
                </c:pt>
                <c:pt idx="166">
                  <c:v>750</c:v>
                </c:pt>
                <c:pt idx="167">
                  <c:v>751</c:v>
                </c:pt>
                <c:pt idx="168">
                  <c:v>752</c:v>
                </c:pt>
                <c:pt idx="169">
                  <c:v>753</c:v>
                </c:pt>
                <c:pt idx="170">
                  <c:v>754</c:v>
                </c:pt>
                <c:pt idx="171">
                  <c:v>755</c:v>
                </c:pt>
                <c:pt idx="172">
                  <c:v>756</c:v>
                </c:pt>
                <c:pt idx="173">
                  <c:v>757</c:v>
                </c:pt>
                <c:pt idx="174">
                  <c:v>758</c:v>
                </c:pt>
                <c:pt idx="175">
                  <c:v>759</c:v>
                </c:pt>
                <c:pt idx="176">
                  <c:v>760</c:v>
                </c:pt>
                <c:pt idx="177">
                  <c:v>761</c:v>
                </c:pt>
                <c:pt idx="178">
                  <c:v>762</c:v>
                </c:pt>
                <c:pt idx="179">
                  <c:v>763</c:v>
                </c:pt>
                <c:pt idx="180">
                  <c:v>764</c:v>
                </c:pt>
                <c:pt idx="181">
                  <c:v>765</c:v>
                </c:pt>
                <c:pt idx="182">
                  <c:v>766</c:v>
                </c:pt>
                <c:pt idx="183">
                  <c:v>767</c:v>
                </c:pt>
                <c:pt idx="184">
                  <c:v>768</c:v>
                </c:pt>
                <c:pt idx="185">
                  <c:v>769</c:v>
                </c:pt>
                <c:pt idx="186">
                  <c:v>770</c:v>
                </c:pt>
                <c:pt idx="187">
                  <c:v>771</c:v>
                </c:pt>
                <c:pt idx="188">
                  <c:v>772</c:v>
                </c:pt>
                <c:pt idx="189">
                  <c:v>773</c:v>
                </c:pt>
                <c:pt idx="190">
                  <c:v>774</c:v>
                </c:pt>
                <c:pt idx="191">
                  <c:v>775</c:v>
                </c:pt>
                <c:pt idx="192">
                  <c:v>776</c:v>
                </c:pt>
                <c:pt idx="193">
                  <c:v>777</c:v>
                </c:pt>
                <c:pt idx="194">
                  <c:v>778</c:v>
                </c:pt>
                <c:pt idx="195">
                  <c:v>779</c:v>
                </c:pt>
                <c:pt idx="196">
                  <c:v>780</c:v>
                </c:pt>
                <c:pt idx="197">
                  <c:v>781</c:v>
                </c:pt>
                <c:pt idx="198">
                  <c:v>782</c:v>
                </c:pt>
                <c:pt idx="199">
                  <c:v>783</c:v>
                </c:pt>
                <c:pt idx="200">
                  <c:v>784</c:v>
                </c:pt>
                <c:pt idx="201">
                  <c:v>785</c:v>
                </c:pt>
                <c:pt idx="202">
                  <c:v>786</c:v>
                </c:pt>
                <c:pt idx="203">
                  <c:v>787</c:v>
                </c:pt>
                <c:pt idx="204">
                  <c:v>788</c:v>
                </c:pt>
                <c:pt idx="205">
                  <c:v>789</c:v>
                </c:pt>
                <c:pt idx="206">
                  <c:v>790</c:v>
                </c:pt>
                <c:pt idx="207">
                  <c:v>791</c:v>
                </c:pt>
                <c:pt idx="208">
                  <c:v>792</c:v>
                </c:pt>
                <c:pt idx="209">
                  <c:v>793</c:v>
                </c:pt>
                <c:pt idx="210">
                  <c:v>794</c:v>
                </c:pt>
                <c:pt idx="211">
                  <c:v>795</c:v>
                </c:pt>
                <c:pt idx="212">
                  <c:v>796</c:v>
                </c:pt>
                <c:pt idx="213">
                  <c:v>797</c:v>
                </c:pt>
                <c:pt idx="214">
                  <c:v>798</c:v>
                </c:pt>
                <c:pt idx="215">
                  <c:v>799</c:v>
                </c:pt>
                <c:pt idx="216">
                  <c:v>800</c:v>
                </c:pt>
                <c:pt idx="217">
                  <c:v>801</c:v>
                </c:pt>
                <c:pt idx="218">
                  <c:v>802</c:v>
                </c:pt>
                <c:pt idx="219">
                  <c:v>803</c:v>
                </c:pt>
                <c:pt idx="220">
                  <c:v>804</c:v>
                </c:pt>
                <c:pt idx="221">
                  <c:v>805</c:v>
                </c:pt>
                <c:pt idx="222">
                  <c:v>806</c:v>
                </c:pt>
                <c:pt idx="223">
                  <c:v>807</c:v>
                </c:pt>
                <c:pt idx="224">
                  <c:v>808</c:v>
                </c:pt>
                <c:pt idx="225">
                  <c:v>809</c:v>
                </c:pt>
                <c:pt idx="226">
                  <c:v>810</c:v>
                </c:pt>
                <c:pt idx="227">
                  <c:v>811</c:v>
                </c:pt>
                <c:pt idx="228">
                  <c:v>812</c:v>
                </c:pt>
                <c:pt idx="229">
                  <c:v>813</c:v>
                </c:pt>
                <c:pt idx="230">
                  <c:v>814</c:v>
                </c:pt>
                <c:pt idx="231">
                  <c:v>815</c:v>
                </c:pt>
                <c:pt idx="232">
                  <c:v>816</c:v>
                </c:pt>
                <c:pt idx="233">
                  <c:v>817</c:v>
                </c:pt>
                <c:pt idx="234">
                  <c:v>818</c:v>
                </c:pt>
                <c:pt idx="235">
                  <c:v>819</c:v>
                </c:pt>
                <c:pt idx="236">
                  <c:v>820</c:v>
                </c:pt>
                <c:pt idx="237">
                  <c:v>821</c:v>
                </c:pt>
                <c:pt idx="238">
                  <c:v>822</c:v>
                </c:pt>
                <c:pt idx="239">
                  <c:v>823</c:v>
                </c:pt>
                <c:pt idx="240">
                  <c:v>824</c:v>
                </c:pt>
                <c:pt idx="241">
                  <c:v>825</c:v>
                </c:pt>
                <c:pt idx="242">
                  <c:v>826</c:v>
                </c:pt>
                <c:pt idx="243">
                  <c:v>827</c:v>
                </c:pt>
                <c:pt idx="244">
                  <c:v>828</c:v>
                </c:pt>
                <c:pt idx="245">
                  <c:v>829</c:v>
                </c:pt>
                <c:pt idx="246">
                  <c:v>830</c:v>
                </c:pt>
                <c:pt idx="247">
                  <c:v>831</c:v>
                </c:pt>
                <c:pt idx="248">
                  <c:v>832</c:v>
                </c:pt>
                <c:pt idx="249">
                  <c:v>833</c:v>
                </c:pt>
                <c:pt idx="250">
                  <c:v>834</c:v>
                </c:pt>
                <c:pt idx="251">
                  <c:v>835</c:v>
                </c:pt>
                <c:pt idx="252">
                  <c:v>836</c:v>
                </c:pt>
                <c:pt idx="253">
                  <c:v>837</c:v>
                </c:pt>
                <c:pt idx="254">
                  <c:v>838</c:v>
                </c:pt>
                <c:pt idx="255">
                  <c:v>839</c:v>
                </c:pt>
                <c:pt idx="256">
                  <c:v>840</c:v>
                </c:pt>
                <c:pt idx="257">
                  <c:v>841</c:v>
                </c:pt>
                <c:pt idx="258">
                  <c:v>842</c:v>
                </c:pt>
                <c:pt idx="259">
                  <c:v>843</c:v>
                </c:pt>
                <c:pt idx="260">
                  <c:v>844</c:v>
                </c:pt>
                <c:pt idx="261">
                  <c:v>845</c:v>
                </c:pt>
                <c:pt idx="262">
                  <c:v>846</c:v>
                </c:pt>
                <c:pt idx="263">
                  <c:v>847</c:v>
                </c:pt>
                <c:pt idx="264">
                  <c:v>848</c:v>
                </c:pt>
                <c:pt idx="265">
                  <c:v>849</c:v>
                </c:pt>
                <c:pt idx="266">
                  <c:v>850</c:v>
                </c:pt>
                <c:pt idx="267">
                  <c:v>851</c:v>
                </c:pt>
                <c:pt idx="268">
                  <c:v>852</c:v>
                </c:pt>
                <c:pt idx="269">
                  <c:v>853</c:v>
                </c:pt>
                <c:pt idx="270">
                  <c:v>854</c:v>
                </c:pt>
                <c:pt idx="271">
                  <c:v>855</c:v>
                </c:pt>
                <c:pt idx="272">
                  <c:v>856</c:v>
                </c:pt>
                <c:pt idx="273">
                  <c:v>857</c:v>
                </c:pt>
                <c:pt idx="274">
                  <c:v>858</c:v>
                </c:pt>
                <c:pt idx="275">
                  <c:v>859</c:v>
                </c:pt>
                <c:pt idx="276">
                  <c:v>860</c:v>
                </c:pt>
                <c:pt idx="277">
                  <c:v>861</c:v>
                </c:pt>
                <c:pt idx="278">
                  <c:v>862</c:v>
                </c:pt>
                <c:pt idx="279">
                  <c:v>863</c:v>
                </c:pt>
                <c:pt idx="280">
                  <c:v>864</c:v>
                </c:pt>
                <c:pt idx="281">
                  <c:v>865</c:v>
                </c:pt>
                <c:pt idx="282">
                  <c:v>866</c:v>
                </c:pt>
                <c:pt idx="283">
                  <c:v>867</c:v>
                </c:pt>
                <c:pt idx="284">
                  <c:v>868</c:v>
                </c:pt>
                <c:pt idx="285">
                  <c:v>869</c:v>
                </c:pt>
                <c:pt idx="286">
                  <c:v>870</c:v>
                </c:pt>
                <c:pt idx="287">
                  <c:v>871</c:v>
                </c:pt>
                <c:pt idx="288">
                  <c:v>872</c:v>
                </c:pt>
                <c:pt idx="289">
                  <c:v>873</c:v>
                </c:pt>
                <c:pt idx="290">
                  <c:v>874</c:v>
                </c:pt>
                <c:pt idx="291">
                  <c:v>875</c:v>
                </c:pt>
                <c:pt idx="292">
                  <c:v>876</c:v>
                </c:pt>
              </c:numCache>
            </c:numRef>
          </c:xVal>
          <c:yVal>
            <c:numRef>
              <c:f>Graph!$D$586:$D$876</c:f>
              <c:numCache>
                <c:formatCode>General</c:formatCode>
                <c:ptCount val="291"/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4-4232-BC51-020192AE378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Graph!$A$585:$A$877</c:f>
              <c:numCache>
                <c:formatCode>General</c:formatCode>
                <c:ptCount val="293"/>
                <c:pt idx="0">
                  <c:v>584</c:v>
                </c:pt>
                <c:pt idx="1">
                  <c:v>585</c:v>
                </c:pt>
                <c:pt idx="2">
                  <c:v>586</c:v>
                </c:pt>
                <c:pt idx="3">
                  <c:v>587</c:v>
                </c:pt>
                <c:pt idx="4">
                  <c:v>588</c:v>
                </c:pt>
                <c:pt idx="5">
                  <c:v>589</c:v>
                </c:pt>
                <c:pt idx="6">
                  <c:v>590</c:v>
                </c:pt>
                <c:pt idx="7">
                  <c:v>591</c:v>
                </c:pt>
                <c:pt idx="8">
                  <c:v>592</c:v>
                </c:pt>
                <c:pt idx="9">
                  <c:v>593</c:v>
                </c:pt>
                <c:pt idx="10">
                  <c:v>594</c:v>
                </c:pt>
                <c:pt idx="11">
                  <c:v>595</c:v>
                </c:pt>
                <c:pt idx="12">
                  <c:v>596</c:v>
                </c:pt>
                <c:pt idx="13">
                  <c:v>597</c:v>
                </c:pt>
                <c:pt idx="14">
                  <c:v>598</c:v>
                </c:pt>
                <c:pt idx="15">
                  <c:v>599</c:v>
                </c:pt>
                <c:pt idx="16">
                  <c:v>600</c:v>
                </c:pt>
                <c:pt idx="17">
                  <c:v>601</c:v>
                </c:pt>
                <c:pt idx="18">
                  <c:v>602</c:v>
                </c:pt>
                <c:pt idx="19">
                  <c:v>603</c:v>
                </c:pt>
                <c:pt idx="20">
                  <c:v>604</c:v>
                </c:pt>
                <c:pt idx="21">
                  <c:v>605</c:v>
                </c:pt>
                <c:pt idx="22">
                  <c:v>606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610</c:v>
                </c:pt>
                <c:pt idx="27">
                  <c:v>611</c:v>
                </c:pt>
                <c:pt idx="28">
                  <c:v>612</c:v>
                </c:pt>
                <c:pt idx="29">
                  <c:v>613</c:v>
                </c:pt>
                <c:pt idx="30">
                  <c:v>614</c:v>
                </c:pt>
                <c:pt idx="31">
                  <c:v>615</c:v>
                </c:pt>
                <c:pt idx="32">
                  <c:v>616</c:v>
                </c:pt>
                <c:pt idx="33">
                  <c:v>617</c:v>
                </c:pt>
                <c:pt idx="34">
                  <c:v>618</c:v>
                </c:pt>
                <c:pt idx="35">
                  <c:v>619</c:v>
                </c:pt>
                <c:pt idx="36">
                  <c:v>620</c:v>
                </c:pt>
                <c:pt idx="37">
                  <c:v>621</c:v>
                </c:pt>
                <c:pt idx="38">
                  <c:v>622</c:v>
                </c:pt>
                <c:pt idx="39">
                  <c:v>623</c:v>
                </c:pt>
                <c:pt idx="40">
                  <c:v>624</c:v>
                </c:pt>
                <c:pt idx="41">
                  <c:v>625</c:v>
                </c:pt>
                <c:pt idx="42">
                  <c:v>626</c:v>
                </c:pt>
                <c:pt idx="43">
                  <c:v>627</c:v>
                </c:pt>
                <c:pt idx="44">
                  <c:v>628</c:v>
                </c:pt>
                <c:pt idx="45">
                  <c:v>629</c:v>
                </c:pt>
                <c:pt idx="46">
                  <c:v>630</c:v>
                </c:pt>
                <c:pt idx="47">
                  <c:v>631</c:v>
                </c:pt>
                <c:pt idx="48">
                  <c:v>632</c:v>
                </c:pt>
                <c:pt idx="49">
                  <c:v>633</c:v>
                </c:pt>
                <c:pt idx="50">
                  <c:v>634</c:v>
                </c:pt>
                <c:pt idx="51">
                  <c:v>635</c:v>
                </c:pt>
                <c:pt idx="52">
                  <c:v>636</c:v>
                </c:pt>
                <c:pt idx="53">
                  <c:v>637</c:v>
                </c:pt>
                <c:pt idx="54">
                  <c:v>638</c:v>
                </c:pt>
                <c:pt idx="55">
                  <c:v>639</c:v>
                </c:pt>
                <c:pt idx="56">
                  <c:v>640</c:v>
                </c:pt>
                <c:pt idx="57">
                  <c:v>641</c:v>
                </c:pt>
                <c:pt idx="58">
                  <c:v>642</c:v>
                </c:pt>
                <c:pt idx="59">
                  <c:v>643</c:v>
                </c:pt>
                <c:pt idx="60">
                  <c:v>644</c:v>
                </c:pt>
                <c:pt idx="61">
                  <c:v>645</c:v>
                </c:pt>
                <c:pt idx="62">
                  <c:v>646</c:v>
                </c:pt>
                <c:pt idx="63">
                  <c:v>647</c:v>
                </c:pt>
                <c:pt idx="64">
                  <c:v>648</c:v>
                </c:pt>
                <c:pt idx="65">
                  <c:v>649</c:v>
                </c:pt>
                <c:pt idx="66">
                  <c:v>650</c:v>
                </c:pt>
                <c:pt idx="67">
                  <c:v>651</c:v>
                </c:pt>
                <c:pt idx="68">
                  <c:v>652</c:v>
                </c:pt>
                <c:pt idx="69">
                  <c:v>653</c:v>
                </c:pt>
                <c:pt idx="70">
                  <c:v>654</c:v>
                </c:pt>
                <c:pt idx="71">
                  <c:v>655</c:v>
                </c:pt>
                <c:pt idx="72">
                  <c:v>656</c:v>
                </c:pt>
                <c:pt idx="73">
                  <c:v>657</c:v>
                </c:pt>
                <c:pt idx="74">
                  <c:v>658</c:v>
                </c:pt>
                <c:pt idx="75">
                  <c:v>659</c:v>
                </c:pt>
                <c:pt idx="76">
                  <c:v>660</c:v>
                </c:pt>
                <c:pt idx="77">
                  <c:v>661</c:v>
                </c:pt>
                <c:pt idx="78">
                  <c:v>662</c:v>
                </c:pt>
                <c:pt idx="79">
                  <c:v>663</c:v>
                </c:pt>
                <c:pt idx="80">
                  <c:v>664</c:v>
                </c:pt>
                <c:pt idx="81">
                  <c:v>665</c:v>
                </c:pt>
                <c:pt idx="82">
                  <c:v>666</c:v>
                </c:pt>
                <c:pt idx="83">
                  <c:v>667</c:v>
                </c:pt>
                <c:pt idx="84">
                  <c:v>668</c:v>
                </c:pt>
                <c:pt idx="85">
                  <c:v>669</c:v>
                </c:pt>
                <c:pt idx="86">
                  <c:v>670</c:v>
                </c:pt>
                <c:pt idx="87">
                  <c:v>671</c:v>
                </c:pt>
                <c:pt idx="88">
                  <c:v>672</c:v>
                </c:pt>
                <c:pt idx="89">
                  <c:v>673</c:v>
                </c:pt>
                <c:pt idx="90">
                  <c:v>674</c:v>
                </c:pt>
                <c:pt idx="91">
                  <c:v>675</c:v>
                </c:pt>
                <c:pt idx="92">
                  <c:v>676</c:v>
                </c:pt>
                <c:pt idx="93">
                  <c:v>677</c:v>
                </c:pt>
                <c:pt idx="94">
                  <c:v>678</c:v>
                </c:pt>
                <c:pt idx="95">
                  <c:v>679</c:v>
                </c:pt>
                <c:pt idx="96">
                  <c:v>680</c:v>
                </c:pt>
                <c:pt idx="97">
                  <c:v>681</c:v>
                </c:pt>
                <c:pt idx="98">
                  <c:v>682</c:v>
                </c:pt>
                <c:pt idx="99">
                  <c:v>683</c:v>
                </c:pt>
                <c:pt idx="100">
                  <c:v>684</c:v>
                </c:pt>
                <c:pt idx="101">
                  <c:v>685</c:v>
                </c:pt>
                <c:pt idx="102">
                  <c:v>686</c:v>
                </c:pt>
                <c:pt idx="103">
                  <c:v>687</c:v>
                </c:pt>
                <c:pt idx="104">
                  <c:v>688</c:v>
                </c:pt>
                <c:pt idx="105">
                  <c:v>689</c:v>
                </c:pt>
                <c:pt idx="106">
                  <c:v>690</c:v>
                </c:pt>
                <c:pt idx="107">
                  <c:v>691</c:v>
                </c:pt>
                <c:pt idx="108">
                  <c:v>692</c:v>
                </c:pt>
                <c:pt idx="109">
                  <c:v>693</c:v>
                </c:pt>
                <c:pt idx="110">
                  <c:v>694</c:v>
                </c:pt>
                <c:pt idx="111">
                  <c:v>695</c:v>
                </c:pt>
                <c:pt idx="112">
                  <c:v>696</c:v>
                </c:pt>
                <c:pt idx="113">
                  <c:v>697</c:v>
                </c:pt>
                <c:pt idx="114">
                  <c:v>698</c:v>
                </c:pt>
                <c:pt idx="115">
                  <c:v>699</c:v>
                </c:pt>
                <c:pt idx="116">
                  <c:v>700</c:v>
                </c:pt>
                <c:pt idx="117">
                  <c:v>701</c:v>
                </c:pt>
                <c:pt idx="118">
                  <c:v>702</c:v>
                </c:pt>
                <c:pt idx="119">
                  <c:v>703</c:v>
                </c:pt>
                <c:pt idx="120">
                  <c:v>704</c:v>
                </c:pt>
                <c:pt idx="121">
                  <c:v>705</c:v>
                </c:pt>
                <c:pt idx="122">
                  <c:v>706</c:v>
                </c:pt>
                <c:pt idx="123">
                  <c:v>707</c:v>
                </c:pt>
                <c:pt idx="124">
                  <c:v>708</c:v>
                </c:pt>
                <c:pt idx="125">
                  <c:v>709</c:v>
                </c:pt>
                <c:pt idx="126">
                  <c:v>710</c:v>
                </c:pt>
                <c:pt idx="127">
                  <c:v>711</c:v>
                </c:pt>
                <c:pt idx="128">
                  <c:v>712</c:v>
                </c:pt>
                <c:pt idx="129">
                  <c:v>713</c:v>
                </c:pt>
                <c:pt idx="130">
                  <c:v>714</c:v>
                </c:pt>
                <c:pt idx="131">
                  <c:v>715</c:v>
                </c:pt>
                <c:pt idx="132">
                  <c:v>716</c:v>
                </c:pt>
                <c:pt idx="133">
                  <c:v>717</c:v>
                </c:pt>
                <c:pt idx="134">
                  <c:v>718</c:v>
                </c:pt>
                <c:pt idx="135">
                  <c:v>719</c:v>
                </c:pt>
                <c:pt idx="136">
                  <c:v>720</c:v>
                </c:pt>
                <c:pt idx="137">
                  <c:v>721</c:v>
                </c:pt>
                <c:pt idx="138">
                  <c:v>722</c:v>
                </c:pt>
                <c:pt idx="139">
                  <c:v>723</c:v>
                </c:pt>
                <c:pt idx="140">
                  <c:v>724</c:v>
                </c:pt>
                <c:pt idx="141">
                  <c:v>725</c:v>
                </c:pt>
                <c:pt idx="142">
                  <c:v>726</c:v>
                </c:pt>
                <c:pt idx="143">
                  <c:v>727</c:v>
                </c:pt>
                <c:pt idx="144">
                  <c:v>728</c:v>
                </c:pt>
                <c:pt idx="145">
                  <c:v>729</c:v>
                </c:pt>
                <c:pt idx="146">
                  <c:v>730</c:v>
                </c:pt>
                <c:pt idx="147">
                  <c:v>731</c:v>
                </c:pt>
                <c:pt idx="148">
                  <c:v>732</c:v>
                </c:pt>
                <c:pt idx="149">
                  <c:v>733</c:v>
                </c:pt>
                <c:pt idx="150">
                  <c:v>734</c:v>
                </c:pt>
                <c:pt idx="151">
                  <c:v>735</c:v>
                </c:pt>
                <c:pt idx="152">
                  <c:v>736</c:v>
                </c:pt>
                <c:pt idx="153">
                  <c:v>737</c:v>
                </c:pt>
                <c:pt idx="154">
                  <c:v>738</c:v>
                </c:pt>
                <c:pt idx="155">
                  <c:v>739</c:v>
                </c:pt>
                <c:pt idx="156">
                  <c:v>740</c:v>
                </c:pt>
                <c:pt idx="157">
                  <c:v>741</c:v>
                </c:pt>
                <c:pt idx="158">
                  <c:v>742</c:v>
                </c:pt>
                <c:pt idx="159">
                  <c:v>743</c:v>
                </c:pt>
                <c:pt idx="160">
                  <c:v>744</c:v>
                </c:pt>
                <c:pt idx="161">
                  <c:v>745</c:v>
                </c:pt>
                <c:pt idx="162">
                  <c:v>746</c:v>
                </c:pt>
                <c:pt idx="163">
                  <c:v>747</c:v>
                </c:pt>
                <c:pt idx="164">
                  <c:v>748</c:v>
                </c:pt>
                <c:pt idx="165">
                  <c:v>749</c:v>
                </c:pt>
                <c:pt idx="166">
                  <c:v>750</c:v>
                </c:pt>
                <c:pt idx="167">
                  <c:v>751</c:v>
                </c:pt>
                <c:pt idx="168">
                  <c:v>752</c:v>
                </c:pt>
                <c:pt idx="169">
                  <c:v>753</c:v>
                </c:pt>
                <c:pt idx="170">
                  <c:v>754</c:v>
                </c:pt>
                <c:pt idx="171">
                  <c:v>755</c:v>
                </c:pt>
                <c:pt idx="172">
                  <c:v>756</c:v>
                </c:pt>
                <c:pt idx="173">
                  <c:v>757</c:v>
                </c:pt>
                <c:pt idx="174">
                  <c:v>758</c:v>
                </c:pt>
                <c:pt idx="175">
                  <c:v>759</c:v>
                </c:pt>
                <c:pt idx="176">
                  <c:v>760</c:v>
                </c:pt>
                <c:pt idx="177">
                  <c:v>761</c:v>
                </c:pt>
                <c:pt idx="178">
                  <c:v>762</c:v>
                </c:pt>
                <c:pt idx="179">
                  <c:v>763</c:v>
                </c:pt>
                <c:pt idx="180">
                  <c:v>764</c:v>
                </c:pt>
                <c:pt idx="181">
                  <c:v>765</c:v>
                </c:pt>
                <c:pt idx="182">
                  <c:v>766</c:v>
                </c:pt>
                <c:pt idx="183">
                  <c:v>767</c:v>
                </c:pt>
                <c:pt idx="184">
                  <c:v>768</c:v>
                </c:pt>
                <c:pt idx="185">
                  <c:v>769</c:v>
                </c:pt>
                <c:pt idx="186">
                  <c:v>770</c:v>
                </c:pt>
                <c:pt idx="187">
                  <c:v>771</c:v>
                </c:pt>
                <c:pt idx="188">
                  <c:v>772</c:v>
                </c:pt>
                <c:pt idx="189">
                  <c:v>773</c:v>
                </c:pt>
                <c:pt idx="190">
                  <c:v>774</c:v>
                </c:pt>
                <c:pt idx="191">
                  <c:v>775</c:v>
                </c:pt>
                <c:pt idx="192">
                  <c:v>776</c:v>
                </c:pt>
                <c:pt idx="193">
                  <c:v>777</c:v>
                </c:pt>
                <c:pt idx="194">
                  <c:v>778</c:v>
                </c:pt>
                <c:pt idx="195">
                  <c:v>779</c:v>
                </c:pt>
                <c:pt idx="196">
                  <c:v>780</c:v>
                </c:pt>
                <c:pt idx="197">
                  <c:v>781</c:v>
                </c:pt>
                <c:pt idx="198">
                  <c:v>782</c:v>
                </c:pt>
                <c:pt idx="199">
                  <c:v>783</c:v>
                </c:pt>
                <c:pt idx="200">
                  <c:v>784</c:v>
                </c:pt>
                <c:pt idx="201">
                  <c:v>785</c:v>
                </c:pt>
                <c:pt idx="202">
                  <c:v>786</c:v>
                </c:pt>
                <c:pt idx="203">
                  <c:v>787</c:v>
                </c:pt>
                <c:pt idx="204">
                  <c:v>788</c:v>
                </c:pt>
                <c:pt idx="205">
                  <c:v>789</c:v>
                </c:pt>
                <c:pt idx="206">
                  <c:v>790</c:v>
                </c:pt>
                <c:pt idx="207">
                  <c:v>791</c:v>
                </c:pt>
                <c:pt idx="208">
                  <c:v>792</c:v>
                </c:pt>
                <c:pt idx="209">
                  <c:v>793</c:v>
                </c:pt>
                <c:pt idx="210">
                  <c:v>794</c:v>
                </c:pt>
                <c:pt idx="211">
                  <c:v>795</c:v>
                </c:pt>
                <c:pt idx="212">
                  <c:v>796</c:v>
                </c:pt>
                <c:pt idx="213">
                  <c:v>797</c:v>
                </c:pt>
                <c:pt idx="214">
                  <c:v>798</c:v>
                </c:pt>
                <c:pt idx="215">
                  <c:v>799</c:v>
                </c:pt>
                <c:pt idx="216">
                  <c:v>800</c:v>
                </c:pt>
                <c:pt idx="217">
                  <c:v>801</c:v>
                </c:pt>
                <c:pt idx="218">
                  <c:v>802</c:v>
                </c:pt>
                <c:pt idx="219">
                  <c:v>803</c:v>
                </c:pt>
                <c:pt idx="220">
                  <c:v>804</c:v>
                </c:pt>
                <c:pt idx="221">
                  <c:v>805</c:v>
                </c:pt>
                <c:pt idx="222">
                  <c:v>806</c:v>
                </c:pt>
                <c:pt idx="223">
                  <c:v>807</c:v>
                </c:pt>
                <c:pt idx="224">
                  <c:v>808</c:v>
                </c:pt>
                <c:pt idx="225">
                  <c:v>809</c:v>
                </c:pt>
                <c:pt idx="226">
                  <c:v>810</c:v>
                </c:pt>
                <c:pt idx="227">
                  <c:v>811</c:v>
                </c:pt>
                <c:pt idx="228">
                  <c:v>812</c:v>
                </c:pt>
                <c:pt idx="229">
                  <c:v>813</c:v>
                </c:pt>
                <c:pt idx="230">
                  <c:v>814</c:v>
                </c:pt>
                <c:pt idx="231">
                  <c:v>815</c:v>
                </c:pt>
                <c:pt idx="232">
                  <c:v>816</c:v>
                </c:pt>
                <c:pt idx="233">
                  <c:v>817</c:v>
                </c:pt>
                <c:pt idx="234">
                  <c:v>818</c:v>
                </c:pt>
                <c:pt idx="235">
                  <c:v>819</c:v>
                </c:pt>
                <c:pt idx="236">
                  <c:v>820</c:v>
                </c:pt>
                <c:pt idx="237">
                  <c:v>821</c:v>
                </c:pt>
                <c:pt idx="238">
                  <c:v>822</c:v>
                </c:pt>
                <c:pt idx="239">
                  <c:v>823</c:v>
                </c:pt>
                <c:pt idx="240">
                  <c:v>824</c:v>
                </c:pt>
                <c:pt idx="241">
                  <c:v>825</c:v>
                </c:pt>
                <c:pt idx="242">
                  <c:v>826</c:v>
                </c:pt>
                <c:pt idx="243">
                  <c:v>827</c:v>
                </c:pt>
                <c:pt idx="244">
                  <c:v>828</c:v>
                </c:pt>
                <c:pt idx="245">
                  <c:v>829</c:v>
                </c:pt>
                <c:pt idx="246">
                  <c:v>830</c:v>
                </c:pt>
                <c:pt idx="247">
                  <c:v>831</c:v>
                </c:pt>
                <c:pt idx="248">
                  <c:v>832</c:v>
                </c:pt>
                <c:pt idx="249">
                  <c:v>833</c:v>
                </c:pt>
                <c:pt idx="250">
                  <c:v>834</c:v>
                </c:pt>
                <c:pt idx="251">
                  <c:v>835</c:v>
                </c:pt>
                <c:pt idx="252">
                  <c:v>836</c:v>
                </c:pt>
                <c:pt idx="253">
                  <c:v>837</c:v>
                </c:pt>
                <c:pt idx="254">
                  <c:v>838</c:v>
                </c:pt>
                <c:pt idx="255">
                  <c:v>839</c:v>
                </c:pt>
                <c:pt idx="256">
                  <c:v>840</c:v>
                </c:pt>
                <c:pt idx="257">
                  <c:v>841</c:v>
                </c:pt>
                <c:pt idx="258">
                  <c:v>842</c:v>
                </c:pt>
                <c:pt idx="259">
                  <c:v>843</c:v>
                </c:pt>
                <c:pt idx="260">
                  <c:v>844</c:v>
                </c:pt>
                <c:pt idx="261">
                  <c:v>845</c:v>
                </c:pt>
                <c:pt idx="262">
                  <c:v>846</c:v>
                </c:pt>
                <c:pt idx="263">
                  <c:v>847</c:v>
                </c:pt>
                <c:pt idx="264">
                  <c:v>848</c:v>
                </c:pt>
                <c:pt idx="265">
                  <c:v>849</c:v>
                </c:pt>
                <c:pt idx="266">
                  <c:v>850</c:v>
                </c:pt>
                <c:pt idx="267">
                  <c:v>851</c:v>
                </c:pt>
                <c:pt idx="268">
                  <c:v>852</c:v>
                </c:pt>
                <c:pt idx="269">
                  <c:v>853</c:v>
                </c:pt>
                <c:pt idx="270">
                  <c:v>854</c:v>
                </c:pt>
                <c:pt idx="271">
                  <c:v>855</c:v>
                </c:pt>
                <c:pt idx="272">
                  <c:v>856</c:v>
                </c:pt>
                <c:pt idx="273">
                  <c:v>857</c:v>
                </c:pt>
                <c:pt idx="274">
                  <c:v>858</c:v>
                </c:pt>
                <c:pt idx="275">
                  <c:v>859</c:v>
                </c:pt>
                <c:pt idx="276">
                  <c:v>860</c:v>
                </c:pt>
                <c:pt idx="277">
                  <c:v>861</c:v>
                </c:pt>
                <c:pt idx="278">
                  <c:v>862</c:v>
                </c:pt>
                <c:pt idx="279">
                  <c:v>863</c:v>
                </c:pt>
                <c:pt idx="280">
                  <c:v>864</c:v>
                </c:pt>
                <c:pt idx="281">
                  <c:v>865</c:v>
                </c:pt>
                <c:pt idx="282">
                  <c:v>866</c:v>
                </c:pt>
                <c:pt idx="283">
                  <c:v>867</c:v>
                </c:pt>
                <c:pt idx="284">
                  <c:v>868</c:v>
                </c:pt>
                <c:pt idx="285">
                  <c:v>869</c:v>
                </c:pt>
                <c:pt idx="286">
                  <c:v>870</c:v>
                </c:pt>
                <c:pt idx="287">
                  <c:v>871</c:v>
                </c:pt>
                <c:pt idx="288">
                  <c:v>872</c:v>
                </c:pt>
                <c:pt idx="289">
                  <c:v>873</c:v>
                </c:pt>
                <c:pt idx="290">
                  <c:v>874</c:v>
                </c:pt>
                <c:pt idx="291">
                  <c:v>875</c:v>
                </c:pt>
                <c:pt idx="292">
                  <c:v>876</c:v>
                </c:pt>
              </c:numCache>
            </c:numRef>
          </c:xVal>
          <c:yVal>
            <c:numRef>
              <c:f>Graph!$B$586:$B$876</c:f>
              <c:numCache>
                <c:formatCode>General</c:formatCode>
                <c:ptCount val="2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C4-4232-BC51-020192AE378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Graph!$A$585:$A$877</c:f>
              <c:numCache>
                <c:formatCode>General</c:formatCode>
                <c:ptCount val="293"/>
                <c:pt idx="0">
                  <c:v>584</c:v>
                </c:pt>
                <c:pt idx="1">
                  <c:v>585</c:v>
                </c:pt>
                <c:pt idx="2">
                  <c:v>586</c:v>
                </c:pt>
                <c:pt idx="3">
                  <c:v>587</c:v>
                </c:pt>
                <c:pt idx="4">
                  <c:v>588</c:v>
                </c:pt>
                <c:pt idx="5">
                  <c:v>589</c:v>
                </c:pt>
                <c:pt idx="6">
                  <c:v>590</c:v>
                </c:pt>
                <c:pt idx="7">
                  <c:v>591</c:v>
                </c:pt>
                <c:pt idx="8">
                  <c:v>592</c:v>
                </c:pt>
                <c:pt idx="9">
                  <c:v>593</c:v>
                </c:pt>
                <c:pt idx="10">
                  <c:v>594</c:v>
                </c:pt>
                <c:pt idx="11">
                  <c:v>595</c:v>
                </c:pt>
                <c:pt idx="12">
                  <c:v>596</c:v>
                </c:pt>
                <c:pt idx="13">
                  <c:v>597</c:v>
                </c:pt>
                <c:pt idx="14">
                  <c:v>598</c:v>
                </c:pt>
                <c:pt idx="15">
                  <c:v>599</c:v>
                </c:pt>
                <c:pt idx="16">
                  <c:v>600</c:v>
                </c:pt>
                <c:pt idx="17">
                  <c:v>601</c:v>
                </c:pt>
                <c:pt idx="18">
                  <c:v>602</c:v>
                </c:pt>
                <c:pt idx="19">
                  <c:v>603</c:v>
                </c:pt>
                <c:pt idx="20">
                  <c:v>604</c:v>
                </c:pt>
                <c:pt idx="21">
                  <c:v>605</c:v>
                </c:pt>
                <c:pt idx="22">
                  <c:v>606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610</c:v>
                </c:pt>
                <c:pt idx="27">
                  <c:v>611</c:v>
                </c:pt>
                <c:pt idx="28">
                  <c:v>612</c:v>
                </c:pt>
                <c:pt idx="29">
                  <c:v>613</c:v>
                </c:pt>
                <c:pt idx="30">
                  <c:v>614</c:v>
                </c:pt>
                <c:pt idx="31">
                  <c:v>615</c:v>
                </c:pt>
                <c:pt idx="32">
                  <c:v>616</c:v>
                </c:pt>
                <c:pt idx="33">
                  <c:v>617</c:v>
                </c:pt>
                <c:pt idx="34">
                  <c:v>618</c:v>
                </c:pt>
                <c:pt idx="35">
                  <c:v>619</c:v>
                </c:pt>
                <c:pt idx="36">
                  <c:v>620</c:v>
                </c:pt>
                <c:pt idx="37">
                  <c:v>621</c:v>
                </c:pt>
                <c:pt idx="38">
                  <c:v>622</c:v>
                </c:pt>
                <c:pt idx="39">
                  <c:v>623</c:v>
                </c:pt>
                <c:pt idx="40">
                  <c:v>624</c:v>
                </c:pt>
                <c:pt idx="41">
                  <c:v>625</c:v>
                </c:pt>
                <c:pt idx="42">
                  <c:v>626</c:v>
                </c:pt>
                <c:pt idx="43">
                  <c:v>627</c:v>
                </c:pt>
                <c:pt idx="44">
                  <c:v>628</c:v>
                </c:pt>
                <c:pt idx="45">
                  <c:v>629</c:v>
                </c:pt>
                <c:pt idx="46">
                  <c:v>630</c:v>
                </c:pt>
                <c:pt idx="47">
                  <c:v>631</c:v>
                </c:pt>
                <c:pt idx="48">
                  <c:v>632</c:v>
                </c:pt>
                <c:pt idx="49">
                  <c:v>633</c:v>
                </c:pt>
                <c:pt idx="50">
                  <c:v>634</c:v>
                </c:pt>
                <c:pt idx="51">
                  <c:v>635</c:v>
                </c:pt>
                <c:pt idx="52">
                  <c:v>636</c:v>
                </c:pt>
                <c:pt idx="53">
                  <c:v>637</c:v>
                </c:pt>
                <c:pt idx="54">
                  <c:v>638</c:v>
                </c:pt>
                <c:pt idx="55">
                  <c:v>639</c:v>
                </c:pt>
                <c:pt idx="56">
                  <c:v>640</c:v>
                </c:pt>
                <c:pt idx="57">
                  <c:v>641</c:v>
                </c:pt>
                <c:pt idx="58">
                  <c:v>642</c:v>
                </c:pt>
                <c:pt idx="59">
                  <c:v>643</c:v>
                </c:pt>
                <c:pt idx="60">
                  <c:v>644</c:v>
                </c:pt>
                <c:pt idx="61">
                  <c:v>645</c:v>
                </c:pt>
                <c:pt idx="62">
                  <c:v>646</c:v>
                </c:pt>
                <c:pt idx="63">
                  <c:v>647</c:v>
                </c:pt>
                <c:pt idx="64">
                  <c:v>648</c:v>
                </c:pt>
                <c:pt idx="65">
                  <c:v>649</c:v>
                </c:pt>
                <c:pt idx="66">
                  <c:v>650</c:v>
                </c:pt>
                <c:pt idx="67">
                  <c:v>651</c:v>
                </c:pt>
                <c:pt idx="68">
                  <c:v>652</c:v>
                </c:pt>
                <c:pt idx="69">
                  <c:v>653</c:v>
                </c:pt>
                <c:pt idx="70">
                  <c:v>654</c:v>
                </c:pt>
                <c:pt idx="71">
                  <c:v>655</c:v>
                </c:pt>
                <c:pt idx="72">
                  <c:v>656</c:v>
                </c:pt>
                <c:pt idx="73">
                  <c:v>657</c:v>
                </c:pt>
                <c:pt idx="74">
                  <c:v>658</c:v>
                </c:pt>
                <c:pt idx="75">
                  <c:v>659</c:v>
                </c:pt>
                <c:pt idx="76">
                  <c:v>660</c:v>
                </c:pt>
                <c:pt idx="77">
                  <c:v>661</c:v>
                </c:pt>
                <c:pt idx="78">
                  <c:v>662</c:v>
                </c:pt>
                <c:pt idx="79">
                  <c:v>663</c:v>
                </c:pt>
                <c:pt idx="80">
                  <c:v>664</c:v>
                </c:pt>
                <c:pt idx="81">
                  <c:v>665</c:v>
                </c:pt>
                <c:pt idx="82">
                  <c:v>666</c:v>
                </c:pt>
                <c:pt idx="83">
                  <c:v>667</c:v>
                </c:pt>
                <c:pt idx="84">
                  <c:v>668</c:v>
                </c:pt>
                <c:pt idx="85">
                  <c:v>669</c:v>
                </c:pt>
                <c:pt idx="86">
                  <c:v>670</c:v>
                </c:pt>
                <c:pt idx="87">
                  <c:v>671</c:v>
                </c:pt>
                <c:pt idx="88">
                  <c:v>672</c:v>
                </c:pt>
                <c:pt idx="89">
                  <c:v>673</c:v>
                </c:pt>
                <c:pt idx="90">
                  <c:v>674</c:v>
                </c:pt>
                <c:pt idx="91">
                  <c:v>675</c:v>
                </c:pt>
                <c:pt idx="92">
                  <c:v>676</c:v>
                </c:pt>
                <c:pt idx="93">
                  <c:v>677</c:v>
                </c:pt>
                <c:pt idx="94">
                  <c:v>678</c:v>
                </c:pt>
                <c:pt idx="95">
                  <c:v>679</c:v>
                </c:pt>
                <c:pt idx="96">
                  <c:v>680</c:v>
                </c:pt>
                <c:pt idx="97">
                  <c:v>681</c:v>
                </c:pt>
                <c:pt idx="98">
                  <c:v>682</c:v>
                </c:pt>
                <c:pt idx="99">
                  <c:v>683</c:v>
                </c:pt>
                <c:pt idx="100">
                  <c:v>684</c:v>
                </c:pt>
                <c:pt idx="101">
                  <c:v>685</c:v>
                </c:pt>
                <c:pt idx="102">
                  <c:v>686</c:v>
                </c:pt>
                <c:pt idx="103">
                  <c:v>687</c:v>
                </c:pt>
                <c:pt idx="104">
                  <c:v>688</c:v>
                </c:pt>
                <c:pt idx="105">
                  <c:v>689</c:v>
                </c:pt>
                <c:pt idx="106">
                  <c:v>690</c:v>
                </c:pt>
                <c:pt idx="107">
                  <c:v>691</c:v>
                </c:pt>
                <c:pt idx="108">
                  <c:v>692</c:v>
                </c:pt>
                <c:pt idx="109">
                  <c:v>693</c:v>
                </c:pt>
                <c:pt idx="110">
                  <c:v>694</c:v>
                </c:pt>
                <c:pt idx="111">
                  <c:v>695</c:v>
                </c:pt>
                <c:pt idx="112">
                  <c:v>696</c:v>
                </c:pt>
                <c:pt idx="113">
                  <c:v>697</c:v>
                </c:pt>
                <c:pt idx="114">
                  <c:v>698</c:v>
                </c:pt>
                <c:pt idx="115">
                  <c:v>699</c:v>
                </c:pt>
                <c:pt idx="116">
                  <c:v>700</c:v>
                </c:pt>
                <c:pt idx="117">
                  <c:v>701</c:v>
                </c:pt>
                <c:pt idx="118">
                  <c:v>702</c:v>
                </c:pt>
                <c:pt idx="119">
                  <c:v>703</c:v>
                </c:pt>
                <c:pt idx="120">
                  <c:v>704</c:v>
                </c:pt>
                <c:pt idx="121">
                  <c:v>705</c:v>
                </c:pt>
                <c:pt idx="122">
                  <c:v>706</c:v>
                </c:pt>
                <c:pt idx="123">
                  <c:v>707</c:v>
                </c:pt>
                <c:pt idx="124">
                  <c:v>708</c:v>
                </c:pt>
                <c:pt idx="125">
                  <c:v>709</c:v>
                </c:pt>
                <c:pt idx="126">
                  <c:v>710</c:v>
                </c:pt>
                <c:pt idx="127">
                  <c:v>711</c:v>
                </c:pt>
                <c:pt idx="128">
                  <c:v>712</c:v>
                </c:pt>
                <c:pt idx="129">
                  <c:v>713</c:v>
                </c:pt>
                <c:pt idx="130">
                  <c:v>714</c:v>
                </c:pt>
                <c:pt idx="131">
                  <c:v>715</c:v>
                </c:pt>
                <c:pt idx="132">
                  <c:v>716</c:v>
                </c:pt>
                <c:pt idx="133">
                  <c:v>717</c:v>
                </c:pt>
                <c:pt idx="134">
                  <c:v>718</c:v>
                </c:pt>
                <c:pt idx="135">
                  <c:v>719</c:v>
                </c:pt>
                <c:pt idx="136">
                  <c:v>720</c:v>
                </c:pt>
                <c:pt idx="137">
                  <c:v>721</c:v>
                </c:pt>
                <c:pt idx="138">
                  <c:v>722</c:v>
                </c:pt>
                <c:pt idx="139">
                  <c:v>723</c:v>
                </c:pt>
                <c:pt idx="140">
                  <c:v>724</c:v>
                </c:pt>
                <c:pt idx="141">
                  <c:v>725</c:v>
                </c:pt>
                <c:pt idx="142">
                  <c:v>726</c:v>
                </c:pt>
                <c:pt idx="143">
                  <c:v>727</c:v>
                </c:pt>
                <c:pt idx="144">
                  <c:v>728</c:v>
                </c:pt>
                <c:pt idx="145">
                  <c:v>729</c:v>
                </c:pt>
                <c:pt idx="146">
                  <c:v>730</c:v>
                </c:pt>
                <c:pt idx="147">
                  <c:v>731</c:v>
                </c:pt>
                <c:pt idx="148">
                  <c:v>732</c:v>
                </c:pt>
                <c:pt idx="149">
                  <c:v>733</c:v>
                </c:pt>
                <c:pt idx="150">
                  <c:v>734</c:v>
                </c:pt>
                <c:pt idx="151">
                  <c:v>735</c:v>
                </c:pt>
                <c:pt idx="152">
                  <c:v>736</c:v>
                </c:pt>
                <c:pt idx="153">
                  <c:v>737</c:v>
                </c:pt>
                <c:pt idx="154">
                  <c:v>738</c:v>
                </c:pt>
                <c:pt idx="155">
                  <c:v>739</c:v>
                </c:pt>
                <c:pt idx="156">
                  <c:v>740</c:v>
                </c:pt>
                <c:pt idx="157">
                  <c:v>741</c:v>
                </c:pt>
                <c:pt idx="158">
                  <c:v>742</c:v>
                </c:pt>
                <c:pt idx="159">
                  <c:v>743</c:v>
                </c:pt>
                <c:pt idx="160">
                  <c:v>744</c:v>
                </c:pt>
                <c:pt idx="161">
                  <c:v>745</c:v>
                </c:pt>
                <c:pt idx="162">
                  <c:v>746</c:v>
                </c:pt>
                <c:pt idx="163">
                  <c:v>747</c:v>
                </c:pt>
                <c:pt idx="164">
                  <c:v>748</c:v>
                </c:pt>
                <c:pt idx="165">
                  <c:v>749</c:v>
                </c:pt>
                <c:pt idx="166">
                  <c:v>750</c:v>
                </c:pt>
                <c:pt idx="167">
                  <c:v>751</c:v>
                </c:pt>
                <c:pt idx="168">
                  <c:v>752</c:v>
                </c:pt>
                <c:pt idx="169">
                  <c:v>753</c:v>
                </c:pt>
                <c:pt idx="170">
                  <c:v>754</c:v>
                </c:pt>
                <c:pt idx="171">
                  <c:v>755</c:v>
                </c:pt>
                <c:pt idx="172">
                  <c:v>756</c:v>
                </c:pt>
                <c:pt idx="173">
                  <c:v>757</c:v>
                </c:pt>
                <c:pt idx="174">
                  <c:v>758</c:v>
                </c:pt>
                <c:pt idx="175">
                  <c:v>759</c:v>
                </c:pt>
                <c:pt idx="176">
                  <c:v>760</c:v>
                </c:pt>
                <c:pt idx="177">
                  <c:v>761</c:v>
                </c:pt>
                <c:pt idx="178">
                  <c:v>762</c:v>
                </c:pt>
                <c:pt idx="179">
                  <c:v>763</c:v>
                </c:pt>
                <c:pt idx="180">
                  <c:v>764</c:v>
                </c:pt>
                <c:pt idx="181">
                  <c:v>765</c:v>
                </c:pt>
                <c:pt idx="182">
                  <c:v>766</c:v>
                </c:pt>
                <c:pt idx="183">
                  <c:v>767</c:v>
                </c:pt>
                <c:pt idx="184">
                  <c:v>768</c:v>
                </c:pt>
                <c:pt idx="185">
                  <c:v>769</c:v>
                </c:pt>
                <c:pt idx="186">
                  <c:v>770</c:v>
                </c:pt>
                <c:pt idx="187">
                  <c:v>771</c:v>
                </c:pt>
                <c:pt idx="188">
                  <c:v>772</c:v>
                </c:pt>
                <c:pt idx="189">
                  <c:v>773</c:v>
                </c:pt>
                <c:pt idx="190">
                  <c:v>774</c:v>
                </c:pt>
                <c:pt idx="191">
                  <c:v>775</c:v>
                </c:pt>
                <c:pt idx="192">
                  <c:v>776</c:v>
                </c:pt>
                <c:pt idx="193">
                  <c:v>777</c:v>
                </c:pt>
                <c:pt idx="194">
                  <c:v>778</c:v>
                </c:pt>
                <c:pt idx="195">
                  <c:v>779</c:v>
                </c:pt>
                <c:pt idx="196">
                  <c:v>780</c:v>
                </c:pt>
                <c:pt idx="197">
                  <c:v>781</c:v>
                </c:pt>
                <c:pt idx="198">
                  <c:v>782</c:v>
                </c:pt>
                <c:pt idx="199">
                  <c:v>783</c:v>
                </c:pt>
                <c:pt idx="200">
                  <c:v>784</c:v>
                </c:pt>
                <c:pt idx="201">
                  <c:v>785</c:v>
                </c:pt>
                <c:pt idx="202">
                  <c:v>786</c:v>
                </c:pt>
                <c:pt idx="203">
                  <c:v>787</c:v>
                </c:pt>
                <c:pt idx="204">
                  <c:v>788</c:v>
                </c:pt>
                <c:pt idx="205">
                  <c:v>789</c:v>
                </c:pt>
                <c:pt idx="206">
                  <c:v>790</c:v>
                </c:pt>
                <c:pt idx="207">
                  <c:v>791</c:v>
                </c:pt>
                <c:pt idx="208">
                  <c:v>792</c:v>
                </c:pt>
                <c:pt idx="209">
                  <c:v>793</c:v>
                </c:pt>
                <c:pt idx="210">
                  <c:v>794</c:v>
                </c:pt>
                <c:pt idx="211">
                  <c:v>795</c:v>
                </c:pt>
                <c:pt idx="212">
                  <c:v>796</c:v>
                </c:pt>
                <c:pt idx="213">
                  <c:v>797</c:v>
                </c:pt>
                <c:pt idx="214">
                  <c:v>798</c:v>
                </c:pt>
                <c:pt idx="215">
                  <c:v>799</c:v>
                </c:pt>
                <c:pt idx="216">
                  <c:v>800</c:v>
                </c:pt>
                <c:pt idx="217">
                  <c:v>801</c:v>
                </c:pt>
                <c:pt idx="218">
                  <c:v>802</c:v>
                </c:pt>
                <c:pt idx="219">
                  <c:v>803</c:v>
                </c:pt>
                <c:pt idx="220">
                  <c:v>804</c:v>
                </c:pt>
                <c:pt idx="221">
                  <c:v>805</c:v>
                </c:pt>
                <c:pt idx="222">
                  <c:v>806</c:v>
                </c:pt>
                <c:pt idx="223">
                  <c:v>807</c:v>
                </c:pt>
                <c:pt idx="224">
                  <c:v>808</c:v>
                </c:pt>
                <c:pt idx="225">
                  <c:v>809</c:v>
                </c:pt>
                <c:pt idx="226">
                  <c:v>810</c:v>
                </c:pt>
                <c:pt idx="227">
                  <c:v>811</c:v>
                </c:pt>
                <c:pt idx="228">
                  <c:v>812</c:v>
                </c:pt>
                <c:pt idx="229">
                  <c:v>813</c:v>
                </c:pt>
                <c:pt idx="230">
                  <c:v>814</c:v>
                </c:pt>
                <c:pt idx="231">
                  <c:v>815</c:v>
                </c:pt>
                <c:pt idx="232">
                  <c:v>816</c:v>
                </c:pt>
                <c:pt idx="233">
                  <c:v>817</c:v>
                </c:pt>
                <c:pt idx="234">
                  <c:v>818</c:v>
                </c:pt>
                <c:pt idx="235">
                  <c:v>819</c:v>
                </c:pt>
                <c:pt idx="236">
                  <c:v>820</c:v>
                </c:pt>
                <c:pt idx="237">
                  <c:v>821</c:v>
                </c:pt>
                <c:pt idx="238">
                  <c:v>822</c:v>
                </c:pt>
                <c:pt idx="239">
                  <c:v>823</c:v>
                </c:pt>
                <c:pt idx="240">
                  <c:v>824</c:v>
                </c:pt>
                <c:pt idx="241">
                  <c:v>825</c:v>
                </c:pt>
                <c:pt idx="242">
                  <c:v>826</c:v>
                </c:pt>
                <c:pt idx="243">
                  <c:v>827</c:v>
                </c:pt>
                <c:pt idx="244">
                  <c:v>828</c:v>
                </c:pt>
                <c:pt idx="245">
                  <c:v>829</c:v>
                </c:pt>
                <c:pt idx="246">
                  <c:v>830</c:v>
                </c:pt>
                <c:pt idx="247">
                  <c:v>831</c:v>
                </c:pt>
                <c:pt idx="248">
                  <c:v>832</c:v>
                </c:pt>
                <c:pt idx="249">
                  <c:v>833</c:v>
                </c:pt>
                <c:pt idx="250">
                  <c:v>834</c:v>
                </c:pt>
                <c:pt idx="251">
                  <c:v>835</c:v>
                </c:pt>
                <c:pt idx="252">
                  <c:v>836</c:v>
                </c:pt>
                <c:pt idx="253">
                  <c:v>837</c:v>
                </c:pt>
                <c:pt idx="254">
                  <c:v>838</c:v>
                </c:pt>
                <c:pt idx="255">
                  <c:v>839</c:v>
                </c:pt>
                <c:pt idx="256">
                  <c:v>840</c:v>
                </c:pt>
                <c:pt idx="257">
                  <c:v>841</c:v>
                </c:pt>
                <c:pt idx="258">
                  <c:v>842</c:v>
                </c:pt>
                <c:pt idx="259">
                  <c:v>843</c:v>
                </c:pt>
                <c:pt idx="260">
                  <c:v>844</c:v>
                </c:pt>
                <c:pt idx="261">
                  <c:v>845</c:v>
                </c:pt>
                <c:pt idx="262">
                  <c:v>846</c:v>
                </c:pt>
                <c:pt idx="263">
                  <c:v>847</c:v>
                </c:pt>
                <c:pt idx="264">
                  <c:v>848</c:v>
                </c:pt>
                <c:pt idx="265">
                  <c:v>849</c:v>
                </c:pt>
                <c:pt idx="266">
                  <c:v>850</c:v>
                </c:pt>
                <c:pt idx="267">
                  <c:v>851</c:v>
                </c:pt>
                <c:pt idx="268">
                  <c:v>852</c:v>
                </c:pt>
                <c:pt idx="269">
                  <c:v>853</c:v>
                </c:pt>
                <c:pt idx="270">
                  <c:v>854</c:v>
                </c:pt>
                <c:pt idx="271">
                  <c:v>855</c:v>
                </c:pt>
                <c:pt idx="272">
                  <c:v>856</c:v>
                </c:pt>
                <c:pt idx="273">
                  <c:v>857</c:v>
                </c:pt>
                <c:pt idx="274">
                  <c:v>858</c:v>
                </c:pt>
                <c:pt idx="275">
                  <c:v>859</c:v>
                </c:pt>
                <c:pt idx="276">
                  <c:v>860</c:v>
                </c:pt>
                <c:pt idx="277">
                  <c:v>861</c:v>
                </c:pt>
                <c:pt idx="278">
                  <c:v>862</c:v>
                </c:pt>
                <c:pt idx="279">
                  <c:v>863</c:v>
                </c:pt>
                <c:pt idx="280">
                  <c:v>864</c:v>
                </c:pt>
                <c:pt idx="281">
                  <c:v>865</c:v>
                </c:pt>
                <c:pt idx="282">
                  <c:v>866</c:v>
                </c:pt>
                <c:pt idx="283">
                  <c:v>867</c:v>
                </c:pt>
                <c:pt idx="284">
                  <c:v>868</c:v>
                </c:pt>
                <c:pt idx="285">
                  <c:v>869</c:v>
                </c:pt>
                <c:pt idx="286">
                  <c:v>870</c:v>
                </c:pt>
                <c:pt idx="287">
                  <c:v>871</c:v>
                </c:pt>
                <c:pt idx="288">
                  <c:v>872</c:v>
                </c:pt>
                <c:pt idx="289">
                  <c:v>873</c:v>
                </c:pt>
                <c:pt idx="290">
                  <c:v>874</c:v>
                </c:pt>
                <c:pt idx="291">
                  <c:v>875</c:v>
                </c:pt>
                <c:pt idx="292">
                  <c:v>876</c:v>
                </c:pt>
              </c:numCache>
            </c:numRef>
          </c:xVal>
          <c:yVal>
            <c:numRef>
              <c:f>Graph!$C$586:$C$876</c:f>
              <c:numCache>
                <c:formatCode>General</c:formatCode>
                <c:ptCount val="291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C4-4232-BC51-020192AE378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Graph!$A$585:$A$877</c:f>
              <c:numCache>
                <c:formatCode>General</c:formatCode>
                <c:ptCount val="293"/>
                <c:pt idx="0">
                  <c:v>584</c:v>
                </c:pt>
                <c:pt idx="1">
                  <c:v>585</c:v>
                </c:pt>
                <c:pt idx="2">
                  <c:v>586</c:v>
                </c:pt>
                <c:pt idx="3">
                  <c:v>587</c:v>
                </c:pt>
                <c:pt idx="4">
                  <c:v>588</c:v>
                </c:pt>
                <c:pt idx="5">
                  <c:v>589</c:v>
                </c:pt>
                <c:pt idx="6">
                  <c:v>590</c:v>
                </c:pt>
                <c:pt idx="7">
                  <c:v>591</c:v>
                </c:pt>
                <c:pt idx="8">
                  <c:v>592</c:v>
                </c:pt>
                <c:pt idx="9">
                  <c:v>593</c:v>
                </c:pt>
                <c:pt idx="10">
                  <c:v>594</c:v>
                </c:pt>
                <c:pt idx="11">
                  <c:v>595</c:v>
                </c:pt>
                <c:pt idx="12">
                  <c:v>596</c:v>
                </c:pt>
                <c:pt idx="13">
                  <c:v>597</c:v>
                </c:pt>
                <c:pt idx="14">
                  <c:v>598</c:v>
                </c:pt>
                <c:pt idx="15">
                  <c:v>599</c:v>
                </c:pt>
                <c:pt idx="16">
                  <c:v>600</c:v>
                </c:pt>
                <c:pt idx="17">
                  <c:v>601</c:v>
                </c:pt>
                <c:pt idx="18">
                  <c:v>602</c:v>
                </c:pt>
                <c:pt idx="19">
                  <c:v>603</c:v>
                </c:pt>
                <c:pt idx="20">
                  <c:v>604</c:v>
                </c:pt>
                <c:pt idx="21">
                  <c:v>605</c:v>
                </c:pt>
                <c:pt idx="22">
                  <c:v>606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610</c:v>
                </c:pt>
                <c:pt idx="27">
                  <c:v>611</c:v>
                </c:pt>
                <c:pt idx="28">
                  <c:v>612</c:v>
                </c:pt>
                <c:pt idx="29">
                  <c:v>613</c:v>
                </c:pt>
                <c:pt idx="30">
                  <c:v>614</c:v>
                </c:pt>
                <c:pt idx="31">
                  <c:v>615</c:v>
                </c:pt>
                <c:pt idx="32">
                  <c:v>616</c:v>
                </c:pt>
                <c:pt idx="33">
                  <c:v>617</c:v>
                </c:pt>
                <c:pt idx="34">
                  <c:v>618</c:v>
                </c:pt>
                <c:pt idx="35">
                  <c:v>619</c:v>
                </c:pt>
                <c:pt idx="36">
                  <c:v>620</c:v>
                </c:pt>
                <c:pt idx="37">
                  <c:v>621</c:v>
                </c:pt>
                <c:pt idx="38">
                  <c:v>622</c:v>
                </c:pt>
                <c:pt idx="39">
                  <c:v>623</c:v>
                </c:pt>
                <c:pt idx="40">
                  <c:v>624</c:v>
                </c:pt>
                <c:pt idx="41">
                  <c:v>625</c:v>
                </c:pt>
                <c:pt idx="42">
                  <c:v>626</c:v>
                </c:pt>
                <c:pt idx="43">
                  <c:v>627</c:v>
                </c:pt>
                <c:pt idx="44">
                  <c:v>628</c:v>
                </c:pt>
                <c:pt idx="45">
                  <c:v>629</c:v>
                </c:pt>
                <c:pt idx="46">
                  <c:v>630</c:v>
                </c:pt>
                <c:pt idx="47">
                  <c:v>631</c:v>
                </c:pt>
                <c:pt idx="48">
                  <c:v>632</c:v>
                </c:pt>
                <c:pt idx="49">
                  <c:v>633</c:v>
                </c:pt>
                <c:pt idx="50">
                  <c:v>634</c:v>
                </c:pt>
                <c:pt idx="51">
                  <c:v>635</c:v>
                </c:pt>
                <c:pt idx="52">
                  <c:v>636</c:v>
                </c:pt>
                <c:pt idx="53">
                  <c:v>637</c:v>
                </c:pt>
                <c:pt idx="54">
                  <c:v>638</c:v>
                </c:pt>
                <c:pt idx="55">
                  <c:v>639</c:v>
                </c:pt>
                <c:pt idx="56">
                  <c:v>640</c:v>
                </c:pt>
                <c:pt idx="57">
                  <c:v>641</c:v>
                </c:pt>
                <c:pt idx="58">
                  <c:v>642</c:v>
                </c:pt>
                <c:pt idx="59">
                  <c:v>643</c:v>
                </c:pt>
                <c:pt idx="60">
                  <c:v>644</c:v>
                </c:pt>
                <c:pt idx="61">
                  <c:v>645</c:v>
                </c:pt>
                <c:pt idx="62">
                  <c:v>646</c:v>
                </c:pt>
                <c:pt idx="63">
                  <c:v>647</c:v>
                </c:pt>
                <c:pt idx="64">
                  <c:v>648</c:v>
                </c:pt>
                <c:pt idx="65">
                  <c:v>649</c:v>
                </c:pt>
                <c:pt idx="66">
                  <c:v>650</c:v>
                </c:pt>
                <c:pt idx="67">
                  <c:v>651</c:v>
                </c:pt>
                <c:pt idx="68">
                  <c:v>652</c:v>
                </c:pt>
                <c:pt idx="69">
                  <c:v>653</c:v>
                </c:pt>
                <c:pt idx="70">
                  <c:v>654</c:v>
                </c:pt>
                <c:pt idx="71">
                  <c:v>655</c:v>
                </c:pt>
                <c:pt idx="72">
                  <c:v>656</c:v>
                </c:pt>
                <c:pt idx="73">
                  <c:v>657</c:v>
                </c:pt>
                <c:pt idx="74">
                  <c:v>658</c:v>
                </c:pt>
                <c:pt idx="75">
                  <c:v>659</c:v>
                </c:pt>
                <c:pt idx="76">
                  <c:v>660</c:v>
                </c:pt>
                <c:pt idx="77">
                  <c:v>661</c:v>
                </c:pt>
                <c:pt idx="78">
                  <c:v>662</c:v>
                </c:pt>
                <c:pt idx="79">
                  <c:v>663</c:v>
                </c:pt>
                <c:pt idx="80">
                  <c:v>664</c:v>
                </c:pt>
                <c:pt idx="81">
                  <c:v>665</c:v>
                </c:pt>
                <c:pt idx="82">
                  <c:v>666</c:v>
                </c:pt>
                <c:pt idx="83">
                  <c:v>667</c:v>
                </c:pt>
                <c:pt idx="84">
                  <c:v>668</c:v>
                </c:pt>
                <c:pt idx="85">
                  <c:v>669</c:v>
                </c:pt>
                <c:pt idx="86">
                  <c:v>670</c:v>
                </c:pt>
                <c:pt idx="87">
                  <c:v>671</c:v>
                </c:pt>
                <c:pt idx="88">
                  <c:v>672</c:v>
                </c:pt>
                <c:pt idx="89">
                  <c:v>673</c:v>
                </c:pt>
                <c:pt idx="90">
                  <c:v>674</c:v>
                </c:pt>
                <c:pt idx="91">
                  <c:v>675</c:v>
                </c:pt>
                <c:pt idx="92">
                  <c:v>676</c:v>
                </c:pt>
                <c:pt idx="93">
                  <c:v>677</c:v>
                </c:pt>
                <c:pt idx="94">
                  <c:v>678</c:v>
                </c:pt>
                <c:pt idx="95">
                  <c:v>679</c:v>
                </c:pt>
                <c:pt idx="96">
                  <c:v>680</c:v>
                </c:pt>
                <c:pt idx="97">
                  <c:v>681</c:v>
                </c:pt>
                <c:pt idx="98">
                  <c:v>682</c:v>
                </c:pt>
                <c:pt idx="99">
                  <c:v>683</c:v>
                </c:pt>
                <c:pt idx="100">
                  <c:v>684</c:v>
                </c:pt>
                <c:pt idx="101">
                  <c:v>685</c:v>
                </c:pt>
                <c:pt idx="102">
                  <c:v>686</c:v>
                </c:pt>
                <c:pt idx="103">
                  <c:v>687</c:v>
                </c:pt>
                <c:pt idx="104">
                  <c:v>688</c:v>
                </c:pt>
                <c:pt idx="105">
                  <c:v>689</c:v>
                </c:pt>
                <c:pt idx="106">
                  <c:v>690</c:v>
                </c:pt>
                <c:pt idx="107">
                  <c:v>691</c:v>
                </c:pt>
                <c:pt idx="108">
                  <c:v>692</c:v>
                </c:pt>
                <c:pt idx="109">
                  <c:v>693</c:v>
                </c:pt>
                <c:pt idx="110">
                  <c:v>694</c:v>
                </c:pt>
                <c:pt idx="111">
                  <c:v>695</c:v>
                </c:pt>
                <c:pt idx="112">
                  <c:v>696</c:v>
                </c:pt>
                <c:pt idx="113">
                  <c:v>697</c:v>
                </c:pt>
                <c:pt idx="114">
                  <c:v>698</c:v>
                </c:pt>
                <c:pt idx="115">
                  <c:v>699</c:v>
                </c:pt>
                <c:pt idx="116">
                  <c:v>700</c:v>
                </c:pt>
                <c:pt idx="117">
                  <c:v>701</c:v>
                </c:pt>
                <c:pt idx="118">
                  <c:v>702</c:v>
                </c:pt>
                <c:pt idx="119">
                  <c:v>703</c:v>
                </c:pt>
                <c:pt idx="120">
                  <c:v>704</c:v>
                </c:pt>
                <c:pt idx="121">
                  <c:v>705</c:v>
                </c:pt>
                <c:pt idx="122">
                  <c:v>706</c:v>
                </c:pt>
                <c:pt idx="123">
                  <c:v>707</c:v>
                </c:pt>
                <c:pt idx="124">
                  <c:v>708</c:v>
                </c:pt>
                <c:pt idx="125">
                  <c:v>709</c:v>
                </c:pt>
                <c:pt idx="126">
                  <c:v>710</c:v>
                </c:pt>
                <c:pt idx="127">
                  <c:v>711</c:v>
                </c:pt>
                <c:pt idx="128">
                  <c:v>712</c:v>
                </c:pt>
                <c:pt idx="129">
                  <c:v>713</c:v>
                </c:pt>
                <c:pt idx="130">
                  <c:v>714</c:v>
                </c:pt>
                <c:pt idx="131">
                  <c:v>715</c:v>
                </c:pt>
                <c:pt idx="132">
                  <c:v>716</c:v>
                </c:pt>
                <c:pt idx="133">
                  <c:v>717</c:v>
                </c:pt>
                <c:pt idx="134">
                  <c:v>718</c:v>
                </c:pt>
                <c:pt idx="135">
                  <c:v>719</c:v>
                </c:pt>
                <c:pt idx="136">
                  <c:v>720</c:v>
                </c:pt>
                <c:pt idx="137">
                  <c:v>721</c:v>
                </c:pt>
                <c:pt idx="138">
                  <c:v>722</c:v>
                </c:pt>
                <c:pt idx="139">
                  <c:v>723</c:v>
                </c:pt>
                <c:pt idx="140">
                  <c:v>724</c:v>
                </c:pt>
                <c:pt idx="141">
                  <c:v>725</c:v>
                </c:pt>
                <c:pt idx="142">
                  <c:v>726</c:v>
                </c:pt>
                <c:pt idx="143">
                  <c:v>727</c:v>
                </c:pt>
                <c:pt idx="144">
                  <c:v>728</c:v>
                </c:pt>
                <c:pt idx="145">
                  <c:v>729</c:v>
                </c:pt>
                <c:pt idx="146">
                  <c:v>730</c:v>
                </c:pt>
                <c:pt idx="147">
                  <c:v>731</c:v>
                </c:pt>
                <c:pt idx="148">
                  <c:v>732</c:v>
                </c:pt>
                <c:pt idx="149">
                  <c:v>733</c:v>
                </c:pt>
                <c:pt idx="150">
                  <c:v>734</c:v>
                </c:pt>
                <c:pt idx="151">
                  <c:v>735</c:v>
                </c:pt>
                <c:pt idx="152">
                  <c:v>736</c:v>
                </c:pt>
                <c:pt idx="153">
                  <c:v>737</c:v>
                </c:pt>
                <c:pt idx="154">
                  <c:v>738</c:v>
                </c:pt>
                <c:pt idx="155">
                  <c:v>739</c:v>
                </c:pt>
                <c:pt idx="156">
                  <c:v>740</c:v>
                </c:pt>
                <c:pt idx="157">
                  <c:v>741</c:v>
                </c:pt>
                <c:pt idx="158">
                  <c:v>742</c:v>
                </c:pt>
                <c:pt idx="159">
                  <c:v>743</c:v>
                </c:pt>
                <c:pt idx="160">
                  <c:v>744</c:v>
                </c:pt>
                <c:pt idx="161">
                  <c:v>745</c:v>
                </c:pt>
                <c:pt idx="162">
                  <c:v>746</c:v>
                </c:pt>
                <c:pt idx="163">
                  <c:v>747</c:v>
                </c:pt>
                <c:pt idx="164">
                  <c:v>748</c:v>
                </c:pt>
                <c:pt idx="165">
                  <c:v>749</c:v>
                </c:pt>
                <c:pt idx="166">
                  <c:v>750</c:v>
                </c:pt>
                <c:pt idx="167">
                  <c:v>751</c:v>
                </c:pt>
                <c:pt idx="168">
                  <c:v>752</c:v>
                </c:pt>
                <c:pt idx="169">
                  <c:v>753</c:v>
                </c:pt>
                <c:pt idx="170">
                  <c:v>754</c:v>
                </c:pt>
                <c:pt idx="171">
                  <c:v>755</c:v>
                </c:pt>
                <c:pt idx="172">
                  <c:v>756</c:v>
                </c:pt>
                <c:pt idx="173">
                  <c:v>757</c:v>
                </c:pt>
                <c:pt idx="174">
                  <c:v>758</c:v>
                </c:pt>
                <c:pt idx="175">
                  <c:v>759</c:v>
                </c:pt>
                <c:pt idx="176">
                  <c:v>760</c:v>
                </c:pt>
                <c:pt idx="177">
                  <c:v>761</c:v>
                </c:pt>
                <c:pt idx="178">
                  <c:v>762</c:v>
                </c:pt>
                <c:pt idx="179">
                  <c:v>763</c:v>
                </c:pt>
                <c:pt idx="180">
                  <c:v>764</c:v>
                </c:pt>
                <c:pt idx="181">
                  <c:v>765</c:v>
                </c:pt>
                <c:pt idx="182">
                  <c:v>766</c:v>
                </c:pt>
                <c:pt idx="183">
                  <c:v>767</c:v>
                </c:pt>
                <c:pt idx="184">
                  <c:v>768</c:v>
                </c:pt>
                <c:pt idx="185">
                  <c:v>769</c:v>
                </c:pt>
                <c:pt idx="186">
                  <c:v>770</c:v>
                </c:pt>
                <c:pt idx="187">
                  <c:v>771</c:v>
                </c:pt>
                <c:pt idx="188">
                  <c:v>772</c:v>
                </c:pt>
                <c:pt idx="189">
                  <c:v>773</c:v>
                </c:pt>
                <c:pt idx="190">
                  <c:v>774</c:v>
                </c:pt>
                <c:pt idx="191">
                  <c:v>775</c:v>
                </c:pt>
                <c:pt idx="192">
                  <c:v>776</c:v>
                </c:pt>
                <c:pt idx="193">
                  <c:v>777</c:v>
                </c:pt>
                <c:pt idx="194">
                  <c:v>778</c:v>
                </c:pt>
                <c:pt idx="195">
                  <c:v>779</c:v>
                </c:pt>
                <c:pt idx="196">
                  <c:v>780</c:v>
                </c:pt>
                <c:pt idx="197">
                  <c:v>781</c:v>
                </c:pt>
                <c:pt idx="198">
                  <c:v>782</c:v>
                </c:pt>
                <c:pt idx="199">
                  <c:v>783</c:v>
                </c:pt>
                <c:pt idx="200">
                  <c:v>784</c:v>
                </c:pt>
                <c:pt idx="201">
                  <c:v>785</c:v>
                </c:pt>
                <c:pt idx="202">
                  <c:v>786</c:v>
                </c:pt>
                <c:pt idx="203">
                  <c:v>787</c:v>
                </c:pt>
                <c:pt idx="204">
                  <c:v>788</c:v>
                </c:pt>
                <c:pt idx="205">
                  <c:v>789</c:v>
                </c:pt>
                <c:pt idx="206">
                  <c:v>790</c:v>
                </c:pt>
                <c:pt idx="207">
                  <c:v>791</c:v>
                </c:pt>
                <c:pt idx="208">
                  <c:v>792</c:v>
                </c:pt>
                <c:pt idx="209">
                  <c:v>793</c:v>
                </c:pt>
                <c:pt idx="210">
                  <c:v>794</c:v>
                </c:pt>
                <c:pt idx="211">
                  <c:v>795</c:v>
                </c:pt>
                <c:pt idx="212">
                  <c:v>796</c:v>
                </c:pt>
                <c:pt idx="213">
                  <c:v>797</c:v>
                </c:pt>
                <c:pt idx="214">
                  <c:v>798</c:v>
                </c:pt>
                <c:pt idx="215">
                  <c:v>799</c:v>
                </c:pt>
                <c:pt idx="216">
                  <c:v>800</c:v>
                </c:pt>
                <c:pt idx="217">
                  <c:v>801</c:v>
                </c:pt>
                <c:pt idx="218">
                  <c:v>802</c:v>
                </c:pt>
                <c:pt idx="219">
                  <c:v>803</c:v>
                </c:pt>
                <c:pt idx="220">
                  <c:v>804</c:v>
                </c:pt>
                <c:pt idx="221">
                  <c:v>805</c:v>
                </c:pt>
                <c:pt idx="222">
                  <c:v>806</c:v>
                </c:pt>
                <c:pt idx="223">
                  <c:v>807</c:v>
                </c:pt>
                <c:pt idx="224">
                  <c:v>808</c:v>
                </c:pt>
                <c:pt idx="225">
                  <c:v>809</c:v>
                </c:pt>
                <c:pt idx="226">
                  <c:v>810</c:v>
                </c:pt>
                <c:pt idx="227">
                  <c:v>811</c:v>
                </c:pt>
                <c:pt idx="228">
                  <c:v>812</c:v>
                </c:pt>
                <c:pt idx="229">
                  <c:v>813</c:v>
                </c:pt>
                <c:pt idx="230">
                  <c:v>814</c:v>
                </c:pt>
                <c:pt idx="231">
                  <c:v>815</c:v>
                </c:pt>
                <c:pt idx="232">
                  <c:v>816</c:v>
                </c:pt>
                <c:pt idx="233">
                  <c:v>817</c:v>
                </c:pt>
                <c:pt idx="234">
                  <c:v>818</c:v>
                </c:pt>
                <c:pt idx="235">
                  <c:v>819</c:v>
                </c:pt>
                <c:pt idx="236">
                  <c:v>820</c:v>
                </c:pt>
                <c:pt idx="237">
                  <c:v>821</c:v>
                </c:pt>
                <c:pt idx="238">
                  <c:v>822</c:v>
                </c:pt>
                <c:pt idx="239">
                  <c:v>823</c:v>
                </c:pt>
                <c:pt idx="240">
                  <c:v>824</c:v>
                </c:pt>
                <c:pt idx="241">
                  <c:v>825</c:v>
                </c:pt>
                <c:pt idx="242">
                  <c:v>826</c:v>
                </c:pt>
                <c:pt idx="243">
                  <c:v>827</c:v>
                </c:pt>
                <c:pt idx="244">
                  <c:v>828</c:v>
                </c:pt>
                <c:pt idx="245">
                  <c:v>829</c:v>
                </c:pt>
                <c:pt idx="246">
                  <c:v>830</c:v>
                </c:pt>
                <c:pt idx="247">
                  <c:v>831</c:v>
                </c:pt>
                <c:pt idx="248">
                  <c:v>832</c:v>
                </c:pt>
                <c:pt idx="249">
                  <c:v>833</c:v>
                </c:pt>
                <c:pt idx="250">
                  <c:v>834</c:v>
                </c:pt>
                <c:pt idx="251">
                  <c:v>835</c:v>
                </c:pt>
                <c:pt idx="252">
                  <c:v>836</c:v>
                </c:pt>
                <c:pt idx="253">
                  <c:v>837</c:v>
                </c:pt>
                <c:pt idx="254">
                  <c:v>838</c:v>
                </c:pt>
                <c:pt idx="255">
                  <c:v>839</c:v>
                </c:pt>
                <c:pt idx="256">
                  <c:v>840</c:v>
                </c:pt>
                <c:pt idx="257">
                  <c:v>841</c:v>
                </c:pt>
                <c:pt idx="258">
                  <c:v>842</c:v>
                </c:pt>
                <c:pt idx="259">
                  <c:v>843</c:v>
                </c:pt>
                <c:pt idx="260">
                  <c:v>844</c:v>
                </c:pt>
                <c:pt idx="261">
                  <c:v>845</c:v>
                </c:pt>
                <c:pt idx="262">
                  <c:v>846</c:v>
                </c:pt>
                <c:pt idx="263">
                  <c:v>847</c:v>
                </c:pt>
                <c:pt idx="264">
                  <c:v>848</c:v>
                </c:pt>
                <c:pt idx="265">
                  <c:v>849</c:v>
                </c:pt>
                <c:pt idx="266">
                  <c:v>850</c:v>
                </c:pt>
                <c:pt idx="267">
                  <c:v>851</c:v>
                </c:pt>
                <c:pt idx="268">
                  <c:v>852</c:v>
                </c:pt>
                <c:pt idx="269">
                  <c:v>853</c:v>
                </c:pt>
                <c:pt idx="270">
                  <c:v>854</c:v>
                </c:pt>
                <c:pt idx="271">
                  <c:v>855</c:v>
                </c:pt>
                <c:pt idx="272">
                  <c:v>856</c:v>
                </c:pt>
                <c:pt idx="273">
                  <c:v>857</c:v>
                </c:pt>
                <c:pt idx="274">
                  <c:v>858</c:v>
                </c:pt>
                <c:pt idx="275">
                  <c:v>859</c:v>
                </c:pt>
                <c:pt idx="276">
                  <c:v>860</c:v>
                </c:pt>
                <c:pt idx="277">
                  <c:v>861</c:v>
                </c:pt>
                <c:pt idx="278">
                  <c:v>862</c:v>
                </c:pt>
                <c:pt idx="279">
                  <c:v>863</c:v>
                </c:pt>
                <c:pt idx="280">
                  <c:v>864</c:v>
                </c:pt>
                <c:pt idx="281">
                  <c:v>865</c:v>
                </c:pt>
                <c:pt idx="282">
                  <c:v>866</c:v>
                </c:pt>
                <c:pt idx="283">
                  <c:v>867</c:v>
                </c:pt>
                <c:pt idx="284">
                  <c:v>868</c:v>
                </c:pt>
                <c:pt idx="285">
                  <c:v>869</c:v>
                </c:pt>
                <c:pt idx="286">
                  <c:v>870</c:v>
                </c:pt>
                <c:pt idx="287">
                  <c:v>871</c:v>
                </c:pt>
                <c:pt idx="288">
                  <c:v>872</c:v>
                </c:pt>
                <c:pt idx="289">
                  <c:v>873</c:v>
                </c:pt>
                <c:pt idx="290">
                  <c:v>874</c:v>
                </c:pt>
                <c:pt idx="291">
                  <c:v>875</c:v>
                </c:pt>
                <c:pt idx="292">
                  <c:v>876</c:v>
                </c:pt>
              </c:numCache>
            </c:numRef>
          </c:xVal>
          <c:yVal>
            <c:numRef>
              <c:f>Graph!$E$586:$E$876</c:f>
              <c:numCache>
                <c:formatCode>General</c:formatCode>
                <c:ptCount val="2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C4-4232-BC51-020192AE378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Graph!$A$585:$A$877</c:f>
              <c:numCache>
                <c:formatCode>General</c:formatCode>
                <c:ptCount val="293"/>
                <c:pt idx="0">
                  <c:v>584</c:v>
                </c:pt>
                <c:pt idx="1">
                  <c:v>585</c:v>
                </c:pt>
                <c:pt idx="2">
                  <c:v>586</c:v>
                </c:pt>
                <c:pt idx="3">
                  <c:v>587</c:v>
                </c:pt>
                <c:pt idx="4">
                  <c:v>588</c:v>
                </c:pt>
                <c:pt idx="5">
                  <c:v>589</c:v>
                </c:pt>
                <c:pt idx="6">
                  <c:v>590</c:v>
                </c:pt>
                <c:pt idx="7">
                  <c:v>591</c:v>
                </c:pt>
                <c:pt idx="8">
                  <c:v>592</c:v>
                </c:pt>
                <c:pt idx="9">
                  <c:v>593</c:v>
                </c:pt>
                <c:pt idx="10">
                  <c:v>594</c:v>
                </c:pt>
                <c:pt idx="11">
                  <c:v>595</c:v>
                </c:pt>
                <c:pt idx="12">
                  <c:v>596</c:v>
                </c:pt>
                <c:pt idx="13">
                  <c:v>597</c:v>
                </c:pt>
                <c:pt idx="14">
                  <c:v>598</c:v>
                </c:pt>
                <c:pt idx="15">
                  <c:v>599</c:v>
                </c:pt>
                <c:pt idx="16">
                  <c:v>600</c:v>
                </c:pt>
                <c:pt idx="17">
                  <c:v>601</c:v>
                </c:pt>
                <c:pt idx="18">
                  <c:v>602</c:v>
                </c:pt>
                <c:pt idx="19">
                  <c:v>603</c:v>
                </c:pt>
                <c:pt idx="20">
                  <c:v>604</c:v>
                </c:pt>
                <c:pt idx="21">
                  <c:v>605</c:v>
                </c:pt>
                <c:pt idx="22">
                  <c:v>606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610</c:v>
                </c:pt>
                <c:pt idx="27">
                  <c:v>611</c:v>
                </c:pt>
                <c:pt idx="28">
                  <c:v>612</c:v>
                </c:pt>
                <c:pt idx="29">
                  <c:v>613</c:v>
                </c:pt>
                <c:pt idx="30">
                  <c:v>614</c:v>
                </c:pt>
                <c:pt idx="31">
                  <c:v>615</c:v>
                </c:pt>
                <c:pt idx="32">
                  <c:v>616</c:v>
                </c:pt>
                <c:pt idx="33">
                  <c:v>617</c:v>
                </c:pt>
                <c:pt idx="34">
                  <c:v>618</c:v>
                </c:pt>
                <c:pt idx="35">
                  <c:v>619</c:v>
                </c:pt>
                <c:pt idx="36">
                  <c:v>620</c:v>
                </c:pt>
                <c:pt idx="37">
                  <c:v>621</c:v>
                </c:pt>
                <c:pt idx="38">
                  <c:v>622</c:v>
                </c:pt>
                <c:pt idx="39">
                  <c:v>623</c:v>
                </c:pt>
                <c:pt idx="40">
                  <c:v>624</c:v>
                </c:pt>
                <c:pt idx="41">
                  <c:v>625</c:v>
                </c:pt>
                <c:pt idx="42">
                  <c:v>626</c:v>
                </c:pt>
                <c:pt idx="43">
                  <c:v>627</c:v>
                </c:pt>
                <c:pt idx="44">
                  <c:v>628</c:v>
                </c:pt>
                <c:pt idx="45">
                  <c:v>629</c:v>
                </c:pt>
                <c:pt idx="46">
                  <c:v>630</c:v>
                </c:pt>
                <c:pt idx="47">
                  <c:v>631</c:v>
                </c:pt>
                <c:pt idx="48">
                  <c:v>632</c:v>
                </c:pt>
                <c:pt idx="49">
                  <c:v>633</c:v>
                </c:pt>
                <c:pt idx="50">
                  <c:v>634</c:v>
                </c:pt>
                <c:pt idx="51">
                  <c:v>635</c:v>
                </c:pt>
                <c:pt idx="52">
                  <c:v>636</c:v>
                </c:pt>
                <c:pt idx="53">
                  <c:v>637</c:v>
                </c:pt>
                <c:pt idx="54">
                  <c:v>638</c:v>
                </c:pt>
                <c:pt idx="55">
                  <c:v>639</c:v>
                </c:pt>
                <c:pt idx="56">
                  <c:v>640</c:v>
                </c:pt>
                <c:pt idx="57">
                  <c:v>641</c:v>
                </c:pt>
                <c:pt idx="58">
                  <c:v>642</c:v>
                </c:pt>
                <c:pt idx="59">
                  <c:v>643</c:v>
                </c:pt>
                <c:pt idx="60">
                  <c:v>644</c:v>
                </c:pt>
                <c:pt idx="61">
                  <c:v>645</c:v>
                </c:pt>
                <c:pt idx="62">
                  <c:v>646</c:v>
                </c:pt>
                <c:pt idx="63">
                  <c:v>647</c:v>
                </c:pt>
                <c:pt idx="64">
                  <c:v>648</c:v>
                </c:pt>
                <c:pt idx="65">
                  <c:v>649</c:v>
                </c:pt>
                <c:pt idx="66">
                  <c:v>650</c:v>
                </c:pt>
                <c:pt idx="67">
                  <c:v>651</c:v>
                </c:pt>
                <c:pt idx="68">
                  <c:v>652</c:v>
                </c:pt>
                <c:pt idx="69">
                  <c:v>653</c:v>
                </c:pt>
                <c:pt idx="70">
                  <c:v>654</c:v>
                </c:pt>
                <c:pt idx="71">
                  <c:v>655</c:v>
                </c:pt>
                <c:pt idx="72">
                  <c:v>656</c:v>
                </c:pt>
                <c:pt idx="73">
                  <c:v>657</c:v>
                </c:pt>
                <c:pt idx="74">
                  <c:v>658</c:v>
                </c:pt>
                <c:pt idx="75">
                  <c:v>659</c:v>
                </c:pt>
                <c:pt idx="76">
                  <c:v>660</c:v>
                </c:pt>
                <c:pt idx="77">
                  <c:v>661</c:v>
                </c:pt>
                <c:pt idx="78">
                  <c:v>662</c:v>
                </c:pt>
                <c:pt idx="79">
                  <c:v>663</c:v>
                </c:pt>
                <c:pt idx="80">
                  <c:v>664</c:v>
                </c:pt>
                <c:pt idx="81">
                  <c:v>665</c:v>
                </c:pt>
                <c:pt idx="82">
                  <c:v>666</c:v>
                </c:pt>
                <c:pt idx="83">
                  <c:v>667</c:v>
                </c:pt>
                <c:pt idx="84">
                  <c:v>668</c:v>
                </c:pt>
                <c:pt idx="85">
                  <c:v>669</c:v>
                </c:pt>
                <c:pt idx="86">
                  <c:v>670</c:v>
                </c:pt>
                <c:pt idx="87">
                  <c:v>671</c:v>
                </c:pt>
                <c:pt idx="88">
                  <c:v>672</c:v>
                </c:pt>
                <c:pt idx="89">
                  <c:v>673</c:v>
                </c:pt>
                <c:pt idx="90">
                  <c:v>674</c:v>
                </c:pt>
                <c:pt idx="91">
                  <c:v>675</c:v>
                </c:pt>
                <c:pt idx="92">
                  <c:v>676</c:v>
                </c:pt>
                <c:pt idx="93">
                  <c:v>677</c:v>
                </c:pt>
                <c:pt idx="94">
                  <c:v>678</c:v>
                </c:pt>
                <c:pt idx="95">
                  <c:v>679</c:v>
                </c:pt>
                <c:pt idx="96">
                  <c:v>680</c:v>
                </c:pt>
                <c:pt idx="97">
                  <c:v>681</c:v>
                </c:pt>
                <c:pt idx="98">
                  <c:v>682</c:v>
                </c:pt>
                <c:pt idx="99">
                  <c:v>683</c:v>
                </c:pt>
                <c:pt idx="100">
                  <c:v>684</c:v>
                </c:pt>
                <c:pt idx="101">
                  <c:v>685</c:v>
                </c:pt>
                <c:pt idx="102">
                  <c:v>686</c:v>
                </c:pt>
                <c:pt idx="103">
                  <c:v>687</c:v>
                </c:pt>
                <c:pt idx="104">
                  <c:v>688</c:v>
                </c:pt>
                <c:pt idx="105">
                  <c:v>689</c:v>
                </c:pt>
                <c:pt idx="106">
                  <c:v>690</c:v>
                </c:pt>
                <c:pt idx="107">
                  <c:v>691</c:v>
                </c:pt>
                <c:pt idx="108">
                  <c:v>692</c:v>
                </c:pt>
                <c:pt idx="109">
                  <c:v>693</c:v>
                </c:pt>
                <c:pt idx="110">
                  <c:v>694</c:v>
                </c:pt>
                <c:pt idx="111">
                  <c:v>695</c:v>
                </c:pt>
                <c:pt idx="112">
                  <c:v>696</c:v>
                </c:pt>
                <c:pt idx="113">
                  <c:v>697</c:v>
                </c:pt>
                <c:pt idx="114">
                  <c:v>698</c:v>
                </c:pt>
                <c:pt idx="115">
                  <c:v>699</c:v>
                </c:pt>
                <c:pt idx="116">
                  <c:v>700</c:v>
                </c:pt>
                <c:pt idx="117">
                  <c:v>701</c:v>
                </c:pt>
                <c:pt idx="118">
                  <c:v>702</c:v>
                </c:pt>
                <c:pt idx="119">
                  <c:v>703</c:v>
                </c:pt>
                <c:pt idx="120">
                  <c:v>704</c:v>
                </c:pt>
                <c:pt idx="121">
                  <c:v>705</c:v>
                </c:pt>
                <c:pt idx="122">
                  <c:v>706</c:v>
                </c:pt>
                <c:pt idx="123">
                  <c:v>707</c:v>
                </c:pt>
                <c:pt idx="124">
                  <c:v>708</c:v>
                </c:pt>
                <c:pt idx="125">
                  <c:v>709</c:v>
                </c:pt>
                <c:pt idx="126">
                  <c:v>710</c:v>
                </c:pt>
                <c:pt idx="127">
                  <c:v>711</c:v>
                </c:pt>
                <c:pt idx="128">
                  <c:v>712</c:v>
                </c:pt>
                <c:pt idx="129">
                  <c:v>713</c:v>
                </c:pt>
                <c:pt idx="130">
                  <c:v>714</c:v>
                </c:pt>
                <c:pt idx="131">
                  <c:v>715</c:v>
                </c:pt>
                <c:pt idx="132">
                  <c:v>716</c:v>
                </c:pt>
                <c:pt idx="133">
                  <c:v>717</c:v>
                </c:pt>
                <c:pt idx="134">
                  <c:v>718</c:v>
                </c:pt>
                <c:pt idx="135">
                  <c:v>719</c:v>
                </c:pt>
                <c:pt idx="136">
                  <c:v>720</c:v>
                </c:pt>
                <c:pt idx="137">
                  <c:v>721</c:v>
                </c:pt>
                <c:pt idx="138">
                  <c:v>722</c:v>
                </c:pt>
                <c:pt idx="139">
                  <c:v>723</c:v>
                </c:pt>
                <c:pt idx="140">
                  <c:v>724</c:v>
                </c:pt>
                <c:pt idx="141">
                  <c:v>725</c:v>
                </c:pt>
                <c:pt idx="142">
                  <c:v>726</c:v>
                </c:pt>
                <c:pt idx="143">
                  <c:v>727</c:v>
                </c:pt>
                <c:pt idx="144">
                  <c:v>728</c:v>
                </c:pt>
                <c:pt idx="145">
                  <c:v>729</c:v>
                </c:pt>
                <c:pt idx="146">
                  <c:v>730</c:v>
                </c:pt>
                <c:pt idx="147">
                  <c:v>731</c:v>
                </c:pt>
                <c:pt idx="148">
                  <c:v>732</c:v>
                </c:pt>
                <c:pt idx="149">
                  <c:v>733</c:v>
                </c:pt>
                <c:pt idx="150">
                  <c:v>734</c:v>
                </c:pt>
                <c:pt idx="151">
                  <c:v>735</c:v>
                </c:pt>
                <c:pt idx="152">
                  <c:v>736</c:v>
                </c:pt>
                <c:pt idx="153">
                  <c:v>737</c:v>
                </c:pt>
                <c:pt idx="154">
                  <c:v>738</c:v>
                </c:pt>
                <c:pt idx="155">
                  <c:v>739</c:v>
                </c:pt>
                <c:pt idx="156">
                  <c:v>740</c:v>
                </c:pt>
                <c:pt idx="157">
                  <c:v>741</c:v>
                </c:pt>
                <c:pt idx="158">
                  <c:v>742</c:v>
                </c:pt>
                <c:pt idx="159">
                  <c:v>743</c:v>
                </c:pt>
                <c:pt idx="160">
                  <c:v>744</c:v>
                </c:pt>
                <c:pt idx="161">
                  <c:v>745</c:v>
                </c:pt>
                <c:pt idx="162">
                  <c:v>746</c:v>
                </c:pt>
                <c:pt idx="163">
                  <c:v>747</c:v>
                </c:pt>
                <c:pt idx="164">
                  <c:v>748</c:v>
                </c:pt>
                <c:pt idx="165">
                  <c:v>749</c:v>
                </c:pt>
                <c:pt idx="166">
                  <c:v>750</c:v>
                </c:pt>
                <c:pt idx="167">
                  <c:v>751</c:v>
                </c:pt>
                <c:pt idx="168">
                  <c:v>752</c:v>
                </c:pt>
                <c:pt idx="169">
                  <c:v>753</c:v>
                </c:pt>
                <c:pt idx="170">
                  <c:v>754</c:v>
                </c:pt>
                <c:pt idx="171">
                  <c:v>755</c:v>
                </c:pt>
                <c:pt idx="172">
                  <c:v>756</c:v>
                </c:pt>
                <c:pt idx="173">
                  <c:v>757</c:v>
                </c:pt>
                <c:pt idx="174">
                  <c:v>758</c:v>
                </c:pt>
                <c:pt idx="175">
                  <c:v>759</c:v>
                </c:pt>
                <c:pt idx="176">
                  <c:v>760</c:v>
                </c:pt>
                <c:pt idx="177">
                  <c:v>761</c:v>
                </c:pt>
                <c:pt idx="178">
                  <c:v>762</c:v>
                </c:pt>
                <c:pt idx="179">
                  <c:v>763</c:v>
                </c:pt>
                <c:pt idx="180">
                  <c:v>764</c:v>
                </c:pt>
                <c:pt idx="181">
                  <c:v>765</c:v>
                </c:pt>
                <c:pt idx="182">
                  <c:v>766</c:v>
                </c:pt>
                <c:pt idx="183">
                  <c:v>767</c:v>
                </c:pt>
                <c:pt idx="184">
                  <c:v>768</c:v>
                </c:pt>
                <c:pt idx="185">
                  <c:v>769</c:v>
                </c:pt>
                <c:pt idx="186">
                  <c:v>770</c:v>
                </c:pt>
                <c:pt idx="187">
                  <c:v>771</c:v>
                </c:pt>
                <c:pt idx="188">
                  <c:v>772</c:v>
                </c:pt>
                <c:pt idx="189">
                  <c:v>773</c:v>
                </c:pt>
                <c:pt idx="190">
                  <c:v>774</c:v>
                </c:pt>
                <c:pt idx="191">
                  <c:v>775</c:v>
                </c:pt>
                <c:pt idx="192">
                  <c:v>776</c:v>
                </c:pt>
                <c:pt idx="193">
                  <c:v>777</c:v>
                </c:pt>
                <c:pt idx="194">
                  <c:v>778</c:v>
                </c:pt>
                <c:pt idx="195">
                  <c:v>779</c:v>
                </c:pt>
                <c:pt idx="196">
                  <c:v>780</c:v>
                </c:pt>
                <c:pt idx="197">
                  <c:v>781</c:v>
                </c:pt>
                <c:pt idx="198">
                  <c:v>782</c:v>
                </c:pt>
                <c:pt idx="199">
                  <c:v>783</c:v>
                </c:pt>
                <c:pt idx="200">
                  <c:v>784</c:v>
                </c:pt>
                <c:pt idx="201">
                  <c:v>785</c:v>
                </c:pt>
                <c:pt idx="202">
                  <c:v>786</c:v>
                </c:pt>
                <c:pt idx="203">
                  <c:v>787</c:v>
                </c:pt>
                <c:pt idx="204">
                  <c:v>788</c:v>
                </c:pt>
                <c:pt idx="205">
                  <c:v>789</c:v>
                </c:pt>
                <c:pt idx="206">
                  <c:v>790</c:v>
                </c:pt>
                <c:pt idx="207">
                  <c:v>791</c:v>
                </c:pt>
                <c:pt idx="208">
                  <c:v>792</c:v>
                </c:pt>
                <c:pt idx="209">
                  <c:v>793</c:v>
                </c:pt>
                <c:pt idx="210">
                  <c:v>794</c:v>
                </c:pt>
                <c:pt idx="211">
                  <c:v>795</c:v>
                </c:pt>
                <c:pt idx="212">
                  <c:v>796</c:v>
                </c:pt>
                <c:pt idx="213">
                  <c:v>797</c:v>
                </c:pt>
                <c:pt idx="214">
                  <c:v>798</c:v>
                </c:pt>
                <c:pt idx="215">
                  <c:v>799</c:v>
                </c:pt>
                <c:pt idx="216">
                  <c:v>800</c:v>
                </c:pt>
                <c:pt idx="217">
                  <c:v>801</c:v>
                </c:pt>
                <c:pt idx="218">
                  <c:v>802</c:v>
                </c:pt>
                <c:pt idx="219">
                  <c:v>803</c:v>
                </c:pt>
                <c:pt idx="220">
                  <c:v>804</c:v>
                </c:pt>
                <c:pt idx="221">
                  <c:v>805</c:v>
                </c:pt>
                <c:pt idx="222">
                  <c:v>806</c:v>
                </c:pt>
                <c:pt idx="223">
                  <c:v>807</c:v>
                </c:pt>
                <c:pt idx="224">
                  <c:v>808</c:v>
                </c:pt>
                <c:pt idx="225">
                  <c:v>809</c:v>
                </c:pt>
                <c:pt idx="226">
                  <c:v>810</c:v>
                </c:pt>
                <c:pt idx="227">
                  <c:v>811</c:v>
                </c:pt>
                <c:pt idx="228">
                  <c:v>812</c:v>
                </c:pt>
                <c:pt idx="229">
                  <c:v>813</c:v>
                </c:pt>
                <c:pt idx="230">
                  <c:v>814</c:v>
                </c:pt>
                <c:pt idx="231">
                  <c:v>815</c:v>
                </c:pt>
                <c:pt idx="232">
                  <c:v>816</c:v>
                </c:pt>
                <c:pt idx="233">
                  <c:v>817</c:v>
                </c:pt>
                <c:pt idx="234">
                  <c:v>818</c:v>
                </c:pt>
                <c:pt idx="235">
                  <c:v>819</c:v>
                </c:pt>
                <c:pt idx="236">
                  <c:v>820</c:v>
                </c:pt>
                <c:pt idx="237">
                  <c:v>821</c:v>
                </c:pt>
                <c:pt idx="238">
                  <c:v>822</c:v>
                </c:pt>
                <c:pt idx="239">
                  <c:v>823</c:v>
                </c:pt>
                <c:pt idx="240">
                  <c:v>824</c:v>
                </c:pt>
                <c:pt idx="241">
                  <c:v>825</c:v>
                </c:pt>
                <c:pt idx="242">
                  <c:v>826</c:v>
                </c:pt>
                <c:pt idx="243">
                  <c:v>827</c:v>
                </c:pt>
                <c:pt idx="244">
                  <c:v>828</c:v>
                </c:pt>
                <c:pt idx="245">
                  <c:v>829</c:v>
                </c:pt>
                <c:pt idx="246">
                  <c:v>830</c:v>
                </c:pt>
                <c:pt idx="247">
                  <c:v>831</c:v>
                </c:pt>
                <c:pt idx="248">
                  <c:v>832</c:v>
                </c:pt>
                <c:pt idx="249">
                  <c:v>833</c:v>
                </c:pt>
                <c:pt idx="250">
                  <c:v>834</c:v>
                </c:pt>
                <c:pt idx="251">
                  <c:v>835</c:v>
                </c:pt>
                <c:pt idx="252">
                  <c:v>836</c:v>
                </c:pt>
                <c:pt idx="253">
                  <c:v>837</c:v>
                </c:pt>
                <c:pt idx="254">
                  <c:v>838</c:v>
                </c:pt>
                <c:pt idx="255">
                  <c:v>839</c:v>
                </c:pt>
                <c:pt idx="256">
                  <c:v>840</c:v>
                </c:pt>
                <c:pt idx="257">
                  <c:v>841</c:v>
                </c:pt>
                <c:pt idx="258">
                  <c:v>842</c:v>
                </c:pt>
                <c:pt idx="259">
                  <c:v>843</c:v>
                </c:pt>
                <c:pt idx="260">
                  <c:v>844</c:v>
                </c:pt>
                <c:pt idx="261">
                  <c:v>845</c:v>
                </c:pt>
                <c:pt idx="262">
                  <c:v>846</c:v>
                </c:pt>
                <c:pt idx="263">
                  <c:v>847</c:v>
                </c:pt>
                <c:pt idx="264">
                  <c:v>848</c:v>
                </c:pt>
                <c:pt idx="265">
                  <c:v>849</c:v>
                </c:pt>
                <c:pt idx="266">
                  <c:v>850</c:v>
                </c:pt>
                <c:pt idx="267">
                  <c:v>851</c:v>
                </c:pt>
                <c:pt idx="268">
                  <c:v>852</c:v>
                </c:pt>
                <c:pt idx="269">
                  <c:v>853</c:v>
                </c:pt>
                <c:pt idx="270">
                  <c:v>854</c:v>
                </c:pt>
                <c:pt idx="271">
                  <c:v>855</c:v>
                </c:pt>
                <c:pt idx="272">
                  <c:v>856</c:v>
                </c:pt>
                <c:pt idx="273">
                  <c:v>857</c:v>
                </c:pt>
                <c:pt idx="274">
                  <c:v>858</c:v>
                </c:pt>
                <c:pt idx="275">
                  <c:v>859</c:v>
                </c:pt>
                <c:pt idx="276">
                  <c:v>860</c:v>
                </c:pt>
                <c:pt idx="277">
                  <c:v>861</c:v>
                </c:pt>
                <c:pt idx="278">
                  <c:v>862</c:v>
                </c:pt>
                <c:pt idx="279">
                  <c:v>863</c:v>
                </c:pt>
                <c:pt idx="280">
                  <c:v>864</c:v>
                </c:pt>
                <c:pt idx="281">
                  <c:v>865</c:v>
                </c:pt>
                <c:pt idx="282">
                  <c:v>866</c:v>
                </c:pt>
                <c:pt idx="283">
                  <c:v>867</c:v>
                </c:pt>
                <c:pt idx="284">
                  <c:v>868</c:v>
                </c:pt>
                <c:pt idx="285">
                  <c:v>869</c:v>
                </c:pt>
                <c:pt idx="286">
                  <c:v>870</c:v>
                </c:pt>
                <c:pt idx="287">
                  <c:v>871</c:v>
                </c:pt>
                <c:pt idx="288">
                  <c:v>872</c:v>
                </c:pt>
                <c:pt idx="289">
                  <c:v>873</c:v>
                </c:pt>
                <c:pt idx="290">
                  <c:v>874</c:v>
                </c:pt>
                <c:pt idx="291">
                  <c:v>875</c:v>
                </c:pt>
                <c:pt idx="292">
                  <c:v>876</c:v>
                </c:pt>
              </c:numCache>
            </c:numRef>
          </c:xVal>
          <c:yVal>
            <c:numRef>
              <c:f>Graph!$G$586:$G$876</c:f>
              <c:numCache>
                <c:formatCode>General</c:formatCode>
                <c:ptCount val="2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C4-4232-BC51-020192AE378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Graph!$A$585:$A$877</c:f>
              <c:numCache>
                <c:formatCode>General</c:formatCode>
                <c:ptCount val="293"/>
                <c:pt idx="0">
                  <c:v>584</c:v>
                </c:pt>
                <c:pt idx="1">
                  <c:v>585</c:v>
                </c:pt>
                <c:pt idx="2">
                  <c:v>586</c:v>
                </c:pt>
                <c:pt idx="3">
                  <c:v>587</c:v>
                </c:pt>
                <c:pt idx="4">
                  <c:v>588</c:v>
                </c:pt>
                <c:pt idx="5">
                  <c:v>589</c:v>
                </c:pt>
                <c:pt idx="6">
                  <c:v>590</c:v>
                </c:pt>
                <c:pt idx="7">
                  <c:v>591</c:v>
                </c:pt>
                <c:pt idx="8">
                  <c:v>592</c:v>
                </c:pt>
                <c:pt idx="9">
                  <c:v>593</c:v>
                </c:pt>
                <c:pt idx="10">
                  <c:v>594</c:v>
                </c:pt>
                <c:pt idx="11">
                  <c:v>595</c:v>
                </c:pt>
                <c:pt idx="12">
                  <c:v>596</c:v>
                </c:pt>
                <c:pt idx="13">
                  <c:v>597</c:v>
                </c:pt>
                <c:pt idx="14">
                  <c:v>598</c:v>
                </c:pt>
                <c:pt idx="15">
                  <c:v>599</c:v>
                </c:pt>
                <c:pt idx="16">
                  <c:v>600</c:v>
                </c:pt>
                <c:pt idx="17">
                  <c:v>601</c:v>
                </c:pt>
                <c:pt idx="18">
                  <c:v>602</c:v>
                </c:pt>
                <c:pt idx="19">
                  <c:v>603</c:v>
                </c:pt>
                <c:pt idx="20">
                  <c:v>604</c:v>
                </c:pt>
                <c:pt idx="21">
                  <c:v>605</c:v>
                </c:pt>
                <c:pt idx="22">
                  <c:v>606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610</c:v>
                </c:pt>
                <c:pt idx="27">
                  <c:v>611</c:v>
                </c:pt>
                <c:pt idx="28">
                  <c:v>612</c:v>
                </c:pt>
                <c:pt idx="29">
                  <c:v>613</c:v>
                </c:pt>
                <c:pt idx="30">
                  <c:v>614</c:v>
                </c:pt>
                <c:pt idx="31">
                  <c:v>615</c:v>
                </c:pt>
                <c:pt idx="32">
                  <c:v>616</c:v>
                </c:pt>
                <c:pt idx="33">
                  <c:v>617</c:v>
                </c:pt>
                <c:pt idx="34">
                  <c:v>618</c:v>
                </c:pt>
                <c:pt idx="35">
                  <c:v>619</c:v>
                </c:pt>
                <c:pt idx="36">
                  <c:v>620</c:v>
                </c:pt>
                <c:pt idx="37">
                  <c:v>621</c:v>
                </c:pt>
                <c:pt idx="38">
                  <c:v>622</c:v>
                </c:pt>
                <c:pt idx="39">
                  <c:v>623</c:v>
                </c:pt>
                <c:pt idx="40">
                  <c:v>624</c:v>
                </c:pt>
                <c:pt idx="41">
                  <c:v>625</c:v>
                </c:pt>
                <c:pt idx="42">
                  <c:v>626</c:v>
                </c:pt>
                <c:pt idx="43">
                  <c:v>627</c:v>
                </c:pt>
                <c:pt idx="44">
                  <c:v>628</c:v>
                </c:pt>
                <c:pt idx="45">
                  <c:v>629</c:v>
                </c:pt>
                <c:pt idx="46">
                  <c:v>630</c:v>
                </c:pt>
                <c:pt idx="47">
                  <c:v>631</c:v>
                </c:pt>
                <c:pt idx="48">
                  <c:v>632</c:v>
                </c:pt>
                <c:pt idx="49">
                  <c:v>633</c:v>
                </c:pt>
                <c:pt idx="50">
                  <c:v>634</c:v>
                </c:pt>
                <c:pt idx="51">
                  <c:v>635</c:v>
                </c:pt>
                <c:pt idx="52">
                  <c:v>636</c:v>
                </c:pt>
                <c:pt idx="53">
                  <c:v>637</c:v>
                </c:pt>
                <c:pt idx="54">
                  <c:v>638</c:v>
                </c:pt>
                <c:pt idx="55">
                  <c:v>639</c:v>
                </c:pt>
                <c:pt idx="56">
                  <c:v>640</c:v>
                </c:pt>
                <c:pt idx="57">
                  <c:v>641</c:v>
                </c:pt>
                <c:pt idx="58">
                  <c:v>642</c:v>
                </c:pt>
                <c:pt idx="59">
                  <c:v>643</c:v>
                </c:pt>
                <c:pt idx="60">
                  <c:v>644</c:v>
                </c:pt>
                <c:pt idx="61">
                  <c:v>645</c:v>
                </c:pt>
                <c:pt idx="62">
                  <c:v>646</c:v>
                </c:pt>
                <c:pt idx="63">
                  <c:v>647</c:v>
                </c:pt>
                <c:pt idx="64">
                  <c:v>648</c:v>
                </c:pt>
                <c:pt idx="65">
                  <c:v>649</c:v>
                </c:pt>
                <c:pt idx="66">
                  <c:v>650</c:v>
                </c:pt>
                <c:pt idx="67">
                  <c:v>651</c:v>
                </c:pt>
                <c:pt idx="68">
                  <c:v>652</c:v>
                </c:pt>
                <c:pt idx="69">
                  <c:v>653</c:v>
                </c:pt>
                <c:pt idx="70">
                  <c:v>654</c:v>
                </c:pt>
                <c:pt idx="71">
                  <c:v>655</c:v>
                </c:pt>
                <c:pt idx="72">
                  <c:v>656</c:v>
                </c:pt>
                <c:pt idx="73">
                  <c:v>657</c:v>
                </c:pt>
                <c:pt idx="74">
                  <c:v>658</c:v>
                </c:pt>
                <c:pt idx="75">
                  <c:v>659</c:v>
                </c:pt>
                <c:pt idx="76">
                  <c:v>660</c:v>
                </c:pt>
                <c:pt idx="77">
                  <c:v>661</c:v>
                </c:pt>
                <c:pt idx="78">
                  <c:v>662</c:v>
                </c:pt>
                <c:pt idx="79">
                  <c:v>663</c:v>
                </c:pt>
                <c:pt idx="80">
                  <c:v>664</c:v>
                </c:pt>
                <c:pt idx="81">
                  <c:v>665</c:v>
                </c:pt>
                <c:pt idx="82">
                  <c:v>666</c:v>
                </c:pt>
                <c:pt idx="83">
                  <c:v>667</c:v>
                </c:pt>
                <c:pt idx="84">
                  <c:v>668</c:v>
                </c:pt>
                <c:pt idx="85">
                  <c:v>669</c:v>
                </c:pt>
                <c:pt idx="86">
                  <c:v>670</c:v>
                </c:pt>
                <c:pt idx="87">
                  <c:v>671</c:v>
                </c:pt>
                <c:pt idx="88">
                  <c:v>672</c:v>
                </c:pt>
                <c:pt idx="89">
                  <c:v>673</c:v>
                </c:pt>
                <c:pt idx="90">
                  <c:v>674</c:v>
                </c:pt>
                <c:pt idx="91">
                  <c:v>675</c:v>
                </c:pt>
                <c:pt idx="92">
                  <c:v>676</c:v>
                </c:pt>
                <c:pt idx="93">
                  <c:v>677</c:v>
                </c:pt>
                <c:pt idx="94">
                  <c:v>678</c:v>
                </c:pt>
                <c:pt idx="95">
                  <c:v>679</c:v>
                </c:pt>
                <c:pt idx="96">
                  <c:v>680</c:v>
                </c:pt>
                <c:pt idx="97">
                  <c:v>681</c:v>
                </c:pt>
                <c:pt idx="98">
                  <c:v>682</c:v>
                </c:pt>
                <c:pt idx="99">
                  <c:v>683</c:v>
                </c:pt>
                <c:pt idx="100">
                  <c:v>684</c:v>
                </c:pt>
                <c:pt idx="101">
                  <c:v>685</c:v>
                </c:pt>
                <c:pt idx="102">
                  <c:v>686</c:v>
                </c:pt>
                <c:pt idx="103">
                  <c:v>687</c:v>
                </c:pt>
                <c:pt idx="104">
                  <c:v>688</c:v>
                </c:pt>
                <c:pt idx="105">
                  <c:v>689</c:v>
                </c:pt>
                <c:pt idx="106">
                  <c:v>690</c:v>
                </c:pt>
                <c:pt idx="107">
                  <c:v>691</c:v>
                </c:pt>
                <c:pt idx="108">
                  <c:v>692</c:v>
                </c:pt>
                <c:pt idx="109">
                  <c:v>693</c:v>
                </c:pt>
                <c:pt idx="110">
                  <c:v>694</c:v>
                </c:pt>
                <c:pt idx="111">
                  <c:v>695</c:v>
                </c:pt>
                <c:pt idx="112">
                  <c:v>696</c:v>
                </c:pt>
                <c:pt idx="113">
                  <c:v>697</c:v>
                </c:pt>
                <c:pt idx="114">
                  <c:v>698</c:v>
                </c:pt>
                <c:pt idx="115">
                  <c:v>699</c:v>
                </c:pt>
                <c:pt idx="116">
                  <c:v>700</c:v>
                </c:pt>
                <c:pt idx="117">
                  <c:v>701</c:v>
                </c:pt>
                <c:pt idx="118">
                  <c:v>702</c:v>
                </c:pt>
                <c:pt idx="119">
                  <c:v>703</c:v>
                </c:pt>
                <c:pt idx="120">
                  <c:v>704</c:v>
                </c:pt>
                <c:pt idx="121">
                  <c:v>705</c:v>
                </c:pt>
                <c:pt idx="122">
                  <c:v>706</c:v>
                </c:pt>
                <c:pt idx="123">
                  <c:v>707</c:v>
                </c:pt>
                <c:pt idx="124">
                  <c:v>708</c:v>
                </c:pt>
                <c:pt idx="125">
                  <c:v>709</c:v>
                </c:pt>
                <c:pt idx="126">
                  <c:v>710</c:v>
                </c:pt>
                <c:pt idx="127">
                  <c:v>711</c:v>
                </c:pt>
                <c:pt idx="128">
                  <c:v>712</c:v>
                </c:pt>
                <c:pt idx="129">
                  <c:v>713</c:v>
                </c:pt>
                <c:pt idx="130">
                  <c:v>714</c:v>
                </c:pt>
                <c:pt idx="131">
                  <c:v>715</c:v>
                </c:pt>
                <c:pt idx="132">
                  <c:v>716</c:v>
                </c:pt>
                <c:pt idx="133">
                  <c:v>717</c:v>
                </c:pt>
                <c:pt idx="134">
                  <c:v>718</c:v>
                </c:pt>
                <c:pt idx="135">
                  <c:v>719</c:v>
                </c:pt>
                <c:pt idx="136">
                  <c:v>720</c:v>
                </c:pt>
                <c:pt idx="137">
                  <c:v>721</c:v>
                </c:pt>
                <c:pt idx="138">
                  <c:v>722</c:v>
                </c:pt>
                <c:pt idx="139">
                  <c:v>723</c:v>
                </c:pt>
                <c:pt idx="140">
                  <c:v>724</c:v>
                </c:pt>
                <c:pt idx="141">
                  <c:v>725</c:v>
                </c:pt>
                <c:pt idx="142">
                  <c:v>726</c:v>
                </c:pt>
                <c:pt idx="143">
                  <c:v>727</c:v>
                </c:pt>
                <c:pt idx="144">
                  <c:v>728</c:v>
                </c:pt>
                <c:pt idx="145">
                  <c:v>729</c:v>
                </c:pt>
                <c:pt idx="146">
                  <c:v>730</c:v>
                </c:pt>
                <c:pt idx="147">
                  <c:v>731</c:v>
                </c:pt>
                <c:pt idx="148">
                  <c:v>732</c:v>
                </c:pt>
                <c:pt idx="149">
                  <c:v>733</c:v>
                </c:pt>
                <c:pt idx="150">
                  <c:v>734</c:v>
                </c:pt>
                <c:pt idx="151">
                  <c:v>735</c:v>
                </c:pt>
                <c:pt idx="152">
                  <c:v>736</c:v>
                </c:pt>
                <c:pt idx="153">
                  <c:v>737</c:v>
                </c:pt>
                <c:pt idx="154">
                  <c:v>738</c:v>
                </c:pt>
                <c:pt idx="155">
                  <c:v>739</c:v>
                </c:pt>
                <c:pt idx="156">
                  <c:v>740</c:v>
                </c:pt>
                <c:pt idx="157">
                  <c:v>741</c:v>
                </c:pt>
                <c:pt idx="158">
                  <c:v>742</c:v>
                </c:pt>
                <c:pt idx="159">
                  <c:v>743</c:v>
                </c:pt>
                <c:pt idx="160">
                  <c:v>744</c:v>
                </c:pt>
                <c:pt idx="161">
                  <c:v>745</c:v>
                </c:pt>
                <c:pt idx="162">
                  <c:v>746</c:v>
                </c:pt>
                <c:pt idx="163">
                  <c:v>747</c:v>
                </c:pt>
                <c:pt idx="164">
                  <c:v>748</c:v>
                </c:pt>
                <c:pt idx="165">
                  <c:v>749</c:v>
                </c:pt>
                <c:pt idx="166">
                  <c:v>750</c:v>
                </c:pt>
                <c:pt idx="167">
                  <c:v>751</c:v>
                </c:pt>
                <c:pt idx="168">
                  <c:v>752</c:v>
                </c:pt>
                <c:pt idx="169">
                  <c:v>753</c:v>
                </c:pt>
                <c:pt idx="170">
                  <c:v>754</c:v>
                </c:pt>
                <c:pt idx="171">
                  <c:v>755</c:v>
                </c:pt>
                <c:pt idx="172">
                  <c:v>756</c:v>
                </c:pt>
                <c:pt idx="173">
                  <c:v>757</c:v>
                </c:pt>
                <c:pt idx="174">
                  <c:v>758</c:v>
                </c:pt>
                <c:pt idx="175">
                  <c:v>759</c:v>
                </c:pt>
                <c:pt idx="176">
                  <c:v>760</c:v>
                </c:pt>
                <c:pt idx="177">
                  <c:v>761</c:v>
                </c:pt>
                <c:pt idx="178">
                  <c:v>762</c:v>
                </c:pt>
                <c:pt idx="179">
                  <c:v>763</c:v>
                </c:pt>
                <c:pt idx="180">
                  <c:v>764</c:v>
                </c:pt>
                <c:pt idx="181">
                  <c:v>765</c:v>
                </c:pt>
                <c:pt idx="182">
                  <c:v>766</c:v>
                </c:pt>
                <c:pt idx="183">
                  <c:v>767</c:v>
                </c:pt>
                <c:pt idx="184">
                  <c:v>768</c:v>
                </c:pt>
                <c:pt idx="185">
                  <c:v>769</c:v>
                </c:pt>
                <c:pt idx="186">
                  <c:v>770</c:v>
                </c:pt>
                <c:pt idx="187">
                  <c:v>771</c:v>
                </c:pt>
                <c:pt idx="188">
                  <c:v>772</c:v>
                </c:pt>
                <c:pt idx="189">
                  <c:v>773</c:v>
                </c:pt>
                <c:pt idx="190">
                  <c:v>774</c:v>
                </c:pt>
                <c:pt idx="191">
                  <c:v>775</c:v>
                </c:pt>
                <c:pt idx="192">
                  <c:v>776</c:v>
                </c:pt>
                <c:pt idx="193">
                  <c:v>777</c:v>
                </c:pt>
                <c:pt idx="194">
                  <c:v>778</c:v>
                </c:pt>
                <c:pt idx="195">
                  <c:v>779</c:v>
                </c:pt>
                <c:pt idx="196">
                  <c:v>780</c:v>
                </c:pt>
                <c:pt idx="197">
                  <c:v>781</c:v>
                </c:pt>
                <c:pt idx="198">
                  <c:v>782</c:v>
                </c:pt>
                <c:pt idx="199">
                  <c:v>783</c:v>
                </c:pt>
                <c:pt idx="200">
                  <c:v>784</c:v>
                </c:pt>
                <c:pt idx="201">
                  <c:v>785</c:v>
                </c:pt>
                <c:pt idx="202">
                  <c:v>786</c:v>
                </c:pt>
                <c:pt idx="203">
                  <c:v>787</c:v>
                </c:pt>
                <c:pt idx="204">
                  <c:v>788</c:v>
                </c:pt>
                <c:pt idx="205">
                  <c:v>789</c:v>
                </c:pt>
                <c:pt idx="206">
                  <c:v>790</c:v>
                </c:pt>
                <c:pt idx="207">
                  <c:v>791</c:v>
                </c:pt>
                <c:pt idx="208">
                  <c:v>792</c:v>
                </c:pt>
                <c:pt idx="209">
                  <c:v>793</c:v>
                </c:pt>
                <c:pt idx="210">
                  <c:v>794</c:v>
                </c:pt>
                <c:pt idx="211">
                  <c:v>795</c:v>
                </c:pt>
                <c:pt idx="212">
                  <c:v>796</c:v>
                </c:pt>
                <c:pt idx="213">
                  <c:v>797</c:v>
                </c:pt>
                <c:pt idx="214">
                  <c:v>798</c:v>
                </c:pt>
                <c:pt idx="215">
                  <c:v>799</c:v>
                </c:pt>
                <c:pt idx="216">
                  <c:v>800</c:v>
                </c:pt>
                <c:pt idx="217">
                  <c:v>801</c:v>
                </c:pt>
                <c:pt idx="218">
                  <c:v>802</c:v>
                </c:pt>
                <c:pt idx="219">
                  <c:v>803</c:v>
                </c:pt>
                <c:pt idx="220">
                  <c:v>804</c:v>
                </c:pt>
                <c:pt idx="221">
                  <c:v>805</c:v>
                </c:pt>
                <c:pt idx="222">
                  <c:v>806</c:v>
                </c:pt>
                <c:pt idx="223">
                  <c:v>807</c:v>
                </c:pt>
                <c:pt idx="224">
                  <c:v>808</c:v>
                </c:pt>
                <c:pt idx="225">
                  <c:v>809</c:v>
                </c:pt>
                <c:pt idx="226">
                  <c:v>810</c:v>
                </c:pt>
                <c:pt idx="227">
                  <c:v>811</c:v>
                </c:pt>
                <c:pt idx="228">
                  <c:v>812</c:v>
                </c:pt>
                <c:pt idx="229">
                  <c:v>813</c:v>
                </c:pt>
                <c:pt idx="230">
                  <c:v>814</c:v>
                </c:pt>
                <c:pt idx="231">
                  <c:v>815</c:v>
                </c:pt>
                <c:pt idx="232">
                  <c:v>816</c:v>
                </c:pt>
                <c:pt idx="233">
                  <c:v>817</c:v>
                </c:pt>
                <c:pt idx="234">
                  <c:v>818</c:v>
                </c:pt>
                <c:pt idx="235">
                  <c:v>819</c:v>
                </c:pt>
                <c:pt idx="236">
                  <c:v>820</c:v>
                </c:pt>
                <c:pt idx="237">
                  <c:v>821</c:v>
                </c:pt>
                <c:pt idx="238">
                  <c:v>822</c:v>
                </c:pt>
                <c:pt idx="239">
                  <c:v>823</c:v>
                </c:pt>
                <c:pt idx="240">
                  <c:v>824</c:v>
                </c:pt>
                <c:pt idx="241">
                  <c:v>825</c:v>
                </c:pt>
                <c:pt idx="242">
                  <c:v>826</c:v>
                </c:pt>
                <c:pt idx="243">
                  <c:v>827</c:v>
                </c:pt>
                <c:pt idx="244">
                  <c:v>828</c:v>
                </c:pt>
                <c:pt idx="245">
                  <c:v>829</c:v>
                </c:pt>
                <c:pt idx="246">
                  <c:v>830</c:v>
                </c:pt>
                <c:pt idx="247">
                  <c:v>831</c:v>
                </c:pt>
                <c:pt idx="248">
                  <c:v>832</c:v>
                </c:pt>
                <c:pt idx="249">
                  <c:v>833</c:v>
                </c:pt>
                <c:pt idx="250">
                  <c:v>834</c:v>
                </c:pt>
                <c:pt idx="251">
                  <c:v>835</c:v>
                </c:pt>
                <c:pt idx="252">
                  <c:v>836</c:v>
                </c:pt>
                <c:pt idx="253">
                  <c:v>837</c:v>
                </c:pt>
                <c:pt idx="254">
                  <c:v>838</c:v>
                </c:pt>
                <c:pt idx="255">
                  <c:v>839</c:v>
                </c:pt>
                <c:pt idx="256">
                  <c:v>840</c:v>
                </c:pt>
                <c:pt idx="257">
                  <c:v>841</c:v>
                </c:pt>
                <c:pt idx="258">
                  <c:v>842</c:v>
                </c:pt>
                <c:pt idx="259">
                  <c:v>843</c:v>
                </c:pt>
                <c:pt idx="260">
                  <c:v>844</c:v>
                </c:pt>
                <c:pt idx="261">
                  <c:v>845</c:v>
                </c:pt>
                <c:pt idx="262">
                  <c:v>846</c:v>
                </c:pt>
                <c:pt idx="263">
                  <c:v>847</c:v>
                </c:pt>
                <c:pt idx="264">
                  <c:v>848</c:v>
                </c:pt>
                <c:pt idx="265">
                  <c:v>849</c:v>
                </c:pt>
                <c:pt idx="266">
                  <c:v>850</c:v>
                </c:pt>
                <c:pt idx="267">
                  <c:v>851</c:v>
                </c:pt>
                <c:pt idx="268">
                  <c:v>852</c:v>
                </c:pt>
                <c:pt idx="269">
                  <c:v>853</c:v>
                </c:pt>
                <c:pt idx="270">
                  <c:v>854</c:v>
                </c:pt>
                <c:pt idx="271">
                  <c:v>855</c:v>
                </c:pt>
                <c:pt idx="272">
                  <c:v>856</c:v>
                </c:pt>
                <c:pt idx="273">
                  <c:v>857</c:v>
                </c:pt>
                <c:pt idx="274">
                  <c:v>858</c:v>
                </c:pt>
                <c:pt idx="275">
                  <c:v>859</c:v>
                </c:pt>
                <c:pt idx="276">
                  <c:v>860</c:v>
                </c:pt>
                <c:pt idx="277">
                  <c:v>861</c:v>
                </c:pt>
                <c:pt idx="278">
                  <c:v>862</c:v>
                </c:pt>
                <c:pt idx="279">
                  <c:v>863</c:v>
                </c:pt>
                <c:pt idx="280">
                  <c:v>864</c:v>
                </c:pt>
                <c:pt idx="281">
                  <c:v>865</c:v>
                </c:pt>
                <c:pt idx="282">
                  <c:v>866</c:v>
                </c:pt>
                <c:pt idx="283">
                  <c:v>867</c:v>
                </c:pt>
                <c:pt idx="284">
                  <c:v>868</c:v>
                </c:pt>
                <c:pt idx="285">
                  <c:v>869</c:v>
                </c:pt>
                <c:pt idx="286">
                  <c:v>870</c:v>
                </c:pt>
                <c:pt idx="287">
                  <c:v>871</c:v>
                </c:pt>
                <c:pt idx="288">
                  <c:v>872</c:v>
                </c:pt>
                <c:pt idx="289">
                  <c:v>873</c:v>
                </c:pt>
                <c:pt idx="290">
                  <c:v>874</c:v>
                </c:pt>
                <c:pt idx="291">
                  <c:v>875</c:v>
                </c:pt>
                <c:pt idx="292">
                  <c:v>876</c:v>
                </c:pt>
              </c:numCache>
            </c:numRef>
          </c:xVal>
          <c:yVal>
            <c:numRef>
              <c:f>Graph!$H$586:$H$876</c:f>
              <c:numCache>
                <c:formatCode>General</c:formatCode>
                <c:ptCount val="2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C4-4232-BC51-020192AE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341583"/>
        <c:axId val="2041342543"/>
      </c:scatterChart>
      <c:valAx>
        <c:axId val="2041341583"/>
        <c:scaling>
          <c:orientation val="minMax"/>
          <c:max val="876"/>
          <c:min val="584"/>
        </c:scaling>
        <c:delete val="0"/>
        <c:axPos val="b"/>
        <c:numFmt formatCode="General" sourceLinked="1"/>
        <c:majorTickMark val="out"/>
        <c:minorTickMark val="none"/>
        <c:tickLblPos val="nextTo"/>
        <c:crossAx val="2041342543"/>
        <c:crosses val="autoZero"/>
        <c:crossBetween val="midCat"/>
      </c:valAx>
      <c:valAx>
        <c:axId val="2041342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41341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Graph!$A$879:$A$1177</c:f>
              <c:numCache>
                <c:formatCode>General</c:formatCode>
                <c:ptCount val="299"/>
                <c:pt idx="0">
                  <c:v>878</c:v>
                </c:pt>
                <c:pt idx="1">
                  <c:v>879</c:v>
                </c:pt>
                <c:pt idx="2">
                  <c:v>880</c:v>
                </c:pt>
                <c:pt idx="3">
                  <c:v>881</c:v>
                </c:pt>
                <c:pt idx="4">
                  <c:v>882</c:v>
                </c:pt>
                <c:pt idx="5">
                  <c:v>883</c:v>
                </c:pt>
                <c:pt idx="6">
                  <c:v>884</c:v>
                </c:pt>
                <c:pt idx="7">
                  <c:v>885</c:v>
                </c:pt>
                <c:pt idx="8">
                  <c:v>886</c:v>
                </c:pt>
                <c:pt idx="9">
                  <c:v>887</c:v>
                </c:pt>
                <c:pt idx="10">
                  <c:v>888</c:v>
                </c:pt>
                <c:pt idx="11">
                  <c:v>889</c:v>
                </c:pt>
                <c:pt idx="12">
                  <c:v>890</c:v>
                </c:pt>
                <c:pt idx="13">
                  <c:v>891</c:v>
                </c:pt>
                <c:pt idx="14">
                  <c:v>892</c:v>
                </c:pt>
                <c:pt idx="15">
                  <c:v>893</c:v>
                </c:pt>
                <c:pt idx="16">
                  <c:v>894</c:v>
                </c:pt>
                <c:pt idx="17">
                  <c:v>895</c:v>
                </c:pt>
                <c:pt idx="18">
                  <c:v>896</c:v>
                </c:pt>
                <c:pt idx="19">
                  <c:v>897</c:v>
                </c:pt>
                <c:pt idx="20">
                  <c:v>898</c:v>
                </c:pt>
                <c:pt idx="21">
                  <c:v>899</c:v>
                </c:pt>
                <c:pt idx="22">
                  <c:v>900</c:v>
                </c:pt>
                <c:pt idx="23">
                  <c:v>901</c:v>
                </c:pt>
                <c:pt idx="24">
                  <c:v>902</c:v>
                </c:pt>
                <c:pt idx="25">
                  <c:v>903</c:v>
                </c:pt>
                <c:pt idx="26">
                  <c:v>904</c:v>
                </c:pt>
                <c:pt idx="27">
                  <c:v>905</c:v>
                </c:pt>
                <c:pt idx="28">
                  <c:v>906</c:v>
                </c:pt>
                <c:pt idx="29">
                  <c:v>907</c:v>
                </c:pt>
                <c:pt idx="30">
                  <c:v>908</c:v>
                </c:pt>
                <c:pt idx="31">
                  <c:v>909</c:v>
                </c:pt>
                <c:pt idx="32">
                  <c:v>910</c:v>
                </c:pt>
                <c:pt idx="33">
                  <c:v>911</c:v>
                </c:pt>
                <c:pt idx="34">
                  <c:v>912</c:v>
                </c:pt>
                <c:pt idx="35">
                  <c:v>913</c:v>
                </c:pt>
                <c:pt idx="36">
                  <c:v>914</c:v>
                </c:pt>
                <c:pt idx="37">
                  <c:v>915</c:v>
                </c:pt>
                <c:pt idx="38">
                  <c:v>916</c:v>
                </c:pt>
                <c:pt idx="39">
                  <c:v>917</c:v>
                </c:pt>
                <c:pt idx="40">
                  <c:v>918</c:v>
                </c:pt>
                <c:pt idx="41">
                  <c:v>919</c:v>
                </c:pt>
                <c:pt idx="42">
                  <c:v>920</c:v>
                </c:pt>
                <c:pt idx="43">
                  <c:v>921</c:v>
                </c:pt>
                <c:pt idx="44">
                  <c:v>922</c:v>
                </c:pt>
                <c:pt idx="45">
                  <c:v>923</c:v>
                </c:pt>
                <c:pt idx="46">
                  <c:v>924</c:v>
                </c:pt>
                <c:pt idx="47">
                  <c:v>925</c:v>
                </c:pt>
                <c:pt idx="48">
                  <c:v>926</c:v>
                </c:pt>
                <c:pt idx="49">
                  <c:v>927</c:v>
                </c:pt>
                <c:pt idx="50">
                  <c:v>928</c:v>
                </c:pt>
                <c:pt idx="51">
                  <c:v>929</c:v>
                </c:pt>
                <c:pt idx="52">
                  <c:v>930</c:v>
                </c:pt>
                <c:pt idx="53">
                  <c:v>931</c:v>
                </c:pt>
                <c:pt idx="54">
                  <c:v>932</c:v>
                </c:pt>
                <c:pt idx="55">
                  <c:v>933</c:v>
                </c:pt>
                <c:pt idx="56">
                  <c:v>934</c:v>
                </c:pt>
                <c:pt idx="57">
                  <c:v>935</c:v>
                </c:pt>
                <c:pt idx="58">
                  <c:v>936</c:v>
                </c:pt>
                <c:pt idx="59">
                  <c:v>937</c:v>
                </c:pt>
                <c:pt idx="60">
                  <c:v>938</c:v>
                </c:pt>
                <c:pt idx="61">
                  <c:v>939</c:v>
                </c:pt>
                <c:pt idx="62">
                  <c:v>940</c:v>
                </c:pt>
                <c:pt idx="63">
                  <c:v>941</c:v>
                </c:pt>
                <c:pt idx="64">
                  <c:v>942</c:v>
                </c:pt>
                <c:pt idx="65">
                  <c:v>943</c:v>
                </c:pt>
                <c:pt idx="66">
                  <c:v>944</c:v>
                </c:pt>
                <c:pt idx="67">
                  <c:v>945</c:v>
                </c:pt>
                <c:pt idx="68">
                  <c:v>946</c:v>
                </c:pt>
                <c:pt idx="69">
                  <c:v>947</c:v>
                </c:pt>
                <c:pt idx="70">
                  <c:v>948</c:v>
                </c:pt>
                <c:pt idx="71">
                  <c:v>949</c:v>
                </c:pt>
                <c:pt idx="72">
                  <c:v>950</c:v>
                </c:pt>
                <c:pt idx="73">
                  <c:v>951</c:v>
                </c:pt>
                <c:pt idx="74">
                  <c:v>952</c:v>
                </c:pt>
                <c:pt idx="75">
                  <c:v>953</c:v>
                </c:pt>
                <c:pt idx="76">
                  <c:v>954</c:v>
                </c:pt>
                <c:pt idx="77">
                  <c:v>955</c:v>
                </c:pt>
                <c:pt idx="78">
                  <c:v>956</c:v>
                </c:pt>
                <c:pt idx="79">
                  <c:v>957</c:v>
                </c:pt>
                <c:pt idx="80">
                  <c:v>958</c:v>
                </c:pt>
                <c:pt idx="81">
                  <c:v>959</c:v>
                </c:pt>
                <c:pt idx="82">
                  <c:v>960</c:v>
                </c:pt>
                <c:pt idx="83">
                  <c:v>961</c:v>
                </c:pt>
                <c:pt idx="84">
                  <c:v>962</c:v>
                </c:pt>
                <c:pt idx="85">
                  <c:v>963</c:v>
                </c:pt>
                <c:pt idx="86">
                  <c:v>964</c:v>
                </c:pt>
                <c:pt idx="87">
                  <c:v>965</c:v>
                </c:pt>
                <c:pt idx="88">
                  <c:v>966</c:v>
                </c:pt>
                <c:pt idx="89">
                  <c:v>967</c:v>
                </c:pt>
                <c:pt idx="90">
                  <c:v>968</c:v>
                </c:pt>
                <c:pt idx="91">
                  <c:v>969</c:v>
                </c:pt>
                <c:pt idx="92">
                  <c:v>970</c:v>
                </c:pt>
                <c:pt idx="93">
                  <c:v>971</c:v>
                </c:pt>
                <c:pt idx="94">
                  <c:v>972</c:v>
                </c:pt>
                <c:pt idx="95">
                  <c:v>973</c:v>
                </c:pt>
                <c:pt idx="96">
                  <c:v>974</c:v>
                </c:pt>
                <c:pt idx="97">
                  <c:v>975</c:v>
                </c:pt>
                <c:pt idx="98">
                  <c:v>976</c:v>
                </c:pt>
                <c:pt idx="99">
                  <c:v>977</c:v>
                </c:pt>
                <c:pt idx="100">
                  <c:v>978</c:v>
                </c:pt>
                <c:pt idx="101">
                  <c:v>979</c:v>
                </c:pt>
                <c:pt idx="102">
                  <c:v>980</c:v>
                </c:pt>
                <c:pt idx="103">
                  <c:v>981</c:v>
                </c:pt>
                <c:pt idx="104">
                  <c:v>982</c:v>
                </c:pt>
                <c:pt idx="105">
                  <c:v>983</c:v>
                </c:pt>
                <c:pt idx="106">
                  <c:v>984</c:v>
                </c:pt>
                <c:pt idx="107">
                  <c:v>985</c:v>
                </c:pt>
                <c:pt idx="108">
                  <c:v>986</c:v>
                </c:pt>
                <c:pt idx="109">
                  <c:v>987</c:v>
                </c:pt>
                <c:pt idx="110">
                  <c:v>988</c:v>
                </c:pt>
                <c:pt idx="111">
                  <c:v>989</c:v>
                </c:pt>
                <c:pt idx="112">
                  <c:v>990</c:v>
                </c:pt>
                <c:pt idx="113">
                  <c:v>991</c:v>
                </c:pt>
                <c:pt idx="114">
                  <c:v>992</c:v>
                </c:pt>
                <c:pt idx="115">
                  <c:v>993</c:v>
                </c:pt>
                <c:pt idx="116">
                  <c:v>994</c:v>
                </c:pt>
                <c:pt idx="117">
                  <c:v>995</c:v>
                </c:pt>
                <c:pt idx="118">
                  <c:v>996</c:v>
                </c:pt>
                <c:pt idx="119">
                  <c:v>997</c:v>
                </c:pt>
                <c:pt idx="120">
                  <c:v>998</c:v>
                </c:pt>
                <c:pt idx="121">
                  <c:v>999</c:v>
                </c:pt>
                <c:pt idx="122">
                  <c:v>1000</c:v>
                </c:pt>
                <c:pt idx="123">
                  <c:v>1001</c:v>
                </c:pt>
                <c:pt idx="124">
                  <c:v>1002</c:v>
                </c:pt>
                <c:pt idx="125">
                  <c:v>1003</c:v>
                </c:pt>
                <c:pt idx="126">
                  <c:v>1004</c:v>
                </c:pt>
                <c:pt idx="127">
                  <c:v>1005</c:v>
                </c:pt>
                <c:pt idx="128">
                  <c:v>1006</c:v>
                </c:pt>
                <c:pt idx="129">
                  <c:v>1007</c:v>
                </c:pt>
                <c:pt idx="130">
                  <c:v>1008</c:v>
                </c:pt>
                <c:pt idx="131">
                  <c:v>1009</c:v>
                </c:pt>
                <c:pt idx="132">
                  <c:v>1010</c:v>
                </c:pt>
                <c:pt idx="133">
                  <c:v>1011</c:v>
                </c:pt>
                <c:pt idx="134">
                  <c:v>1012</c:v>
                </c:pt>
                <c:pt idx="135">
                  <c:v>1013</c:v>
                </c:pt>
                <c:pt idx="136">
                  <c:v>1014</c:v>
                </c:pt>
                <c:pt idx="137">
                  <c:v>1015</c:v>
                </c:pt>
                <c:pt idx="138">
                  <c:v>1016</c:v>
                </c:pt>
                <c:pt idx="139">
                  <c:v>1017</c:v>
                </c:pt>
                <c:pt idx="140">
                  <c:v>1018</c:v>
                </c:pt>
                <c:pt idx="141">
                  <c:v>1019</c:v>
                </c:pt>
                <c:pt idx="142">
                  <c:v>1020</c:v>
                </c:pt>
                <c:pt idx="143">
                  <c:v>1021</c:v>
                </c:pt>
                <c:pt idx="144">
                  <c:v>1022</c:v>
                </c:pt>
                <c:pt idx="145">
                  <c:v>1023</c:v>
                </c:pt>
                <c:pt idx="146">
                  <c:v>1024</c:v>
                </c:pt>
                <c:pt idx="147">
                  <c:v>1025</c:v>
                </c:pt>
                <c:pt idx="148">
                  <c:v>1026</c:v>
                </c:pt>
                <c:pt idx="149">
                  <c:v>1027</c:v>
                </c:pt>
                <c:pt idx="150">
                  <c:v>1028</c:v>
                </c:pt>
                <c:pt idx="151">
                  <c:v>1029</c:v>
                </c:pt>
                <c:pt idx="152">
                  <c:v>1030</c:v>
                </c:pt>
                <c:pt idx="153">
                  <c:v>1031</c:v>
                </c:pt>
                <c:pt idx="154">
                  <c:v>1032</c:v>
                </c:pt>
                <c:pt idx="155">
                  <c:v>1033</c:v>
                </c:pt>
                <c:pt idx="156">
                  <c:v>1034</c:v>
                </c:pt>
                <c:pt idx="157">
                  <c:v>1035</c:v>
                </c:pt>
                <c:pt idx="158">
                  <c:v>1036</c:v>
                </c:pt>
                <c:pt idx="159">
                  <c:v>1037</c:v>
                </c:pt>
                <c:pt idx="160">
                  <c:v>1038</c:v>
                </c:pt>
                <c:pt idx="161">
                  <c:v>1039</c:v>
                </c:pt>
                <c:pt idx="162">
                  <c:v>1040</c:v>
                </c:pt>
                <c:pt idx="163">
                  <c:v>1041</c:v>
                </c:pt>
                <c:pt idx="164">
                  <c:v>1042</c:v>
                </c:pt>
                <c:pt idx="165">
                  <c:v>1043</c:v>
                </c:pt>
                <c:pt idx="166">
                  <c:v>1044</c:v>
                </c:pt>
                <c:pt idx="167">
                  <c:v>1045</c:v>
                </c:pt>
                <c:pt idx="168">
                  <c:v>1046</c:v>
                </c:pt>
                <c:pt idx="169">
                  <c:v>1047</c:v>
                </c:pt>
                <c:pt idx="170">
                  <c:v>1048</c:v>
                </c:pt>
                <c:pt idx="171">
                  <c:v>1049</c:v>
                </c:pt>
                <c:pt idx="172">
                  <c:v>1050</c:v>
                </c:pt>
                <c:pt idx="173">
                  <c:v>1051</c:v>
                </c:pt>
                <c:pt idx="174">
                  <c:v>1052</c:v>
                </c:pt>
                <c:pt idx="175">
                  <c:v>1053</c:v>
                </c:pt>
                <c:pt idx="176">
                  <c:v>1054</c:v>
                </c:pt>
                <c:pt idx="177">
                  <c:v>1055</c:v>
                </c:pt>
                <c:pt idx="178">
                  <c:v>1056</c:v>
                </c:pt>
                <c:pt idx="179">
                  <c:v>1057</c:v>
                </c:pt>
                <c:pt idx="180">
                  <c:v>1058</c:v>
                </c:pt>
                <c:pt idx="181">
                  <c:v>1059</c:v>
                </c:pt>
                <c:pt idx="182">
                  <c:v>1060</c:v>
                </c:pt>
                <c:pt idx="183">
                  <c:v>1061</c:v>
                </c:pt>
                <c:pt idx="184">
                  <c:v>1062</c:v>
                </c:pt>
                <c:pt idx="185">
                  <c:v>1063</c:v>
                </c:pt>
                <c:pt idx="186">
                  <c:v>1064</c:v>
                </c:pt>
                <c:pt idx="187">
                  <c:v>1065</c:v>
                </c:pt>
                <c:pt idx="188">
                  <c:v>1066</c:v>
                </c:pt>
                <c:pt idx="189">
                  <c:v>1067</c:v>
                </c:pt>
                <c:pt idx="190">
                  <c:v>1068</c:v>
                </c:pt>
                <c:pt idx="191">
                  <c:v>1069</c:v>
                </c:pt>
                <c:pt idx="192">
                  <c:v>1070</c:v>
                </c:pt>
                <c:pt idx="193">
                  <c:v>1071</c:v>
                </c:pt>
                <c:pt idx="194">
                  <c:v>1072</c:v>
                </c:pt>
                <c:pt idx="195">
                  <c:v>1073</c:v>
                </c:pt>
                <c:pt idx="196">
                  <c:v>1074</c:v>
                </c:pt>
                <c:pt idx="197">
                  <c:v>1075</c:v>
                </c:pt>
                <c:pt idx="198">
                  <c:v>1076</c:v>
                </c:pt>
                <c:pt idx="199">
                  <c:v>1077</c:v>
                </c:pt>
                <c:pt idx="200">
                  <c:v>1078</c:v>
                </c:pt>
                <c:pt idx="201">
                  <c:v>1079</c:v>
                </c:pt>
                <c:pt idx="202">
                  <c:v>1080</c:v>
                </c:pt>
                <c:pt idx="203">
                  <c:v>1081</c:v>
                </c:pt>
                <c:pt idx="204">
                  <c:v>1082</c:v>
                </c:pt>
                <c:pt idx="205">
                  <c:v>1083</c:v>
                </c:pt>
                <c:pt idx="206">
                  <c:v>1084</c:v>
                </c:pt>
                <c:pt idx="207">
                  <c:v>1085</c:v>
                </c:pt>
                <c:pt idx="208">
                  <c:v>1086</c:v>
                </c:pt>
                <c:pt idx="209">
                  <c:v>1087</c:v>
                </c:pt>
                <c:pt idx="210">
                  <c:v>1088</c:v>
                </c:pt>
                <c:pt idx="211">
                  <c:v>1089</c:v>
                </c:pt>
                <c:pt idx="212">
                  <c:v>1090</c:v>
                </c:pt>
                <c:pt idx="213">
                  <c:v>1091</c:v>
                </c:pt>
                <c:pt idx="214">
                  <c:v>1092</c:v>
                </c:pt>
                <c:pt idx="215">
                  <c:v>1093</c:v>
                </c:pt>
                <c:pt idx="216">
                  <c:v>1094</c:v>
                </c:pt>
                <c:pt idx="217">
                  <c:v>1095</c:v>
                </c:pt>
                <c:pt idx="218">
                  <c:v>1096</c:v>
                </c:pt>
                <c:pt idx="219">
                  <c:v>1097</c:v>
                </c:pt>
                <c:pt idx="220">
                  <c:v>1098</c:v>
                </c:pt>
                <c:pt idx="221">
                  <c:v>1099</c:v>
                </c:pt>
                <c:pt idx="222">
                  <c:v>1100</c:v>
                </c:pt>
                <c:pt idx="223">
                  <c:v>1101</c:v>
                </c:pt>
                <c:pt idx="224">
                  <c:v>1102</c:v>
                </c:pt>
                <c:pt idx="225">
                  <c:v>1103</c:v>
                </c:pt>
                <c:pt idx="226">
                  <c:v>1104</c:v>
                </c:pt>
                <c:pt idx="227">
                  <c:v>1105</c:v>
                </c:pt>
                <c:pt idx="228">
                  <c:v>1106</c:v>
                </c:pt>
                <c:pt idx="229">
                  <c:v>1107</c:v>
                </c:pt>
                <c:pt idx="230">
                  <c:v>1108</c:v>
                </c:pt>
                <c:pt idx="231">
                  <c:v>1109</c:v>
                </c:pt>
                <c:pt idx="232">
                  <c:v>1110</c:v>
                </c:pt>
                <c:pt idx="233">
                  <c:v>1111</c:v>
                </c:pt>
                <c:pt idx="234">
                  <c:v>1112</c:v>
                </c:pt>
                <c:pt idx="235">
                  <c:v>1113</c:v>
                </c:pt>
                <c:pt idx="236">
                  <c:v>1114</c:v>
                </c:pt>
                <c:pt idx="237">
                  <c:v>1115</c:v>
                </c:pt>
                <c:pt idx="238">
                  <c:v>1116</c:v>
                </c:pt>
                <c:pt idx="239">
                  <c:v>1117</c:v>
                </c:pt>
                <c:pt idx="240">
                  <c:v>1118</c:v>
                </c:pt>
                <c:pt idx="241">
                  <c:v>1119</c:v>
                </c:pt>
                <c:pt idx="242">
                  <c:v>1120</c:v>
                </c:pt>
                <c:pt idx="243">
                  <c:v>1121</c:v>
                </c:pt>
                <c:pt idx="244">
                  <c:v>1122</c:v>
                </c:pt>
                <c:pt idx="245">
                  <c:v>1123</c:v>
                </c:pt>
                <c:pt idx="246">
                  <c:v>1124</c:v>
                </c:pt>
                <c:pt idx="247">
                  <c:v>1125</c:v>
                </c:pt>
                <c:pt idx="248">
                  <c:v>1126</c:v>
                </c:pt>
                <c:pt idx="249">
                  <c:v>1127</c:v>
                </c:pt>
                <c:pt idx="250">
                  <c:v>1128</c:v>
                </c:pt>
                <c:pt idx="251">
                  <c:v>1129</c:v>
                </c:pt>
                <c:pt idx="252">
                  <c:v>1130</c:v>
                </c:pt>
                <c:pt idx="253">
                  <c:v>1131</c:v>
                </c:pt>
                <c:pt idx="254">
                  <c:v>1132</c:v>
                </c:pt>
                <c:pt idx="255">
                  <c:v>1133</c:v>
                </c:pt>
                <c:pt idx="256">
                  <c:v>1134</c:v>
                </c:pt>
                <c:pt idx="257">
                  <c:v>1135</c:v>
                </c:pt>
                <c:pt idx="258">
                  <c:v>1136</c:v>
                </c:pt>
                <c:pt idx="259">
                  <c:v>1137</c:v>
                </c:pt>
                <c:pt idx="260">
                  <c:v>1138</c:v>
                </c:pt>
                <c:pt idx="261">
                  <c:v>1139</c:v>
                </c:pt>
                <c:pt idx="262">
                  <c:v>1140</c:v>
                </c:pt>
                <c:pt idx="263">
                  <c:v>1141</c:v>
                </c:pt>
                <c:pt idx="264">
                  <c:v>1142</c:v>
                </c:pt>
                <c:pt idx="265">
                  <c:v>1143</c:v>
                </c:pt>
                <c:pt idx="266">
                  <c:v>1144</c:v>
                </c:pt>
                <c:pt idx="267">
                  <c:v>1145</c:v>
                </c:pt>
                <c:pt idx="268">
                  <c:v>1146</c:v>
                </c:pt>
                <c:pt idx="269">
                  <c:v>1147</c:v>
                </c:pt>
                <c:pt idx="270">
                  <c:v>1148</c:v>
                </c:pt>
                <c:pt idx="271">
                  <c:v>1149</c:v>
                </c:pt>
                <c:pt idx="272">
                  <c:v>1150</c:v>
                </c:pt>
                <c:pt idx="273">
                  <c:v>1151</c:v>
                </c:pt>
                <c:pt idx="274">
                  <c:v>1152</c:v>
                </c:pt>
                <c:pt idx="275">
                  <c:v>1153</c:v>
                </c:pt>
                <c:pt idx="276">
                  <c:v>1154</c:v>
                </c:pt>
                <c:pt idx="277">
                  <c:v>1155</c:v>
                </c:pt>
                <c:pt idx="278">
                  <c:v>1156</c:v>
                </c:pt>
                <c:pt idx="279">
                  <c:v>1157</c:v>
                </c:pt>
                <c:pt idx="280">
                  <c:v>1158</c:v>
                </c:pt>
                <c:pt idx="281">
                  <c:v>1159</c:v>
                </c:pt>
                <c:pt idx="282">
                  <c:v>1160</c:v>
                </c:pt>
                <c:pt idx="283">
                  <c:v>1161</c:v>
                </c:pt>
                <c:pt idx="284">
                  <c:v>1162</c:v>
                </c:pt>
                <c:pt idx="285">
                  <c:v>1163</c:v>
                </c:pt>
                <c:pt idx="286">
                  <c:v>1164</c:v>
                </c:pt>
                <c:pt idx="287">
                  <c:v>1165</c:v>
                </c:pt>
                <c:pt idx="288">
                  <c:v>1166</c:v>
                </c:pt>
                <c:pt idx="289">
                  <c:v>1167</c:v>
                </c:pt>
                <c:pt idx="290">
                  <c:v>1168</c:v>
                </c:pt>
                <c:pt idx="291">
                  <c:v>1169</c:v>
                </c:pt>
                <c:pt idx="292">
                  <c:v>1170</c:v>
                </c:pt>
                <c:pt idx="293">
                  <c:v>1171</c:v>
                </c:pt>
                <c:pt idx="294">
                  <c:v>1172</c:v>
                </c:pt>
                <c:pt idx="295">
                  <c:v>1173</c:v>
                </c:pt>
                <c:pt idx="296">
                  <c:v>1174</c:v>
                </c:pt>
                <c:pt idx="297">
                  <c:v>1175</c:v>
                </c:pt>
                <c:pt idx="298">
                  <c:v>1176</c:v>
                </c:pt>
              </c:numCache>
            </c:numRef>
          </c:xVal>
          <c:yVal>
            <c:numRef>
              <c:f>Graph!$D$880:$D$1176</c:f>
              <c:numCache>
                <c:formatCode>General</c:formatCode>
                <c:ptCount val="297"/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C-437B-8D7A-BBB09405CEE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Graph!$A$879:$A$1177</c:f>
              <c:numCache>
                <c:formatCode>General</c:formatCode>
                <c:ptCount val="299"/>
                <c:pt idx="0">
                  <c:v>878</c:v>
                </c:pt>
                <c:pt idx="1">
                  <c:v>879</c:v>
                </c:pt>
                <c:pt idx="2">
                  <c:v>880</c:v>
                </c:pt>
                <c:pt idx="3">
                  <c:v>881</c:v>
                </c:pt>
                <c:pt idx="4">
                  <c:v>882</c:v>
                </c:pt>
                <c:pt idx="5">
                  <c:v>883</c:v>
                </c:pt>
                <c:pt idx="6">
                  <c:v>884</c:v>
                </c:pt>
                <c:pt idx="7">
                  <c:v>885</c:v>
                </c:pt>
                <c:pt idx="8">
                  <c:v>886</c:v>
                </c:pt>
                <c:pt idx="9">
                  <c:v>887</c:v>
                </c:pt>
                <c:pt idx="10">
                  <c:v>888</c:v>
                </c:pt>
                <c:pt idx="11">
                  <c:v>889</c:v>
                </c:pt>
                <c:pt idx="12">
                  <c:v>890</c:v>
                </c:pt>
                <c:pt idx="13">
                  <c:v>891</c:v>
                </c:pt>
                <c:pt idx="14">
                  <c:v>892</c:v>
                </c:pt>
                <c:pt idx="15">
                  <c:v>893</c:v>
                </c:pt>
                <c:pt idx="16">
                  <c:v>894</c:v>
                </c:pt>
                <c:pt idx="17">
                  <c:v>895</c:v>
                </c:pt>
                <c:pt idx="18">
                  <c:v>896</c:v>
                </c:pt>
                <c:pt idx="19">
                  <c:v>897</c:v>
                </c:pt>
                <c:pt idx="20">
                  <c:v>898</c:v>
                </c:pt>
                <c:pt idx="21">
                  <c:v>899</c:v>
                </c:pt>
                <c:pt idx="22">
                  <c:v>900</c:v>
                </c:pt>
                <c:pt idx="23">
                  <c:v>901</c:v>
                </c:pt>
                <c:pt idx="24">
                  <c:v>902</c:v>
                </c:pt>
                <c:pt idx="25">
                  <c:v>903</c:v>
                </c:pt>
                <c:pt idx="26">
                  <c:v>904</c:v>
                </c:pt>
                <c:pt idx="27">
                  <c:v>905</c:v>
                </c:pt>
                <c:pt idx="28">
                  <c:v>906</c:v>
                </c:pt>
                <c:pt idx="29">
                  <c:v>907</c:v>
                </c:pt>
                <c:pt idx="30">
                  <c:v>908</c:v>
                </c:pt>
                <c:pt idx="31">
                  <c:v>909</c:v>
                </c:pt>
                <c:pt idx="32">
                  <c:v>910</c:v>
                </c:pt>
                <c:pt idx="33">
                  <c:v>911</c:v>
                </c:pt>
                <c:pt idx="34">
                  <c:v>912</c:v>
                </c:pt>
                <c:pt idx="35">
                  <c:v>913</c:v>
                </c:pt>
                <c:pt idx="36">
                  <c:v>914</c:v>
                </c:pt>
                <c:pt idx="37">
                  <c:v>915</c:v>
                </c:pt>
                <c:pt idx="38">
                  <c:v>916</c:v>
                </c:pt>
                <c:pt idx="39">
                  <c:v>917</c:v>
                </c:pt>
                <c:pt idx="40">
                  <c:v>918</c:v>
                </c:pt>
                <c:pt idx="41">
                  <c:v>919</c:v>
                </c:pt>
                <c:pt idx="42">
                  <c:v>920</c:v>
                </c:pt>
                <c:pt idx="43">
                  <c:v>921</c:v>
                </c:pt>
                <c:pt idx="44">
                  <c:v>922</c:v>
                </c:pt>
                <c:pt idx="45">
                  <c:v>923</c:v>
                </c:pt>
                <c:pt idx="46">
                  <c:v>924</c:v>
                </c:pt>
                <c:pt idx="47">
                  <c:v>925</c:v>
                </c:pt>
                <c:pt idx="48">
                  <c:v>926</c:v>
                </c:pt>
                <c:pt idx="49">
                  <c:v>927</c:v>
                </c:pt>
                <c:pt idx="50">
                  <c:v>928</c:v>
                </c:pt>
                <c:pt idx="51">
                  <c:v>929</c:v>
                </c:pt>
                <c:pt idx="52">
                  <c:v>930</c:v>
                </c:pt>
                <c:pt idx="53">
                  <c:v>931</c:v>
                </c:pt>
                <c:pt idx="54">
                  <c:v>932</c:v>
                </c:pt>
                <c:pt idx="55">
                  <c:v>933</c:v>
                </c:pt>
                <c:pt idx="56">
                  <c:v>934</c:v>
                </c:pt>
                <c:pt idx="57">
                  <c:v>935</c:v>
                </c:pt>
                <c:pt idx="58">
                  <c:v>936</c:v>
                </c:pt>
                <c:pt idx="59">
                  <c:v>937</c:v>
                </c:pt>
                <c:pt idx="60">
                  <c:v>938</c:v>
                </c:pt>
                <c:pt idx="61">
                  <c:v>939</c:v>
                </c:pt>
                <c:pt idx="62">
                  <c:v>940</c:v>
                </c:pt>
                <c:pt idx="63">
                  <c:v>941</c:v>
                </c:pt>
                <c:pt idx="64">
                  <c:v>942</c:v>
                </c:pt>
                <c:pt idx="65">
                  <c:v>943</c:v>
                </c:pt>
                <c:pt idx="66">
                  <c:v>944</c:v>
                </c:pt>
                <c:pt idx="67">
                  <c:v>945</c:v>
                </c:pt>
                <c:pt idx="68">
                  <c:v>946</c:v>
                </c:pt>
                <c:pt idx="69">
                  <c:v>947</c:v>
                </c:pt>
                <c:pt idx="70">
                  <c:v>948</c:v>
                </c:pt>
                <c:pt idx="71">
                  <c:v>949</c:v>
                </c:pt>
                <c:pt idx="72">
                  <c:v>950</c:v>
                </c:pt>
                <c:pt idx="73">
                  <c:v>951</c:v>
                </c:pt>
                <c:pt idx="74">
                  <c:v>952</c:v>
                </c:pt>
                <c:pt idx="75">
                  <c:v>953</c:v>
                </c:pt>
                <c:pt idx="76">
                  <c:v>954</c:v>
                </c:pt>
                <c:pt idx="77">
                  <c:v>955</c:v>
                </c:pt>
                <c:pt idx="78">
                  <c:v>956</c:v>
                </c:pt>
                <c:pt idx="79">
                  <c:v>957</c:v>
                </c:pt>
                <c:pt idx="80">
                  <c:v>958</c:v>
                </c:pt>
                <c:pt idx="81">
                  <c:v>959</c:v>
                </c:pt>
                <c:pt idx="82">
                  <c:v>960</c:v>
                </c:pt>
                <c:pt idx="83">
                  <c:v>961</c:v>
                </c:pt>
                <c:pt idx="84">
                  <c:v>962</c:v>
                </c:pt>
                <c:pt idx="85">
                  <c:v>963</c:v>
                </c:pt>
                <c:pt idx="86">
                  <c:v>964</c:v>
                </c:pt>
                <c:pt idx="87">
                  <c:v>965</c:v>
                </c:pt>
                <c:pt idx="88">
                  <c:v>966</c:v>
                </c:pt>
                <c:pt idx="89">
                  <c:v>967</c:v>
                </c:pt>
                <c:pt idx="90">
                  <c:v>968</c:v>
                </c:pt>
                <c:pt idx="91">
                  <c:v>969</c:v>
                </c:pt>
                <c:pt idx="92">
                  <c:v>970</c:v>
                </c:pt>
                <c:pt idx="93">
                  <c:v>971</c:v>
                </c:pt>
                <c:pt idx="94">
                  <c:v>972</c:v>
                </c:pt>
                <c:pt idx="95">
                  <c:v>973</c:v>
                </c:pt>
                <c:pt idx="96">
                  <c:v>974</c:v>
                </c:pt>
                <c:pt idx="97">
                  <c:v>975</c:v>
                </c:pt>
                <c:pt idx="98">
                  <c:v>976</c:v>
                </c:pt>
                <c:pt idx="99">
                  <c:v>977</c:v>
                </c:pt>
                <c:pt idx="100">
                  <c:v>978</c:v>
                </c:pt>
                <c:pt idx="101">
                  <c:v>979</c:v>
                </c:pt>
                <c:pt idx="102">
                  <c:v>980</c:v>
                </c:pt>
                <c:pt idx="103">
                  <c:v>981</c:v>
                </c:pt>
                <c:pt idx="104">
                  <c:v>982</c:v>
                </c:pt>
                <c:pt idx="105">
                  <c:v>983</c:v>
                </c:pt>
                <c:pt idx="106">
                  <c:v>984</c:v>
                </c:pt>
                <c:pt idx="107">
                  <c:v>985</c:v>
                </c:pt>
                <c:pt idx="108">
                  <c:v>986</c:v>
                </c:pt>
                <c:pt idx="109">
                  <c:v>987</c:v>
                </c:pt>
                <c:pt idx="110">
                  <c:v>988</c:v>
                </c:pt>
                <c:pt idx="111">
                  <c:v>989</c:v>
                </c:pt>
                <c:pt idx="112">
                  <c:v>990</c:v>
                </c:pt>
                <c:pt idx="113">
                  <c:v>991</c:v>
                </c:pt>
                <c:pt idx="114">
                  <c:v>992</c:v>
                </c:pt>
                <c:pt idx="115">
                  <c:v>993</c:v>
                </c:pt>
                <c:pt idx="116">
                  <c:v>994</c:v>
                </c:pt>
                <c:pt idx="117">
                  <c:v>995</c:v>
                </c:pt>
                <c:pt idx="118">
                  <c:v>996</c:v>
                </c:pt>
                <c:pt idx="119">
                  <c:v>997</c:v>
                </c:pt>
                <c:pt idx="120">
                  <c:v>998</c:v>
                </c:pt>
                <c:pt idx="121">
                  <c:v>999</c:v>
                </c:pt>
                <c:pt idx="122">
                  <c:v>1000</c:v>
                </c:pt>
                <c:pt idx="123">
                  <c:v>1001</c:v>
                </c:pt>
                <c:pt idx="124">
                  <c:v>1002</c:v>
                </c:pt>
                <c:pt idx="125">
                  <c:v>1003</c:v>
                </c:pt>
                <c:pt idx="126">
                  <c:v>1004</c:v>
                </c:pt>
                <c:pt idx="127">
                  <c:v>1005</c:v>
                </c:pt>
                <c:pt idx="128">
                  <c:v>1006</c:v>
                </c:pt>
                <c:pt idx="129">
                  <c:v>1007</c:v>
                </c:pt>
                <c:pt idx="130">
                  <c:v>1008</c:v>
                </c:pt>
                <c:pt idx="131">
                  <c:v>1009</c:v>
                </c:pt>
                <c:pt idx="132">
                  <c:v>1010</c:v>
                </c:pt>
                <c:pt idx="133">
                  <c:v>1011</c:v>
                </c:pt>
                <c:pt idx="134">
                  <c:v>1012</c:v>
                </c:pt>
                <c:pt idx="135">
                  <c:v>1013</c:v>
                </c:pt>
                <c:pt idx="136">
                  <c:v>1014</c:v>
                </c:pt>
                <c:pt idx="137">
                  <c:v>1015</c:v>
                </c:pt>
                <c:pt idx="138">
                  <c:v>1016</c:v>
                </c:pt>
                <c:pt idx="139">
                  <c:v>1017</c:v>
                </c:pt>
                <c:pt idx="140">
                  <c:v>1018</c:v>
                </c:pt>
                <c:pt idx="141">
                  <c:v>1019</c:v>
                </c:pt>
                <c:pt idx="142">
                  <c:v>1020</c:v>
                </c:pt>
                <c:pt idx="143">
                  <c:v>1021</c:v>
                </c:pt>
                <c:pt idx="144">
                  <c:v>1022</c:v>
                </c:pt>
                <c:pt idx="145">
                  <c:v>1023</c:v>
                </c:pt>
                <c:pt idx="146">
                  <c:v>1024</c:v>
                </c:pt>
                <c:pt idx="147">
                  <c:v>1025</c:v>
                </c:pt>
                <c:pt idx="148">
                  <c:v>1026</c:v>
                </c:pt>
                <c:pt idx="149">
                  <c:v>1027</c:v>
                </c:pt>
                <c:pt idx="150">
                  <c:v>1028</c:v>
                </c:pt>
                <c:pt idx="151">
                  <c:v>1029</c:v>
                </c:pt>
                <c:pt idx="152">
                  <c:v>1030</c:v>
                </c:pt>
                <c:pt idx="153">
                  <c:v>1031</c:v>
                </c:pt>
                <c:pt idx="154">
                  <c:v>1032</c:v>
                </c:pt>
                <c:pt idx="155">
                  <c:v>1033</c:v>
                </c:pt>
                <c:pt idx="156">
                  <c:v>1034</c:v>
                </c:pt>
                <c:pt idx="157">
                  <c:v>1035</c:v>
                </c:pt>
                <c:pt idx="158">
                  <c:v>1036</c:v>
                </c:pt>
                <c:pt idx="159">
                  <c:v>1037</c:v>
                </c:pt>
                <c:pt idx="160">
                  <c:v>1038</c:v>
                </c:pt>
                <c:pt idx="161">
                  <c:v>1039</c:v>
                </c:pt>
                <c:pt idx="162">
                  <c:v>1040</c:v>
                </c:pt>
                <c:pt idx="163">
                  <c:v>1041</c:v>
                </c:pt>
                <c:pt idx="164">
                  <c:v>1042</c:v>
                </c:pt>
                <c:pt idx="165">
                  <c:v>1043</c:v>
                </c:pt>
                <c:pt idx="166">
                  <c:v>1044</c:v>
                </c:pt>
                <c:pt idx="167">
                  <c:v>1045</c:v>
                </c:pt>
                <c:pt idx="168">
                  <c:v>1046</c:v>
                </c:pt>
                <c:pt idx="169">
                  <c:v>1047</c:v>
                </c:pt>
                <c:pt idx="170">
                  <c:v>1048</c:v>
                </c:pt>
                <c:pt idx="171">
                  <c:v>1049</c:v>
                </c:pt>
                <c:pt idx="172">
                  <c:v>1050</c:v>
                </c:pt>
                <c:pt idx="173">
                  <c:v>1051</c:v>
                </c:pt>
                <c:pt idx="174">
                  <c:v>1052</c:v>
                </c:pt>
                <c:pt idx="175">
                  <c:v>1053</c:v>
                </c:pt>
                <c:pt idx="176">
                  <c:v>1054</c:v>
                </c:pt>
                <c:pt idx="177">
                  <c:v>1055</c:v>
                </c:pt>
                <c:pt idx="178">
                  <c:v>1056</c:v>
                </c:pt>
                <c:pt idx="179">
                  <c:v>1057</c:v>
                </c:pt>
                <c:pt idx="180">
                  <c:v>1058</c:v>
                </c:pt>
                <c:pt idx="181">
                  <c:v>1059</c:v>
                </c:pt>
                <c:pt idx="182">
                  <c:v>1060</c:v>
                </c:pt>
                <c:pt idx="183">
                  <c:v>1061</c:v>
                </c:pt>
                <c:pt idx="184">
                  <c:v>1062</c:v>
                </c:pt>
                <c:pt idx="185">
                  <c:v>1063</c:v>
                </c:pt>
                <c:pt idx="186">
                  <c:v>1064</c:v>
                </c:pt>
                <c:pt idx="187">
                  <c:v>1065</c:v>
                </c:pt>
                <c:pt idx="188">
                  <c:v>1066</c:v>
                </c:pt>
                <c:pt idx="189">
                  <c:v>1067</c:v>
                </c:pt>
                <c:pt idx="190">
                  <c:v>1068</c:v>
                </c:pt>
                <c:pt idx="191">
                  <c:v>1069</c:v>
                </c:pt>
                <c:pt idx="192">
                  <c:v>1070</c:v>
                </c:pt>
                <c:pt idx="193">
                  <c:v>1071</c:v>
                </c:pt>
                <c:pt idx="194">
                  <c:v>1072</c:v>
                </c:pt>
                <c:pt idx="195">
                  <c:v>1073</c:v>
                </c:pt>
                <c:pt idx="196">
                  <c:v>1074</c:v>
                </c:pt>
                <c:pt idx="197">
                  <c:v>1075</c:v>
                </c:pt>
                <c:pt idx="198">
                  <c:v>1076</c:v>
                </c:pt>
                <c:pt idx="199">
                  <c:v>1077</c:v>
                </c:pt>
                <c:pt idx="200">
                  <c:v>1078</c:v>
                </c:pt>
                <c:pt idx="201">
                  <c:v>1079</c:v>
                </c:pt>
                <c:pt idx="202">
                  <c:v>1080</c:v>
                </c:pt>
                <c:pt idx="203">
                  <c:v>1081</c:v>
                </c:pt>
                <c:pt idx="204">
                  <c:v>1082</c:v>
                </c:pt>
                <c:pt idx="205">
                  <c:v>1083</c:v>
                </c:pt>
                <c:pt idx="206">
                  <c:v>1084</c:v>
                </c:pt>
                <c:pt idx="207">
                  <c:v>1085</c:v>
                </c:pt>
                <c:pt idx="208">
                  <c:v>1086</c:v>
                </c:pt>
                <c:pt idx="209">
                  <c:v>1087</c:v>
                </c:pt>
                <c:pt idx="210">
                  <c:v>1088</c:v>
                </c:pt>
                <c:pt idx="211">
                  <c:v>1089</c:v>
                </c:pt>
                <c:pt idx="212">
                  <c:v>1090</c:v>
                </c:pt>
                <c:pt idx="213">
                  <c:v>1091</c:v>
                </c:pt>
                <c:pt idx="214">
                  <c:v>1092</c:v>
                </c:pt>
                <c:pt idx="215">
                  <c:v>1093</c:v>
                </c:pt>
                <c:pt idx="216">
                  <c:v>1094</c:v>
                </c:pt>
                <c:pt idx="217">
                  <c:v>1095</c:v>
                </c:pt>
                <c:pt idx="218">
                  <c:v>1096</c:v>
                </c:pt>
                <c:pt idx="219">
                  <c:v>1097</c:v>
                </c:pt>
                <c:pt idx="220">
                  <c:v>1098</c:v>
                </c:pt>
                <c:pt idx="221">
                  <c:v>1099</c:v>
                </c:pt>
                <c:pt idx="222">
                  <c:v>1100</c:v>
                </c:pt>
                <c:pt idx="223">
                  <c:v>1101</c:v>
                </c:pt>
                <c:pt idx="224">
                  <c:v>1102</c:v>
                </c:pt>
                <c:pt idx="225">
                  <c:v>1103</c:v>
                </c:pt>
                <c:pt idx="226">
                  <c:v>1104</c:v>
                </c:pt>
                <c:pt idx="227">
                  <c:v>1105</c:v>
                </c:pt>
                <c:pt idx="228">
                  <c:v>1106</c:v>
                </c:pt>
                <c:pt idx="229">
                  <c:v>1107</c:v>
                </c:pt>
                <c:pt idx="230">
                  <c:v>1108</c:v>
                </c:pt>
                <c:pt idx="231">
                  <c:v>1109</c:v>
                </c:pt>
                <c:pt idx="232">
                  <c:v>1110</c:v>
                </c:pt>
                <c:pt idx="233">
                  <c:v>1111</c:v>
                </c:pt>
                <c:pt idx="234">
                  <c:v>1112</c:v>
                </c:pt>
                <c:pt idx="235">
                  <c:v>1113</c:v>
                </c:pt>
                <c:pt idx="236">
                  <c:v>1114</c:v>
                </c:pt>
                <c:pt idx="237">
                  <c:v>1115</c:v>
                </c:pt>
                <c:pt idx="238">
                  <c:v>1116</c:v>
                </c:pt>
                <c:pt idx="239">
                  <c:v>1117</c:v>
                </c:pt>
                <c:pt idx="240">
                  <c:v>1118</c:v>
                </c:pt>
                <c:pt idx="241">
                  <c:v>1119</c:v>
                </c:pt>
                <c:pt idx="242">
                  <c:v>1120</c:v>
                </c:pt>
                <c:pt idx="243">
                  <c:v>1121</c:v>
                </c:pt>
                <c:pt idx="244">
                  <c:v>1122</c:v>
                </c:pt>
                <c:pt idx="245">
                  <c:v>1123</c:v>
                </c:pt>
                <c:pt idx="246">
                  <c:v>1124</c:v>
                </c:pt>
                <c:pt idx="247">
                  <c:v>1125</c:v>
                </c:pt>
                <c:pt idx="248">
                  <c:v>1126</c:v>
                </c:pt>
                <c:pt idx="249">
                  <c:v>1127</c:v>
                </c:pt>
                <c:pt idx="250">
                  <c:v>1128</c:v>
                </c:pt>
                <c:pt idx="251">
                  <c:v>1129</c:v>
                </c:pt>
                <c:pt idx="252">
                  <c:v>1130</c:v>
                </c:pt>
                <c:pt idx="253">
                  <c:v>1131</c:v>
                </c:pt>
                <c:pt idx="254">
                  <c:v>1132</c:v>
                </c:pt>
                <c:pt idx="255">
                  <c:v>1133</c:v>
                </c:pt>
                <c:pt idx="256">
                  <c:v>1134</c:v>
                </c:pt>
                <c:pt idx="257">
                  <c:v>1135</c:v>
                </c:pt>
                <c:pt idx="258">
                  <c:v>1136</c:v>
                </c:pt>
                <c:pt idx="259">
                  <c:v>1137</c:v>
                </c:pt>
                <c:pt idx="260">
                  <c:v>1138</c:v>
                </c:pt>
                <c:pt idx="261">
                  <c:v>1139</c:v>
                </c:pt>
                <c:pt idx="262">
                  <c:v>1140</c:v>
                </c:pt>
                <c:pt idx="263">
                  <c:v>1141</c:v>
                </c:pt>
                <c:pt idx="264">
                  <c:v>1142</c:v>
                </c:pt>
                <c:pt idx="265">
                  <c:v>1143</c:v>
                </c:pt>
                <c:pt idx="266">
                  <c:v>1144</c:v>
                </c:pt>
                <c:pt idx="267">
                  <c:v>1145</c:v>
                </c:pt>
                <c:pt idx="268">
                  <c:v>1146</c:v>
                </c:pt>
                <c:pt idx="269">
                  <c:v>1147</c:v>
                </c:pt>
                <c:pt idx="270">
                  <c:v>1148</c:v>
                </c:pt>
                <c:pt idx="271">
                  <c:v>1149</c:v>
                </c:pt>
                <c:pt idx="272">
                  <c:v>1150</c:v>
                </c:pt>
                <c:pt idx="273">
                  <c:v>1151</c:v>
                </c:pt>
                <c:pt idx="274">
                  <c:v>1152</c:v>
                </c:pt>
                <c:pt idx="275">
                  <c:v>1153</c:v>
                </c:pt>
                <c:pt idx="276">
                  <c:v>1154</c:v>
                </c:pt>
                <c:pt idx="277">
                  <c:v>1155</c:v>
                </c:pt>
                <c:pt idx="278">
                  <c:v>1156</c:v>
                </c:pt>
                <c:pt idx="279">
                  <c:v>1157</c:v>
                </c:pt>
                <c:pt idx="280">
                  <c:v>1158</c:v>
                </c:pt>
                <c:pt idx="281">
                  <c:v>1159</c:v>
                </c:pt>
                <c:pt idx="282">
                  <c:v>1160</c:v>
                </c:pt>
                <c:pt idx="283">
                  <c:v>1161</c:v>
                </c:pt>
                <c:pt idx="284">
                  <c:v>1162</c:v>
                </c:pt>
                <c:pt idx="285">
                  <c:v>1163</c:v>
                </c:pt>
                <c:pt idx="286">
                  <c:v>1164</c:v>
                </c:pt>
                <c:pt idx="287">
                  <c:v>1165</c:v>
                </c:pt>
                <c:pt idx="288">
                  <c:v>1166</c:v>
                </c:pt>
                <c:pt idx="289">
                  <c:v>1167</c:v>
                </c:pt>
                <c:pt idx="290">
                  <c:v>1168</c:v>
                </c:pt>
                <c:pt idx="291">
                  <c:v>1169</c:v>
                </c:pt>
                <c:pt idx="292">
                  <c:v>1170</c:v>
                </c:pt>
                <c:pt idx="293">
                  <c:v>1171</c:v>
                </c:pt>
                <c:pt idx="294">
                  <c:v>1172</c:v>
                </c:pt>
                <c:pt idx="295">
                  <c:v>1173</c:v>
                </c:pt>
                <c:pt idx="296">
                  <c:v>1174</c:v>
                </c:pt>
                <c:pt idx="297">
                  <c:v>1175</c:v>
                </c:pt>
                <c:pt idx="298">
                  <c:v>1176</c:v>
                </c:pt>
              </c:numCache>
            </c:numRef>
          </c:xVal>
          <c:yVal>
            <c:numRef>
              <c:f>Graph!$B$880:$B$1176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C-437B-8D7A-BBB09405CEE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Graph!$A$879:$A$1177</c:f>
              <c:numCache>
                <c:formatCode>General</c:formatCode>
                <c:ptCount val="299"/>
                <c:pt idx="0">
                  <c:v>878</c:v>
                </c:pt>
                <c:pt idx="1">
                  <c:v>879</c:v>
                </c:pt>
                <c:pt idx="2">
                  <c:v>880</c:v>
                </c:pt>
                <c:pt idx="3">
                  <c:v>881</c:v>
                </c:pt>
                <c:pt idx="4">
                  <c:v>882</c:v>
                </c:pt>
                <c:pt idx="5">
                  <c:v>883</c:v>
                </c:pt>
                <c:pt idx="6">
                  <c:v>884</c:v>
                </c:pt>
                <c:pt idx="7">
                  <c:v>885</c:v>
                </c:pt>
                <c:pt idx="8">
                  <c:v>886</c:v>
                </c:pt>
                <c:pt idx="9">
                  <c:v>887</c:v>
                </c:pt>
                <c:pt idx="10">
                  <c:v>888</c:v>
                </c:pt>
                <c:pt idx="11">
                  <c:v>889</c:v>
                </c:pt>
                <c:pt idx="12">
                  <c:v>890</c:v>
                </c:pt>
                <c:pt idx="13">
                  <c:v>891</c:v>
                </c:pt>
                <c:pt idx="14">
                  <c:v>892</c:v>
                </c:pt>
                <c:pt idx="15">
                  <c:v>893</c:v>
                </c:pt>
                <c:pt idx="16">
                  <c:v>894</c:v>
                </c:pt>
                <c:pt idx="17">
                  <c:v>895</c:v>
                </c:pt>
                <c:pt idx="18">
                  <c:v>896</c:v>
                </c:pt>
                <c:pt idx="19">
                  <c:v>897</c:v>
                </c:pt>
                <c:pt idx="20">
                  <c:v>898</c:v>
                </c:pt>
                <c:pt idx="21">
                  <c:v>899</c:v>
                </c:pt>
                <c:pt idx="22">
                  <c:v>900</c:v>
                </c:pt>
                <c:pt idx="23">
                  <c:v>901</c:v>
                </c:pt>
                <c:pt idx="24">
                  <c:v>902</c:v>
                </c:pt>
                <c:pt idx="25">
                  <c:v>903</c:v>
                </c:pt>
                <c:pt idx="26">
                  <c:v>904</c:v>
                </c:pt>
                <c:pt idx="27">
                  <c:v>905</c:v>
                </c:pt>
                <c:pt idx="28">
                  <c:v>906</c:v>
                </c:pt>
                <c:pt idx="29">
                  <c:v>907</c:v>
                </c:pt>
                <c:pt idx="30">
                  <c:v>908</c:v>
                </c:pt>
                <c:pt idx="31">
                  <c:v>909</c:v>
                </c:pt>
                <c:pt idx="32">
                  <c:v>910</c:v>
                </c:pt>
                <c:pt idx="33">
                  <c:v>911</c:v>
                </c:pt>
                <c:pt idx="34">
                  <c:v>912</c:v>
                </c:pt>
                <c:pt idx="35">
                  <c:v>913</c:v>
                </c:pt>
                <c:pt idx="36">
                  <c:v>914</c:v>
                </c:pt>
                <c:pt idx="37">
                  <c:v>915</c:v>
                </c:pt>
                <c:pt idx="38">
                  <c:v>916</c:v>
                </c:pt>
                <c:pt idx="39">
                  <c:v>917</c:v>
                </c:pt>
                <c:pt idx="40">
                  <c:v>918</c:v>
                </c:pt>
                <c:pt idx="41">
                  <c:v>919</c:v>
                </c:pt>
                <c:pt idx="42">
                  <c:v>920</c:v>
                </c:pt>
                <c:pt idx="43">
                  <c:v>921</c:v>
                </c:pt>
                <c:pt idx="44">
                  <c:v>922</c:v>
                </c:pt>
                <c:pt idx="45">
                  <c:v>923</c:v>
                </c:pt>
                <c:pt idx="46">
                  <c:v>924</c:v>
                </c:pt>
                <c:pt idx="47">
                  <c:v>925</c:v>
                </c:pt>
                <c:pt idx="48">
                  <c:v>926</c:v>
                </c:pt>
                <c:pt idx="49">
                  <c:v>927</c:v>
                </c:pt>
                <c:pt idx="50">
                  <c:v>928</c:v>
                </c:pt>
                <c:pt idx="51">
                  <c:v>929</c:v>
                </c:pt>
                <c:pt idx="52">
                  <c:v>930</c:v>
                </c:pt>
                <c:pt idx="53">
                  <c:v>931</c:v>
                </c:pt>
                <c:pt idx="54">
                  <c:v>932</c:v>
                </c:pt>
                <c:pt idx="55">
                  <c:v>933</c:v>
                </c:pt>
                <c:pt idx="56">
                  <c:v>934</c:v>
                </c:pt>
                <c:pt idx="57">
                  <c:v>935</c:v>
                </c:pt>
                <c:pt idx="58">
                  <c:v>936</c:v>
                </c:pt>
                <c:pt idx="59">
                  <c:v>937</c:v>
                </c:pt>
                <c:pt idx="60">
                  <c:v>938</c:v>
                </c:pt>
                <c:pt idx="61">
                  <c:v>939</c:v>
                </c:pt>
                <c:pt idx="62">
                  <c:v>940</c:v>
                </c:pt>
                <c:pt idx="63">
                  <c:v>941</c:v>
                </c:pt>
                <c:pt idx="64">
                  <c:v>942</c:v>
                </c:pt>
                <c:pt idx="65">
                  <c:v>943</c:v>
                </c:pt>
                <c:pt idx="66">
                  <c:v>944</c:v>
                </c:pt>
                <c:pt idx="67">
                  <c:v>945</c:v>
                </c:pt>
                <c:pt idx="68">
                  <c:v>946</c:v>
                </c:pt>
                <c:pt idx="69">
                  <c:v>947</c:v>
                </c:pt>
                <c:pt idx="70">
                  <c:v>948</c:v>
                </c:pt>
                <c:pt idx="71">
                  <c:v>949</c:v>
                </c:pt>
                <c:pt idx="72">
                  <c:v>950</c:v>
                </c:pt>
                <c:pt idx="73">
                  <c:v>951</c:v>
                </c:pt>
                <c:pt idx="74">
                  <c:v>952</c:v>
                </c:pt>
                <c:pt idx="75">
                  <c:v>953</c:v>
                </c:pt>
                <c:pt idx="76">
                  <c:v>954</c:v>
                </c:pt>
                <c:pt idx="77">
                  <c:v>955</c:v>
                </c:pt>
                <c:pt idx="78">
                  <c:v>956</c:v>
                </c:pt>
                <c:pt idx="79">
                  <c:v>957</c:v>
                </c:pt>
                <c:pt idx="80">
                  <c:v>958</c:v>
                </c:pt>
                <c:pt idx="81">
                  <c:v>959</c:v>
                </c:pt>
                <c:pt idx="82">
                  <c:v>960</c:v>
                </c:pt>
                <c:pt idx="83">
                  <c:v>961</c:v>
                </c:pt>
                <c:pt idx="84">
                  <c:v>962</c:v>
                </c:pt>
                <c:pt idx="85">
                  <c:v>963</c:v>
                </c:pt>
                <c:pt idx="86">
                  <c:v>964</c:v>
                </c:pt>
                <c:pt idx="87">
                  <c:v>965</c:v>
                </c:pt>
                <c:pt idx="88">
                  <c:v>966</c:v>
                </c:pt>
                <c:pt idx="89">
                  <c:v>967</c:v>
                </c:pt>
                <c:pt idx="90">
                  <c:v>968</c:v>
                </c:pt>
                <c:pt idx="91">
                  <c:v>969</c:v>
                </c:pt>
                <c:pt idx="92">
                  <c:v>970</c:v>
                </c:pt>
                <c:pt idx="93">
                  <c:v>971</c:v>
                </c:pt>
                <c:pt idx="94">
                  <c:v>972</c:v>
                </c:pt>
                <c:pt idx="95">
                  <c:v>973</c:v>
                </c:pt>
                <c:pt idx="96">
                  <c:v>974</c:v>
                </c:pt>
                <c:pt idx="97">
                  <c:v>975</c:v>
                </c:pt>
                <c:pt idx="98">
                  <c:v>976</c:v>
                </c:pt>
                <c:pt idx="99">
                  <c:v>977</c:v>
                </c:pt>
                <c:pt idx="100">
                  <c:v>978</c:v>
                </c:pt>
                <c:pt idx="101">
                  <c:v>979</c:v>
                </c:pt>
                <c:pt idx="102">
                  <c:v>980</c:v>
                </c:pt>
                <c:pt idx="103">
                  <c:v>981</c:v>
                </c:pt>
                <c:pt idx="104">
                  <c:v>982</c:v>
                </c:pt>
                <c:pt idx="105">
                  <c:v>983</c:v>
                </c:pt>
                <c:pt idx="106">
                  <c:v>984</c:v>
                </c:pt>
                <c:pt idx="107">
                  <c:v>985</c:v>
                </c:pt>
                <c:pt idx="108">
                  <c:v>986</c:v>
                </c:pt>
                <c:pt idx="109">
                  <c:v>987</c:v>
                </c:pt>
                <c:pt idx="110">
                  <c:v>988</c:v>
                </c:pt>
                <c:pt idx="111">
                  <c:v>989</c:v>
                </c:pt>
                <c:pt idx="112">
                  <c:v>990</c:v>
                </c:pt>
                <c:pt idx="113">
                  <c:v>991</c:v>
                </c:pt>
                <c:pt idx="114">
                  <c:v>992</c:v>
                </c:pt>
                <c:pt idx="115">
                  <c:v>993</c:v>
                </c:pt>
                <c:pt idx="116">
                  <c:v>994</c:v>
                </c:pt>
                <c:pt idx="117">
                  <c:v>995</c:v>
                </c:pt>
                <c:pt idx="118">
                  <c:v>996</c:v>
                </c:pt>
                <c:pt idx="119">
                  <c:v>997</c:v>
                </c:pt>
                <c:pt idx="120">
                  <c:v>998</c:v>
                </c:pt>
                <c:pt idx="121">
                  <c:v>999</c:v>
                </c:pt>
                <c:pt idx="122">
                  <c:v>1000</c:v>
                </c:pt>
                <c:pt idx="123">
                  <c:v>1001</c:v>
                </c:pt>
                <c:pt idx="124">
                  <c:v>1002</c:v>
                </c:pt>
                <c:pt idx="125">
                  <c:v>1003</c:v>
                </c:pt>
                <c:pt idx="126">
                  <c:v>1004</c:v>
                </c:pt>
                <c:pt idx="127">
                  <c:v>1005</c:v>
                </c:pt>
                <c:pt idx="128">
                  <c:v>1006</c:v>
                </c:pt>
                <c:pt idx="129">
                  <c:v>1007</c:v>
                </c:pt>
                <c:pt idx="130">
                  <c:v>1008</c:v>
                </c:pt>
                <c:pt idx="131">
                  <c:v>1009</c:v>
                </c:pt>
                <c:pt idx="132">
                  <c:v>1010</c:v>
                </c:pt>
                <c:pt idx="133">
                  <c:v>1011</c:v>
                </c:pt>
                <c:pt idx="134">
                  <c:v>1012</c:v>
                </c:pt>
                <c:pt idx="135">
                  <c:v>1013</c:v>
                </c:pt>
                <c:pt idx="136">
                  <c:v>1014</c:v>
                </c:pt>
                <c:pt idx="137">
                  <c:v>1015</c:v>
                </c:pt>
                <c:pt idx="138">
                  <c:v>1016</c:v>
                </c:pt>
                <c:pt idx="139">
                  <c:v>1017</c:v>
                </c:pt>
                <c:pt idx="140">
                  <c:v>1018</c:v>
                </c:pt>
                <c:pt idx="141">
                  <c:v>1019</c:v>
                </c:pt>
                <c:pt idx="142">
                  <c:v>1020</c:v>
                </c:pt>
                <c:pt idx="143">
                  <c:v>1021</c:v>
                </c:pt>
                <c:pt idx="144">
                  <c:v>1022</c:v>
                </c:pt>
                <c:pt idx="145">
                  <c:v>1023</c:v>
                </c:pt>
                <c:pt idx="146">
                  <c:v>1024</c:v>
                </c:pt>
                <c:pt idx="147">
                  <c:v>1025</c:v>
                </c:pt>
                <c:pt idx="148">
                  <c:v>1026</c:v>
                </c:pt>
                <c:pt idx="149">
                  <c:v>1027</c:v>
                </c:pt>
                <c:pt idx="150">
                  <c:v>1028</c:v>
                </c:pt>
                <c:pt idx="151">
                  <c:v>1029</c:v>
                </c:pt>
                <c:pt idx="152">
                  <c:v>1030</c:v>
                </c:pt>
                <c:pt idx="153">
                  <c:v>1031</c:v>
                </c:pt>
                <c:pt idx="154">
                  <c:v>1032</c:v>
                </c:pt>
                <c:pt idx="155">
                  <c:v>1033</c:v>
                </c:pt>
                <c:pt idx="156">
                  <c:v>1034</c:v>
                </c:pt>
                <c:pt idx="157">
                  <c:v>1035</c:v>
                </c:pt>
                <c:pt idx="158">
                  <c:v>1036</c:v>
                </c:pt>
                <c:pt idx="159">
                  <c:v>1037</c:v>
                </c:pt>
                <c:pt idx="160">
                  <c:v>1038</c:v>
                </c:pt>
                <c:pt idx="161">
                  <c:v>1039</c:v>
                </c:pt>
                <c:pt idx="162">
                  <c:v>1040</c:v>
                </c:pt>
                <c:pt idx="163">
                  <c:v>1041</c:v>
                </c:pt>
                <c:pt idx="164">
                  <c:v>1042</c:v>
                </c:pt>
                <c:pt idx="165">
                  <c:v>1043</c:v>
                </c:pt>
                <c:pt idx="166">
                  <c:v>1044</c:v>
                </c:pt>
                <c:pt idx="167">
                  <c:v>1045</c:v>
                </c:pt>
                <c:pt idx="168">
                  <c:v>1046</c:v>
                </c:pt>
                <c:pt idx="169">
                  <c:v>1047</c:v>
                </c:pt>
                <c:pt idx="170">
                  <c:v>1048</c:v>
                </c:pt>
                <c:pt idx="171">
                  <c:v>1049</c:v>
                </c:pt>
                <c:pt idx="172">
                  <c:v>1050</c:v>
                </c:pt>
                <c:pt idx="173">
                  <c:v>1051</c:v>
                </c:pt>
                <c:pt idx="174">
                  <c:v>1052</c:v>
                </c:pt>
                <c:pt idx="175">
                  <c:v>1053</c:v>
                </c:pt>
                <c:pt idx="176">
                  <c:v>1054</c:v>
                </c:pt>
                <c:pt idx="177">
                  <c:v>1055</c:v>
                </c:pt>
                <c:pt idx="178">
                  <c:v>1056</c:v>
                </c:pt>
                <c:pt idx="179">
                  <c:v>1057</c:v>
                </c:pt>
                <c:pt idx="180">
                  <c:v>1058</c:v>
                </c:pt>
                <c:pt idx="181">
                  <c:v>1059</c:v>
                </c:pt>
                <c:pt idx="182">
                  <c:v>1060</c:v>
                </c:pt>
                <c:pt idx="183">
                  <c:v>1061</c:v>
                </c:pt>
                <c:pt idx="184">
                  <c:v>1062</c:v>
                </c:pt>
                <c:pt idx="185">
                  <c:v>1063</c:v>
                </c:pt>
                <c:pt idx="186">
                  <c:v>1064</c:v>
                </c:pt>
                <c:pt idx="187">
                  <c:v>1065</c:v>
                </c:pt>
                <c:pt idx="188">
                  <c:v>1066</c:v>
                </c:pt>
                <c:pt idx="189">
                  <c:v>1067</c:v>
                </c:pt>
                <c:pt idx="190">
                  <c:v>1068</c:v>
                </c:pt>
                <c:pt idx="191">
                  <c:v>1069</c:v>
                </c:pt>
                <c:pt idx="192">
                  <c:v>1070</c:v>
                </c:pt>
                <c:pt idx="193">
                  <c:v>1071</c:v>
                </c:pt>
                <c:pt idx="194">
                  <c:v>1072</c:v>
                </c:pt>
                <c:pt idx="195">
                  <c:v>1073</c:v>
                </c:pt>
                <c:pt idx="196">
                  <c:v>1074</c:v>
                </c:pt>
                <c:pt idx="197">
                  <c:v>1075</c:v>
                </c:pt>
                <c:pt idx="198">
                  <c:v>1076</c:v>
                </c:pt>
                <c:pt idx="199">
                  <c:v>1077</c:v>
                </c:pt>
                <c:pt idx="200">
                  <c:v>1078</c:v>
                </c:pt>
                <c:pt idx="201">
                  <c:v>1079</c:v>
                </c:pt>
                <c:pt idx="202">
                  <c:v>1080</c:v>
                </c:pt>
                <c:pt idx="203">
                  <c:v>1081</c:v>
                </c:pt>
                <c:pt idx="204">
                  <c:v>1082</c:v>
                </c:pt>
                <c:pt idx="205">
                  <c:v>1083</c:v>
                </c:pt>
                <c:pt idx="206">
                  <c:v>1084</c:v>
                </c:pt>
                <c:pt idx="207">
                  <c:v>1085</c:v>
                </c:pt>
                <c:pt idx="208">
                  <c:v>1086</c:v>
                </c:pt>
                <c:pt idx="209">
                  <c:v>1087</c:v>
                </c:pt>
                <c:pt idx="210">
                  <c:v>1088</c:v>
                </c:pt>
                <c:pt idx="211">
                  <c:v>1089</c:v>
                </c:pt>
                <c:pt idx="212">
                  <c:v>1090</c:v>
                </c:pt>
                <c:pt idx="213">
                  <c:v>1091</c:v>
                </c:pt>
                <c:pt idx="214">
                  <c:v>1092</c:v>
                </c:pt>
                <c:pt idx="215">
                  <c:v>1093</c:v>
                </c:pt>
                <c:pt idx="216">
                  <c:v>1094</c:v>
                </c:pt>
                <c:pt idx="217">
                  <c:v>1095</c:v>
                </c:pt>
                <c:pt idx="218">
                  <c:v>1096</c:v>
                </c:pt>
                <c:pt idx="219">
                  <c:v>1097</c:v>
                </c:pt>
                <c:pt idx="220">
                  <c:v>1098</c:v>
                </c:pt>
                <c:pt idx="221">
                  <c:v>1099</c:v>
                </c:pt>
                <c:pt idx="222">
                  <c:v>1100</c:v>
                </c:pt>
                <c:pt idx="223">
                  <c:v>1101</c:v>
                </c:pt>
                <c:pt idx="224">
                  <c:v>1102</c:v>
                </c:pt>
                <c:pt idx="225">
                  <c:v>1103</c:v>
                </c:pt>
                <c:pt idx="226">
                  <c:v>1104</c:v>
                </c:pt>
                <c:pt idx="227">
                  <c:v>1105</c:v>
                </c:pt>
                <c:pt idx="228">
                  <c:v>1106</c:v>
                </c:pt>
                <c:pt idx="229">
                  <c:v>1107</c:v>
                </c:pt>
                <c:pt idx="230">
                  <c:v>1108</c:v>
                </c:pt>
                <c:pt idx="231">
                  <c:v>1109</c:v>
                </c:pt>
                <c:pt idx="232">
                  <c:v>1110</c:v>
                </c:pt>
                <c:pt idx="233">
                  <c:v>1111</c:v>
                </c:pt>
                <c:pt idx="234">
                  <c:v>1112</c:v>
                </c:pt>
                <c:pt idx="235">
                  <c:v>1113</c:v>
                </c:pt>
                <c:pt idx="236">
                  <c:v>1114</c:v>
                </c:pt>
                <c:pt idx="237">
                  <c:v>1115</c:v>
                </c:pt>
                <c:pt idx="238">
                  <c:v>1116</c:v>
                </c:pt>
                <c:pt idx="239">
                  <c:v>1117</c:v>
                </c:pt>
                <c:pt idx="240">
                  <c:v>1118</c:v>
                </c:pt>
                <c:pt idx="241">
                  <c:v>1119</c:v>
                </c:pt>
                <c:pt idx="242">
                  <c:v>1120</c:v>
                </c:pt>
                <c:pt idx="243">
                  <c:v>1121</c:v>
                </c:pt>
                <c:pt idx="244">
                  <c:v>1122</c:v>
                </c:pt>
                <c:pt idx="245">
                  <c:v>1123</c:v>
                </c:pt>
                <c:pt idx="246">
                  <c:v>1124</c:v>
                </c:pt>
                <c:pt idx="247">
                  <c:v>1125</c:v>
                </c:pt>
                <c:pt idx="248">
                  <c:v>1126</c:v>
                </c:pt>
                <c:pt idx="249">
                  <c:v>1127</c:v>
                </c:pt>
                <c:pt idx="250">
                  <c:v>1128</c:v>
                </c:pt>
                <c:pt idx="251">
                  <c:v>1129</c:v>
                </c:pt>
                <c:pt idx="252">
                  <c:v>1130</c:v>
                </c:pt>
                <c:pt idx="253">
                  <c:v>1131</c:v>
                </c:pt>
                <c:pt idx="254">
                  <c:v>1132</c:v>
                </c:pt>
                <c:pt idx="255">
                  <c:v>1133</c:v>
                </c:pt>
                <c:pt idx="256">
                  <c:v>1134</c:v>
                </c:pt>
                <c:pt idx="257">
                  <c:v>1135</c:v>
                </c:pt>
                <c:pt idx="258">
                  <c:v>1136</c:v>
                </c:pt>
                <c:pt idx="259">
                  <c:v>1137</c:v>
                </c:pt>
                <c:pt idx="260">
                  <c:v>1138</c:v>
                </c:pt>
                <c:pt idx="261">
                  <c:v>1139</c:v>
                </c:pt>
                <c:pt idx="262">
                  <c:v>1140</c:v>
                </c:pt>
                <c:pt idx="263">
                  <c:v>1141</c:v>
                </c:pt>
                <c:pt idx="264">
                  <c:v>1142</c:v>
                </c:pt>
                <c:pt idx="265">
                  <c:v>1143</c:v>
                </c:pt>
                <c:pt idx="266">
                  <c:v>1144</c:v>
                </c:pt>
                <c:pt idx="267">
                  <c:v>1145</c:v>
                </c:pt>
                <c:pt idx="268">
                  <c:v>1146</c:v>
                </c:pt>
                <c:pt idx="269">
                  <c:v>1147</c:v>
                </c:pt>
                <c:pt idx="270">
                  <c:v>1148</c:v>
                </c:pt>
                <c:pt idx="271">
                  <c:v>1149</c:v>
                </c:pt>
                <c:pt idx="272">
                  <c:v>1150</c:v>
                </c:pt>
                <c:pt idx="273">
                  <c:v>1151</c:v>
                </c:pt>
                <c:pt idx="274">
                  <c:v>1152</c:v>
                </c:pt>
                <c:pt idx="275">
                  <c:v>1153</c:v>
                </c:pt>
                <c:pt idx="276">
                  <c:v>1154</c:v>
                </c:pt>
                <c:pt idx="277">
                  <c:v>1155</c:v>
                </c:pt>
                <c:pt idx="278">
                  <c:v>1156</c:v>
                </c:pt>
                <c:pt idx="279">
                  <c:v>1157</c:v>
                </c:pt>
                <c:pt idx="280">
                  <c:v>1158</c:v>
                </c:pt>
                <c:pt idx="281">
                  <c:v>1159</c:v>
                </c:pt>
                <c:pt idx="282">
                  <c:v>1160</c:v>
                </c:pt>
                <c:pt idx="283">
                  <c:v>1161</c:v>
                </c:pt>
                <c:pt idx="284">
                  <c:v>1162</c:v>
                </c:pt>
                <c:pt idx="285">
                  <c:v>1163</c:v>
                </c:pt>
                <c:pt idx="286">
                  <c:v>1164</c:v>
                </c:pt>
                <c:pt idx="287">
                  <c:v>1165</c:v>
                </c:pt>
                <c:pt idx="288">
                  <c:v>1166</c:v>
                </c:pt>
                <c:pt idx="289">
                  <c:v>1167</c:v>
                </c:pt>
                <c:pt idx="290">
                  <c:v>1168</c:v>
                </c:pt>
                <c:pt idx="291">
                  <c:v>1169</c:v>
                </c:pt>
                <c:pt idx="292">
                  <c:v>1170</c:v>
                </c:pt>
                <c:pt idx="293">
                  <c:v>1171</c:v>
                </c:pt>
                <c:pt idx="294">
                  <c:v>1172</c:v>
                </c:pt>
                <c:pt idx="295">
                  <c:v>1173</c:v>
                </c:pt>
                <c:pt idx="296">
                  <c:v>1174</c:v>
                </c:pt>
                <c:pt idx="297">
                  <c:v>1175</c:v>
                </c:pt>
                <c:pt idx="298">
                  <c:v>1176</c:v>
                </c:pt>
              </c:numCache>
            </c:numRef>
          </c:xVal>
          <c:yVal>
            <c:numRef>
              <c:f>Graph!$C$880:$C$1176</c:f>
              <c:numCache>
                <c:formatCode>General</c:formatCode>
                <c:ptCount val="297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C-437B-8D7A-BBB09405CEE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Graph!$A$879:$A$1177</c:f>
              <c:numCache>
                <c:formatCode>General</c:formatCode>
                <c:ptCount val="299"/>
                <c:pt idx="0">
                  <c:v>878</c:v>
                </c:pt>
                <c:pt idx="1">
                  <c:v>879</c:v>
                </c:pt>
                <c:pt idx="2">
                  <c:v>880</c:v>
                </c:pt>
                <c:pt idx="3">
                  <c:v>881</c:v>
                </c:pt>
                <c:pt idx="4">
                  <c:v>882</c:v>
                </c:pt>
                <c:pt idx="5">
                  <c:v>883</c:v>
                </c:pt>
                <c:pt idx="6">
                  <c:v>884</c:v>
                </c:pt>
                <c:pt idx="7">
                  <c:v>885</c:v>
                </c:pt>
                <c:pt idx="8">
                  <c:v>886</c:v>
                </c:pt>
                <c:pt idx="9">
                  <c:v>887</c:v>
                </c:pt>
                <c:pt idx="10">
                  <c:v>888</c:v>
                </c:pt>
                <c:pt idx="11">
                  <c:v>889</c:v>
                </c:pt>
                <c:pt idx="12">
                  <c:v>890</c:v>
                </c:pt>
                <c:pt idx="13">
                  <c:v>891</c:v>
                </c:pt>
                <c:pt idx="14">
                  <c:v>892</c:v>
                </c:pt>
                <c:pt idx="15">
                  <c:v>893</c:v>
                </c:pt>
                <c:pt idx="16">
                  <c:v>894</c:v>
                </c:pt>
                <c:pt idx="17">
                  <c:v>895</c:v>
                </c:pt>
                <c:pt idx="18">
                  <c:v>896</c:v>
                </c:pt>
                <c:pt idx="19">
                  <c:v>897</c:v>
                </c:pt>
                <c:pt idx="20">
                  <c:v>898</c:v>
                </c:pt>
                <c:pt idx="21">
                  <c:v>899</c:v>
                </c:pt>
                <c:pt idx="22">
                  <c:v>900</c:v>
                </c:pt>
                <c:pt idx="23">
                  <c:v>901</c:v>
                </c:pt>
                <c:pt idx="24">
                  <c:v>902</c:v>
                </c:pt>
                <c:pt idx="25">
                  <c:v>903</c:v>
                </c:pt>
                <c:pt idx="26">
                  <c:v>904</c:v>
                </c:pt>
                <c:pt idx="27">
                  <c:v>905</c:v>
                </c:pt>
                <c:pt idx="28">
                  <c:v>906</c:v>
                </c:pt>
                <c:pt idx="29">
                  <c:v>907</c:v>
                </c:pt>
                <c:pt idx="30">
                  <c:v>908</c:v>
                </c:pt>
                <c:pt idx="31">
                  <c:v>909</c:v>
                </c:pt>
                <c:pt idx="32">
                  <c:v>910</c:v>
                </c:pt>
                <c:pt idx="33">
                  <c:v>911</c:v>
                </c:pt>
                <c:pt idx="34">
                  <c:v>912</c:v>
                </c:pt>
                <c:pt idx="35">
                  <c:v>913</c:v>
                </c:pt>
                <c:pt idx="36">
                  <c:v>914</c:v>
                </c:pt>
                <c:pt idx="37">
                  <c:v>915</c:v>
                </c:pt>
                <c:pt idx="38">
                  <c:v>916</c:v>
                </c:pt>
                <c:pt idx="39">
                  <c:v>917</c:v>
                </c:pt>
                <c:pt idx="40">
                  <c:v>918</c:v>
                </c:pt>
                <c:pt idx="41">
                  <c:v>919</c:v>
                </c:pt>
                <c:pt idx="42">
                  <c:v>920</c:v>
                </c:pt>
                <c:pt idx="43">
                  <c:v>921</c:v>
                </c:pt>
                <c:pt idx="44">
                  <c:v>922</c:v>
                </c:pt>
                <c:pt idx="45">
                  <c:v>923</c:v>
                </c:pt>
                <c:pt idx="46">
                  <c:v>924</c:v>
                </c:pt>
                <c:pt idx="47">
                  <c:v>925</c:v>
                </c:pt>
                <c:pt idx="48">
                  <c:v>926</c:v>
                </c:pt>
                <c:pt idx="49">
                  <c:v>927</c:v>
                </c:pt>
                <c:pt idx="50">
                  <c:v>928</c:v>
                </c:pt>
                <c:pt idx="51">
                  <c:v>929</c:v>
                </c:pt>
                <c:pt idx="52">
                  <c:v>930</c:v>
                </c:pt>
                <c:pt idx="53">
                  <c:v>931</c:v>
                </c:pt>
                <c:pt idx="54">
                  <c:v>932</c:v>
                </c:pt>
                <c:pt idx="55">
                  <c:v>933</c:v>
                </c:pt>
                <c:pt idx="56">
                  <c:v>934</c:v>
                </c:pt>
                <c:pt idx="57">
                  <c:v>935</c:v>
                </c:pt>
                <c:pt idx="58">
                  <c:v>936</c:v>
                </c:pt>
                <c:pt idx="59">
                  <c:v>937</c:v>
                </c:pt>
                <c:pt idx="60">
                  <c:v>938</c:v>
                </c:pt>
                <c:pt idx="61">
                  <c:v>939</c:v>
                </c:pt>
                <c:pt idx="62">
                  <c:v>940</c:v>
                </c:pt>
                <c:pt idx="63">
                  <c:v>941</c:v>
                </c:pt>
                <c:pt idx="64">
                  <c:v>942</c:v>
                </c:pt>
                <c:pt idx="65">
                  <c:v>943</c:v>
                </c:pt>
                <c:pt idx="66">
                  <c:v>944</c:v>
                </c:pt>
                <c:pt idx="67">
                  <c:v>945</c:v>
                </c:pt>
                <c:pt idx="68">
                  <c:v>946</c:v>
                </c:pt>
                <c:pt idx="69">
                  <c:v>947</c:v>
                </c:pt>
                <c:pt idx="70">
                  <c:v>948</c:v>
                </c:pt>
                <c:pt idx="71">
                  <c:v>949</c:v>
                </c:pt>
                <c:pt idx="72">
                  <c:v>950</c:v>
                </c:pt>
                <c:pt idx="73">
                  <c:v>951</c:v>
                </c:pt>
                <c:pt idx="74">
                  <c:v>952</c:v>
                </c:pt>
                <c:pt idx="75">
                  <c:v>953</c:v>
                </c:pt>
                <c:pt idx="76">
                  <c:v>954</c:v>
                </c:pt>
                <c:pt idx="77">
                  <c:v>955</c:v>
                </c:pt>
                <c:pt idx="78">
                  <c:v>956</c:v>
                </c:pt>
                <c:pt idx="79">
                  <c:v>957</c:v>
                </c:pt>
                <c:pt idx="80">
                  <c:v>958</c:v>
                </c:pt>
                <c:pt idx="81">
                  <c:v>959</c:v>
                </c:pt>
                <c:pt idx="82">
                  <c:v>960</c:v>
                </c:pt>
                <c:pt idx="83">
                  <c:v>961</c:v>
                </c:pt>
                <c:pt idx="84">
                  <c:v>962</c:v>
                </c:pt>
                <c:pt idx="85">
                  <c:v>963</c:v>
                </c:pt>
                <c:pt idx="86">
                  <c:v>964</c:v>
                </c:pt>
                <c:pt idx="87">
                  <c:v>965</c:v>
                </c:pt>
                <c:pt idx="88">
                  <c:v>966</c:v>
                </c:pt>
                <c:pt idx="89">
                  <c:v>967</c:v>
                </c:pt>
                <c:pt idx="90">
                  <c:v>968</c:v>
                </c:pt>
                <c:pt idx="91">
                  <c:v>969</c:v>
                </c:pt>
                <c:pt idx="92">
                  <c:v>970</c:v>
                </c:pt>
                <c:pt idx="93">
                  <c:v>971</c:v>
                </c:pt>
                <c:pt idx="94">
                  <c:v>972</c:v>
                </c:pt>
                <c:pt idx="95">
                  <c:v>973</c:v>
                </c:pt>
                <c:pt idx="96">
                  <c:v>974</c:v>
                </c:pt>
                <c:pt idx="97">
                  <c:v>975</c:v>
                </c:pt>
                <c:pt idx="98">
                  <c:v>976</c:v>
                </c:pt>
                <c:pt idx="99">
                  <c:v>977</c:v>
                </c:pt>
                <c:pt idx="100">
                  <c:v>978</c:v>
                </c:pt>
                <c:pt idx="101">
                  <c:v>979</c:v>
                </c:pt>
                <c:pt idx="102">
                  <c:v>980</c:v>
                </c:pt>
                <c:pt idx="103">
                  <c:v>981</c:v>
                </c:pt>
                <c:pt idx="104">
                  <c:v>982</c:v>
                </c:pt>
                <c:pt idx="105">
                  <c:v>983</c:v>
                </c:pt>
                <c:pt idx="106">
                  <c:v>984</c:v>
                </c:pt>
                <c:pt idx="107">
                  <c:v>985</c:v>
                </c:pt>
                <c:pt idx="108">
                  <c:v>986</c:v>
                </c:pt>
                <c:pt idx="109">
                  <c:v>987</c:v>
                </c:pt>
                <c:pt idx="110">
                  <c:v>988</c:v>
                </c:pt>
                <c:pt idx="111">
                  <c:v>989</c:v>
                </c:pt>
                <c:pt idx="112">
                  <c:v>990</c:v>
                </c:pt>
                <c:pt idx="113">
                  <c:v>991</c:v>
                </c:pt>
                <c:pt idx="114">
                  <c:v>992</c:v>
                </c:pt>
                <c:pt idx="115">
                  <c:v>993</c:v>
                </c:pt>
                <c:pt idx="116">
                  <c:v>994</c:v>
                </c:pt>
                <c:pt idx="117">
                  <c:v>995</c:v>
                </c:pt>
                <c:pt idx="118">
                  <c:v>996</c:v>
                </c:pt>
                <c:pt idx="119">
                  <c:v>997</c:v>
                </c:pt>
                <c:pt idx="120">
                  <c:v>998</c:v>
                </c:pt>
                <c:pt idx="121">
                  <c:v>999</c:v>
                </c:pt>
                <c:pt idx="122">
                  <c:v>1000</c:v>
                </c:pt>
                <c:pt idx="123">
                  <c:v>1001</c:v>
                </c:pt>
                <c:pt idx="124">
                  <c:v>1002</c:v>
                </c:pt>
                <c:pt idx="125">
                  <c:v>1003</c:v>
                </c:pt>
                <c:pt idx="126">
                  <c:v>1004</c:v>
                </c:pt>
                <c:pt idx="127">
                  <c:v>1005</c:v>
                </c:pt>
                <c:pt idx="128">
                  <c:v>1006</c:v>
                </c:pt>
                <c:pt idx="129">
                  <c:v>1007</c:v>
                </c:pt>
                <c:pt idx="130">
                  <c:v>1008</c:v>
                </c:pt>
                <c:pt idx="131">
                  <c:v>1009</c:v>
                </c:pt>
                <c:pt idx="132">
                  <c:v>1010</c:v>
                </c:pt>
                <c:pt idx="133">
                  <c:v>1011</c:v>
                </c:pt>
                <c:pt idx="134">
                  <c:v>1012</c:v>
                </c:pt>
                <c:pt idx="135">
                  <c:v>1013</c:v>
                </c:pt>
                <c:pt idx="136">
                  <c:v>1014</c:v>
                </c:pt>
                <c:pt idx="137">
                  <c:v>1015</c:v>
                </c:pt>
                <c:pt idx="138">
                  <c:v>1016</c:v>
                </c:pt>
                <c:pt idx="139">
                  <c:v>1017</c:v>
                </c:pt>
                <c:pt idx="140">
                  <c:v>1018</c:v>
                </c:pt>
                <c:pt idx="141">
                  <c:v>1019</c:v>
                </c:pt>
                <c:pt idx="142">
                  <c:v>1020</c:v>
                </c:pt>
                <c:pt idx="143">
                  <c:v>1021</c:v>
                </c:pt>
                <c:pt idx="144">
                  <c:v>1022</c:v>
                </c:pt>
                <c:pt idx="145">
                  <c:v>1023</c:v>
                </c:pt>
                <c:pt idx="146">
                  <c:v>1024</c:v>
                </c:pt>
                <c:pt idx="147">
                  <c:v>1025</c:v>
                </c:pt>
                <c:pt idx="148">
                  <c:v>1026</c:v>
                </c:pt>
                <c:pt idx="149">
                  <c:v>1027</c:v>
                </c:pt>
                <c:pt idx="150">
                  <c:v>1028</c:v>
                </c:pt>
                <c:pt idx="151">
                  <c:v>1029</c:v>
                </c:pt>
                <c:pt idx="152">
                  <c:v>1030</c:v>
                </c:pt>
                <c:pt idx="153">
                  <c:v>1031</c:v>
                </c:pt>
                <c:pt idx="154">
                  <c:v>1032</c:v>
                </c:pt>
                <c:pt idx="155">
                  <c:v>1033</c:v>
                </c:pt>
                <c:pt idx="156">
                  <c:v>1034</c:v>
                </c:pt>
                <c:pt idx="157">
                  <c:v>1035</c:v>
                </c:pt>
                <c:pt idx="158">
                  <c:v>1036</c:v>
                </c:pt>
                <c:pt idx="159">
                  <c:v>1037</c:v>
                </c:pt>
                <c:pt idx="160">
                  <c:v>1038</c:v>
                </c:pt>
                <c:pt idx="161">
                  <c:v>1039</c:v>
                </c:pt>
                <c:pt idx="162">
                  <c:v>1040</c:v>
                </c:pt>
                <c:pt idx="163">
                  <c:v>1041</c:v>
                </c:pt>
                <c:pt idx="164">
                  <c:v>1042</c:v>
                </c:pt>
                <c:pt idx="165">
                  <c:v>1043</c:v>
                </c:pt>
                <c:pt idx="166">
                  <c:v>1044</c:v>
                </c:pt>
                <c:pt idx="167">
                  <c:v>1045</c:v>
                </c:pt>
                <c:pt idx="168">
                  <c:v>1046</c:v>
                </c:pt>
                <c:pt idx="169">
                  <c:v>1047</c:v>
                </c:pt>
                <c:pt idx="170">
                  <c:v>1048</c:v>
                </c:pt>
                <c:pt idx="171">
                  <c:v>1049</c:v>
                </c:pt>
                <c:pt idx="172">
                  <c:v>1050</c:v>
                </c:pt>
                <c:pt idx="173">
                  <c:v>1051</c:v>
                </c:pt>
                <c:pt idx="174">
                  <c:v>1052</c:v>
                </c:pt>
                <c:pt idx="175">
                  <c:v>1053</c:v>
                </c:pt>
                <c:pt idx="176">
                  <c:v>1054</c:v>
                </c:pt>
                <c:pt idx="177">
                  <c:v>1055</c:v>
                </c:pt>
                <c:pt idx="178">
                  <c:v>1056</c:v>
                </c:pt>
                <c:pt idx="179">
                  <c:v>1057</c:v>
                </c:pt>
                <c:pt idx="180">
                  <c:v>1058</c:v>
                </c:pt>
                <c:pt idx="181">
                  <c:v>1059</c:v>
                </c:pt>
                <c:pt idx="182">
                  <c:v>1060</c:v>
                </c:pt>
                <c:pt idx="183">
                  <c:v>1061</c:v>
                </c:pt>
                <c:pt idx="184">
                  <c:v>1062</c:v>
                </c:pt>
                <c:pt idx="185">
                  <c:v>1063</c:v>
                </c:pt>
                <c:pt idx="186">
                  <c:v>1064</c:v>
                </c:pt>
                <c:pt idx="187">
                  <c:v>1065</c:v>
                </c:pt>
                <c:pt idx="188">
                  <c:v>1066</c:v>
                </c:pt>
                <c:pt idx="189">
                  <c:v>1067</c:v>
                </c:pt>
                <c:pt idx="190">
                  <c:v>1068</c:v>
                </c:pt>
                <c:pt idx="191">
                  <c:v>1069</c:v>
                </c:pt>
                <c:pt idx="192">
                  <c:v>1070</c:v>
                </c:pt>
                <c:pt idx="193">
                  <c:v>1071</c:v>
                </c:pt>
                <c:pt idx="194">
                  <c:v>1072</c:v>
                </c:pt>
                <c:pt idx="195">
                  <c:v>1073</c:v>
                </c:pt>
                <c:pt idx="196">
                  <c:v>1074</c:v>
                </c:pt>
                <c:pt idx="197">
                  <c:v>1075</c:v>
                </c:pt>
                <c:pt idx="198">
                  <c:v>1076</c:v>
                </c:pt>
                <c:pt idx="199">
                  <c:v>1077</c:v>
                </c:pt>
                <c:pt idx="200">
                  <c:v>1078</c:v>
                </c:pt>
                <c:pt idx="201">
                  <c:v>1079</c:v>
                </c:pt>
                <c:pt idx="202">
                  <c:v>1080</c:v>
                </c:pt>
                <c:pt idx="203">
                  <c:v>1081</c:v>
                </c:pt>
                <c:pt idx="204">
                  <c:v>1082</c:v>
                </c:pt>
                <c:pt idx="205">
                  <c:v>1083</c:v>
                </c:pt>
                <c:pt idx="206">
                  <c:v>1084</c:v>
                </c:pt>
                <c:pt idx="207">
                  <c:v>1085</c:v>
                </c:pt>
                <c:pt idx="208">
                  <c:v>1086</c:v>
                </c:pt>
                <c:pt idx="209">
                  <c:v>1087</c:v>
                </c:pt>
                <c:pt idx="210">
                  <c:v>1088</c:v>
                </c:pt>
                <c:pt idx="211">
                  <c:v>1089</c:v>
                </c:pt>
                <c:pt idx="212">
                  <c:v>1090</c:v>
                </c:pt>
                <c:pt idx="213">
                  <c:v>1091</c:v>
                </c:pt>
                <c:pt idx="214">
                  <c:v>1092</c:v>
                </c:pt>
                <c:pt idx="215">
                  <c:v>1093</c:v>
                </c:pt>
                <c:pt idx="216">
                  <c:v>1094</c:v>
                </c:pt>
                <c:pt idx="217">
                  <c:v>1095</c:v>
                </c:pt>
                <c:pt idx="218">
                  <c:v>1096</c:v>
                </c:pt>
                <c:pt idx="219">
                  <c:v>1097</c:v>
                </c:pt>
                <c:pt idx="220">
                  <c:v>1098</c:v>
                </c:pt>
                <c:pt idx="221">
                  <c:v>1099</c:v>
                </c:pt>
                <c:pt idx="222">
                  <c:v>1100</c:v>
                </c:pt>
                <c:pt idx="223">
                  <c:v>1101</c:v>
                </c:pt>
                <c:pt idx="224">
                  <c:v>1102</c:v>
                </c:pt>
                <c:pt idx="225">
                  <c:v>1103</c:v>
                </c:pt>
                <c:pt idx="226">
                  <c:v>1104</c:v>
                </c:pt>
                <c:pt idx="227">
                  <c:v>1105</c:v>
                </c:pt>
                <c:pt idx="228">
                  <c:v>1106</c:v>
                </c:pt>
                <c:pt idx="229">
                  <c:v>1107</c:v>
                </c:pt>
                <c:pt idx="230">
                  <c:v>1108</c:v>
                </c:pt>
                <c:pt idx="231">
                  <c:v>1109</c:v>
                </c:pt>
                <c:pt idx="232">
                  <c:v>1110</c:v>
                </c:pt>
                <c:pt idx="233">
                  <c:v>1111</c:v>
                </c:pt>
                <c:pt idx="234">
                  <c:v>1112</c:v>
                </c:pt>
                <c:pt idx="235">
                  <c:v>1113</c:v>
                </c:pt>
                <c:pt idx="236">
                  <c:v>1114</c:v>
                </c:pt>
                <c:pt idx="237">
                  <c:v>1115</c:v>
                </c:pt>
                <c:pt idx="238">
                  <c:v>1116</c:v>
                </c:pt>
                <c:pt idx="239">
                  <c:v>1117</c:v>
                </c:pt>
                <c:pt idx="240">
                  <c:v>1118</c:v>
                </c:pt>
                <c:pt idx="241">
                  <c:v>1119</c:v>
                </c:pt>
                <c:pt idx="242">
                  <c:v>1120</c:v>
                </c:pt>
                <c:pt idx="243">
                  <c:v>1121</c:v>
                </c:pt>
                <c:pt idx="244">
                  <c:v>1122</c:v>
                </c:pt>
                <c:pt idx="245">
                  <c:v>1123</c:v>
                </c:pt>
                <c:pt idx="246">
                  <c:v>1124</c:v>
                </c:pt>
                <c:pt idx="247">
                  <c:v>1125</c:v>
                </c:pt>
                <c:pt idx="248">
                  <c:v>1126</c:v>
                </c:pt>
                <c:pt idx="249">
                  <c:v>1127</c:v>
                </c:pt>
                <c:pt idx="250">
                  <c:v>1128</c:v>
                </c:pt>
                <c:pt idx="251">
                  <c:v>1129</c:v>
                </c:pt>
                <c:pt idx="252">
                  <c:v>1130</c:v>
                </c:pt>
                <c:pt idx="253">
                  <c:v>1131</c:v>
                </c:pt>
                <c:pt idx="254">
                  <c:v>1132</c:v>
                </c:pt>
                <c:pt idx="255">
                  <c:v>1133</c:v>
                </c:pt>
                <c:pt idx="256">
                  <c:v>1134</c:v>
                </c:pt>
                <c:pt idx="257">
                  <c:v>1135</c:v>
                </c:pt>
                <c:pt idx="258">
                  <c:v>1136</c:v>
                </c:pt>
                <c:pt idx="259">
                  <c:v>1137</c:v>
                </c:pt>
                <c:pt idx="260">
                  <c:v>1138</c:v>
                </c:pt>
                <c:pt idx="261">
                  <c:v>1139</c:v>
                </c:pt>
                <c:pt idx="262">
                  <c:v>1140</c:v>
                </c:pt>
                <c:pt idx="263">
                  <c:v>1141</c:v>
                </c:pt>
                <c:pt idx="264">
                  <c:v>1142</c:v>
                </c:pt>
                <c:pt idx="265">
                  <c:v>1143</c:v>
                </c:pt>
                <c:pt idx="266">
                  <c:v>1144</c:v>
                </c:pt>
                <c:pt idx="267">
                  <c:v>1145</c:v>
                </c:pt>
                <c:pt idx="268">
                  <c:v>1146</c:v>
                </c:pt>
                <c:pt idx="269">
                  <c:v>1147</c:v>
                </c:pt>
                <c:pt idx="270">
                  <c:v>1148</c:v>
                </c:pt>
                <c:pt idx="271">
                  <c:v>1149</c:v>
                </c:pt>
                <c:pt idx="272">
                  <c:v>1150</c:v>
                </c:pt>
                <c:pt idx="273">
                  <c:v>1151</c:v>
                </c:pt>
                <c:pt idx="274">
                  <c:v>1152</c:v>
                </c:pt>
                <c:pt idx="275">
                  <c:v>1153</c:v>
                </c:pt>
                <c:pt idx="276">
                  <c:v>1154</c:v>
                </c:pt>
                <c:pt idx="277">
                  <c:v>1155</c:v>
                </c:pt>
                <c:pt idx="278">
                  <c:v>1156</c:v>
                </c:pt>
                <c:pt idx="279">
                  <c:v>1157</c:v>
                </c:pt>
                <c:pt idx="280">
                  <c:v>1158</c:v>
                </c:pt>
                <c:pt idx="281">
                  <c:v>1159</c:v>
                </c:pt>
                <c:pt idx="282">
                  <c:v>1160</c:v>
                </c:pt>
                <c:pt idx="283">
                  <c:v>1161</c:v>
                </c:pt>
                <c:pt idx="284">
                  <c:v>1162</c:v>
                </c:pt>
                <c:pt idx="285">
                  <c:v>1163</c:v>
                </c:pt>
                <c:pt idx="286">
                  <c:v>1164</c:v>
                </c:pt>
                <c:pt idx="287">
                  <c:v>1165</c:v>
                </c:pt>
                <c:pt idx="288">
                  <c:v>1166</c:v>
                </c:pt>
                <c:pt idx="289">
                  <c:v>1167</c:v>
                </c:pt>
                <c:pt idx="290">
                  <c:v>1168</c:v>
                </c:pt>
                <c:pt idx="291">
                  <c:v>1169</c:v>
                </c:pt>
                <c:pt idx="292">
                  <c:v>1170</c:v>
                </c:pt>
                <c:pt idx="293">
                  <c:v>1171</c:v>
                </c:pt>
                <c:pt idx="294">
                  <c:v>1172</c:v>
                </c:pt>
                <c:pt idx="295">
                  <c:v>1173</c:v>
                </c:pt>
                <c:pt idx="296">
                  <c:v>1174</c:v>
                </c:pt>
                <c:pt idx="297">
                  <c:v>1175</c:v>
                </c:pt>
                <c:pt idx="298">
                  <c:v>1176</c:v>
                </c:pt>
              </c:numCache>
            </c:numRef>
          </c:xVal>
          <c:yVal>
            <c:numRef>
              <c:f>Graph!$E$880:$E$1176</c:f>
              <c:numCache>
                <c:formatCode>General</c:formatCode>
                <c:ptCount val="297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5C-437B-8D7A-BBB09405CEE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Graph!$A$879:$A$1177</c:f>
              <c:numCache>
                <c:formatCode>General</c:formatCode>
                <c:ptCount val="299"/>
                <c:pt idx="0">
                  <c:v>878</c:v>
                </c:pt>
                <c:pt idx="1">
                  <c:v>879</c:v>
                </c:pt>
                <c:pt idx="2">
                  <c:v>880</c:v>
                </c:pt>
                <c:pt idx="3">
                  <c:v>881</c:v>
                </c:pt>
                <c:pt idx="4">
                  <c:v>882</c:v>
                </c:pt>
                <c:pt idx="5">
                  <c:v>883</c:v>
                </c:pt>
                <c:pt idx="6">
                  <c:v>884</c:v>
                </c:pt>
                <c:pt idx="7">
                  <c:v>885</c:v>
                </c:pt>
                <c:pt idx="8">
                  <c:v>886</c:v>
                </c:pt>
                <c:pt idx="9">
                  <c:v>887</c:v>
                </c:pt>
                <c:pt idx="10">
                  <c:v>888</c:v>
                </c:pt>
                <c:pt idx="11">
                  <c:v>889</c:v>
                </c:pt>
                <c:pt idx="12">
                  <c:v>890</c:v>
                </c:pt>
                <c:pt idx="13">
                  <c:v>891</c:v>
                </c:pt>
                <c:pt idx="14">
                  <c:v>892</c:v>
                </c:pt>
                <c:pt idx="15">
                  <c:v>893</c:v>
                </c:pt>
                <c:pt idx="16">
                  <c:v>894</c:v>
                </c:pt>
                <c:pt idx="17">
                  <c:v>895</c:v>
                </c:pt>
                <c:pt idx="18">
                  <c:v>896</c:v>
                </c:pt>
                <c:pt idx="19">
                  <c:v>897</c:v>
                </c:pt>
                <c:pt idx="20">
                  <c:v>898</c:v>
                </c:pt>
                <c:pt idx="21">
                  <c:v>899</c:v>
                </c:pt>
                <c:pt idx="22">
                  <c:v>900</c:v>
                </c:pt>
                <c:pt idx="23">
                  <c:v>901</c:v>
                </c:pt>
                <c:pt idx="24">
                  <c:v>902</c:v>
                </c:pt>
                <c:pt idx="25">
                  <c:v>903</c:v>
                </c:pt>
                <c:pt idx="26">
                  <c:v>904</c:v>
                </c:pt>
                <c:pt idx="27">
                  <c:v>905</c:v>
                </c:pt>
                <c:pt idx="28">
                  <c:v>906</c:v>
                </c:pt>
                <c:pt idx="29">
                  <c:v>907</c:v>
                </c:pt>
                <c:pt idx="30">
                  <c:v>908</c:v>
                </c:pt>
                <c:pt idx="31">
                  <c:v>909</c:v>
                </c:pt>
                <c:pt idx="32">
                  <c:v>910</c:v>
                </c:pt>
                <c:pt idx="33">
                  <c:v>911</c:v>
                </c:pt>
                <c:pt idx="34">
                  <c:v>912</c:v>
                </c:pt>
                <c:pt idx="35">
                  <c:v>913</c:v>
                </c:pt>
                <c:pt idx="36">
                  <c:v>914</c:v>
                </c:pt>
                <c:pt idx="37">
                  <c:v>915</c:v>
                </c:pt>
                <c:pt idx="38">
                  <c:v>916</c:v>
                </c:pt>
                <c:pt idx="39">
                  <c:v>917</c:v>
                </c:pt>
                <c:pt idx="40">
                  <c:v>918</c:v>
                </c:pt>
                <c:pt idx="41">
                  <c:v>919</c:v>
                </c:pt>
                <c:pt idx="42">
                  <c:v>920</c:v>
                </c:pt>
                <c:pt idx="43">
                  <c:v>921</c:v>
                </c:pt>
                <c:pt idx="44">
                  <c:v>922</c:v>
                </c:pt>
                <c:pt idx="45">
                  <c:v>923</c:v>
                </c:pt>
                <c:pt idx="46">
                  <c:v>924</c:v>
                </c:pt>
                <c:pt idx="47">
                  <c:v>925</c:v>
                </c:pt>
                <c:pt idx="48">
                  <c:v>926</c:v>
                </c:pt>
                <c:pt idx="49">
                  <c:v>927</c:v>
                </c:pt>
                <c:pt idx="50">
                  <c:v>928</c:v>
                </c:pt>
                <c:pt idx="51">
                  <c:v>929</c:v>
                </c:pt>
                <c:pt idx="52">
                  <c:v>930</c:v>
                </c:pt>
                <c:pt idx="53">
                  <c:v>931</c:v>
                </c:pt>
                <c:pt idx="54">
                  <c:v>932</c:v>
                </c:pt>
                <c:pt idx="55">
                  <c:v>933</c:v>
                </c:pt>
                <c:pt idx="56">
                  <c:v>934</c:v>
                </c:pt>
                <c:pt idx="57">
                  <c:v>935</c:v>
                </c:pt>
                <c:pt idx="58">
                  <c:v>936</c:v>
                </c:pt>
                <c:pt idx="59">
                  <c:v>937</c:v>
                </c:pt>
                <c:pt idx="60">
                  <c:v>938</c:v>
                </c:pt>
                <c:pt idx="61">
                  <c:v>939</c:v>
                </c:pt>
                <c:pt idx="62">
                  <c:v>940</c:v>
                </c:pt>
                <c:pt idx="63">
                  <c:v>941</c:v>
                </c:pt>
                <c:pt idx="64">
                  <c:v>942</c:v>
                </c:pt>
                <c:pt idx="65">
                  <c:v>943</c:v>
                </c:pt>
                <c:pt idx="66">
                  <c:v>944</c:v>
                </c:pt>
                <c:pt idx="67">
                  <c:v>945</c:v>
                </c:pt>
                <c:pt idx="68">
                  <c:v>946</c:v>
                </c:pt>
                <c:pt idx="69">
                  <c:v>947</c:v>
                </c:pt>
                <c:pt idx="70">
                  <c:v>948</c:v>
                </c:pt>
                <c:pt idx="71">
                  <c:v>949</c:v>
                </c:pt>
                <c:pt idx="72">
                  <c:v>950</c:v>
                </c:pt>
                <c:pt idx="73">
                  <c:v>951</c:v>
                </c:pt>
                <c:pt idx="74">
                  <c:v>952</c:v>
                </c:pt>
                <c:pt idx="75">
                  <c:v>953</c:v>
                </c:pt>
                <c:pt idx="76">
                  <c:v>954</c:v>
                </c:pt>
                <c:pt idx="77">
                  <c:v>955</c:v>
                </c:pt>
                <c:pt idx="78">
                  <c:v>956</c:v>
                </c:pt>
                <c:pt idx="79">
                  <c:v>957</c:v>
                </c:pt>
                <c:pt idx="80">
                  <c:v>958</c:v>
                </c:pt>
                <c:pt idx="81">
                  <c:v>959</c:v>
                </c:pt>
                <c:pt idx="82">
                  <c:v>960</c:v>
                </c:pt>
                <c:pt idx="83">
                  <c:v>961</c:v>
                </c:pt>
                <c:pt idx="84">
                  <c:v>962</c:v>
                </c:pt>
                <c:pt idx="85">
                  <c:v>963</c:v>
                </c:pt>
                <c:pt idx="86">
                  <c:v>964</c:v>
                </c:pt>
                <c:pt idx="87">
                  <c:v>965</c:v>
                </c:pt>
                <c:pt idx="88">
                  <c:v>966</c:v>
                </c:pt>
                <c:pt idx="89">
                  <c:v>967</c:v>
                </c:pt>
                <c:pt idx="90">
                  <c:v>968</c:v>
                </c:pt>
                <c:pt idx="91">
                  <c:v>969</c:v>
                </c:pt>
                <c:pt idx="92">
                  <c:v>970</c:v>
                </c:pt>
                <c:pt idx="93">
                  <c:v>971</c:v>
                </c:pt>
                <c:pt idx="94">
                  <c:v>972</c:v>
                </c:pt>
                <c:pt idx="95">
                  <c:v>973</c:v>
                </c:pt>
                <c:pt idx="96">
                  <c:v>974</c:v>
                </c:pt>
                <c:pt idx="97">
                  <c:v>975</c:v>
                </c:pt>
                <c:pt idx="98">
                  <c:v>976</c:v>
                </c:pt>
                <c:pt idx="99">
                  <c:v>977</c:v>
                </c:pt>
                <c:pt idx="100">
                  <c:v>978</c:v>
                </c:pt>
                <c:pt idx="101">
                  <c:v>979</c:v>
                </c:pt>
                <c:pt idx="102">
                  <c:v>980</c:v>
                </c:pt>
                <c:pt idx="103">
                  <c:v>981</c:v>
                </c:pt>
                <c:pt idx="104">
                  <c:v>982</c:v>
                </c:pt>
                <c:pt idx="105">
                  <c:v>983</c:v>
                </c:pt>
                <c:pt idx="106">
                  <c:v>984</c:v>
                </c:pt>
                <c:pt idx="107">
                  <c:v>985</c:v>
                </c:pt>
                <c:pt idx="108">
                  <c:v>986</c:v>
                </c:pt>
                <c:pt idx="109">
                  <c:v>987</c:v>
                </c:pt>
                <c:pt idx="110">
                  <c:v>988</c:v>
                </c:pt>
                <c:pt idx="111">
                  <c:v>989</c:v>
                </c:pt>
                <c:pt idx="112">
                  <c:v>990</c:v>
                </c:pt>
                <c:pt idx="113">
                  <c:v>991</c:v>
                </c:pt>
                <c:pt idx="114">
                  <c:v>992</c:v>
                </c:pt>
                <c:pt idx="115">
                  <c:v>993</c:v>
                </c:pt>
                <c:pt idx="116">
                  <c:v>994</c:v>
                </c:pt>
                <c:pt idx="117">
                  <c:v>995</c:v>
                </c:pt>
                <c:pt idx="118">
                  <c:v>996</c:v>
                </c:pt>
                <c:pt idx="119">
                  <c:v>997</c:v>
                </c:pt>
                <c:pt idx="120">
                  <c:v>998</c:v>
                </c:pt>
                <c:pt idx="121">
                  <c:v>999</c:v>
                </c:pt>
                <c:pt idx="122">
                  <c:v>1000</c:v>
                </c:pt>
                <c:pt idx="123">
                  <c:v>1001</c:v>
                </c:pt>
                <c:pt idx="124">
                  <c:v>1002</c:v>
                </c:pt>
                <c:pt idx="125">
                  <c:v>1003</c:v>
                </c:pt>
                <c:pt idx="126">
                  <c:v>1004</c:v>
                </c:pt>
                <c:pt idx="127">
                  <c:v>1005</c:v>
                </c:pt>
                <c:pt idx="128">
                  <c:v>1006</c:v>
                </c:pt>
                <c:pt idx="129">
                  <c:v>1007</c:v>
                </c:pt>
                <c:pt idx="130">
                  <c:v>1008</c:v>
                </c:pt>
                <c:pt idx="131">
                  <c:v>1009</c:v>
                </c:pt>
                <c:pt idx="132">
                  <c:v>1010</c:v>
                </c:pt>
                <c:pt idx="133">
                  <c:v>1011</c:v>
                </c:pt>
                <c:pt idx="134">
                  <c:v>1012</c:v>
                </c:pt>
                <c:pt idx="135">
                  <c:v>1013</c:v>
                </c:pt>
                <c:pt idx="136">
                  <c:v>1014</c:v>
                </c:pt>
                <c:pt idx="137">
                  <c:v>1015</c:v>
                </c:pt>
                <c:pt idx="138">
                  <c:v>1016</c:v>
                </c:pt>
                <c:pt idx="139">
                  <c:v>1017</c:v>
                </c:pt>
                <c:pt idx="140">
                  <c:v>1018</c:v>
                </c:pt>
                <c:pt idx="141">
                  <c:v>1019</c:v>
                </c:pt>
                <c:pt idx="142">
                  <c:v>1020</c:v>
                </c:pt>
                <c:pt idx="143">
                  <c:v>1021</c:v>
                </c:pt>
                <c:pt idx="144">
                  <c:v>1022</c:v>
                </c:pt>
                <c:pt idx="145">
                  <c:v>1023</c:v>
                </c:pt>
                <c:pt idx="146">
                  <c:v>1024</c:v>
                </c:pt>
                <c:pt idx="147">
                  <c:v>1025</c:v>
                </c:pt>
                <c:pt idx="148">
                  <c:v>1026</c:v>
                </c:pt>
                <c:pt idx="149">
                  <c:v>1027</c:v>
                </c:pt>
                <c:pt idx="150">
                  <c:v>1028</c:v>
                </c:pt>
                <c:pt idx="151">
                  <c:v>1029</c:v>
                </c:pt>
                <c:pt idx="152">
                  <c:v>1030</c:v>
                </c:pt>
                <c:pt idx="153">
                  <c:v>1031</c:v>
                </c:pt>
                <c:pt idx="154">
                  <c:v>1032</c:v>
                </c:pt>
                <c:pt idx="155">
                  <c:v>1033</c:v>
                </c:pt>
                <c:pt idx="156">
                  <c:v>1034</c:v>
                </c:pt>
                <c:pt idx="157">
                  <c:v>1035</c:v>
                </c:pt>
                <c:pt idx="158">
                  <c:v>1036</c:v>
                </c:pt>
                <c:pt idx="159">
                  <c:v>1037</c:v>
                </c:pt>
                <c:pt idx="160">
                  <c:v>1038</c:v>
                </c:pt>
                <c:pt idx="161">
                  <c:v>1039</c:v>
                </c:pt>
                <c:pt idx="162">
                  <c:v>1040</c:v>
                </c:pt>
                <c:pt idx="163">
                  <c:v>1041</c:v>
                </c:pt>
                <c:pt idx="164">
                  <c:v>1042</c:v>
                </c:pt>
                <c:pt idx="165">
                  <c:v>1043</c:v>
                </c:pt>
                <c:pt idx="166">
                  <c:v>1044</c:v>
                </c:pt>
                <c:pt idx="167">
                  <c:v>1045</c:v>
                </c:pt>
                <c:pt idx="168">
                  <c:v>1046</c:v>
                </c:pt>
                <c:pt idx="169">
                  <c:v>1047</c:v>
                </c:pt>
                <c:pt idx="170">
                  <c:v>1048</c:v>
                </c:pt>
                <c:pt idx="171">
                  <c:v>1049</c:v>
                </c:pt>
                <c:pt idx="172">
                  <c:v>1050</c:v>
                </c:pt>
                <c:pt idx="173">
                  <c:v>1051</c:v>
                </c:pt>
                <c:pt idx="174">
                  <c:v>1052</c:v>
                </c:pt>
                <c:pt idx="175">
                  <c:v>1053</c:v>
                </c:pt>
                <c:pt idx="176">
                  <c:v>1054</c:v>
                </c:pt>
                <c:pt idx="177">
                  <c:v>1055</c:v>
                </c:pt>
                <c:pt idx="178">
                  <c:v>1056</c:v>
                </c:pt>
                <c:pt idx="179">
                  <c:v>1057</c:v>
                </c:pt>
                <c:pt idx="180">
                  <c:v>1058</c:v>
                </c:pt>
                <c:pt idx="181">
                  <c:v>1059</c:v>
                </c:pt>
                <c:pt idx="182">
                  <c:v>1060</c:v>
                </c:pt>
                <c:pt idx="183">
                  <c:v>1061</c:v>
                </c:pt>
                <c:pt idx="184">
                  <c:v>1062</c:v>
                </c:pt>
                <c:pt idx="185">
                  <c:v>1063</c:v>
                </c:pt>
                <c:pt idx="186">
                  <c:v>1064</c:v>
                </c:pt>
                <c:pt idx="187">
                  <c:v>1065</c:v>
                </c:pt>
                <c:pt idx="188">
                  <c:v>1066</c:v>
                </c:pt>
                <c:pt idx="189">
                  <c:v>1067</c:v>
                </c:pt>
                <c:pt idx="190">
                  <c:v>1068</c:v>
                </c:pt>
                <c:pt idx="191">
                  <c:v>1069</c:v>
                </c:pt>
                <c:pt idx="192">
                  <c:v>1070</c:v>
                </c:pt>
                <c:pt idx="193">
                  <c:v>1071</c:v>
                </c:pt>
                <c:pt idx="194">
                  <c:v>1072</c:v>
                </c:pt>
                <c:pt idx="195">
                  <c:v>1073</c:v>
                </c:pt>
                <c:pt idx="196">
                  <c:v>1074</c:v>
                </c:pt>
                <c:pt idx="197">
                  <c:v>1075</c:v>
                </c:pt>
                <c:pt idx="198">
                  <c:v>1076</c:v>
                </c:pt>
                <c:pt idx="199">
                  <c:v>1077</c:v>
                </c:pt>
                <c:pt idx="200">
                  <c:v>1078</c:v>
                </c:pt>
                <c:pt idx="201">
                  <c:v>1079</c:v>
                </c:pt>
                <c:pt idx="202">
                  <c:v>1080</c:v>
                </c:pt>
                <c:pt idx="203">
                  <c:v>1081</c:v>
                </c:pt>
                <c:pt idx="204">
                  <c:v>1082</c:v>
                </c:pt>
                <c:pt idx="205">
                  <c:v>1083</c:v>
                </c:pt>
                <c:pt idx="206">
                  <c:v>1084</c:v>
                </c:pt>
                <c:pt idx="207">
                  <c:v>1085</c:v>
                </c:pt>
                <c:pt idx="208">
                  <c:v>1086</c:v>
                </c:pt>
                <c:pt idx="209">
                  <c:v>1087</c:v>
                </c:pt>
                <c:pt idx="210">
                  <c:v>1088</c:v>
                </c:pt>
                <c:pt idx="211">
                  <c:v>1089</c:v>
                </c:pt>
                <c:pt idx="212">
                  <c:v>1090</c:v>
                </c:pt>
                <c:pt idx="213">
                  <c:v>1091</c:v>
                </c:pt>
                <c:pt idx="214">
                  <c:v>1092</c:v>
                </c:pt>
                <c:pt idx="215">
                  <c:v>1093</c:v>
                </c:pt>
                <c:pt idx="216">
                  <c:v>1094</c:v>
                </c:pt>
                <c:pt idx="217">
                  <c:v>1095</c:v>
                </c:pt>
                <c:pt idx="218">
                  <c:v>1096</c:v>
                </c:pt>
                <c:pt idx="219">
                  <c:v>1097</c:v>
                </c:pt>
                <c:pt idx="220">
                  <c:v>1098</c:v>
                </c:pt>
                <c:pt idx="221">
                  <c:v>1099</c:v>
                </c:pt>
                <c:pt idx="222">
                  <c:v>1100</c:v>
                </c:pt>
                <c:pt idx="223">
                  <c:v>1101</c:v>
                </c:pt>
                <c:pt idx="224">
                  <c:v>1102</c:v>
                </c:pt>
                <c:pt idx="225">
                  <c:v>1103</c:v>
                </c:pt>
                <c:pt idx="226">
                  <c:v>1104</c:v>
                </c:pt>
                <c:pt idx="227">
                  <c:v>1105</c:v>
                </c:pt>
                <c:pt idx="228">
                  <c:v>1106</c:v>
                </c:pt>
                <c:pt idx="229">
                  <c:v>1107</c:v>
                </c:pt>
                <c:pt idx="230">
                  <c:v>1108</c:v>
                </c:pt>
                <c:pt idx="231">
                  <c:v>1109</c:v>
                </c:pt>
                <c:pt idx="232">
                  <c:v>1110</c:v>
                </c:pt>
                <c:pt idx="233">
                  <c:v>1111</c:v>
                </c:pt>
                <c:pt idx="234">
                  <c:v>1112</c:v>
                </c:pt>
                <c:pt idx="235">
                  <c:v>1113</c:v>
                </c:pt>
                <c:pt idx="236">
                  <c:v>1114</c:v>
                </c:pt>
                <c:pt idx="237">
                  <c:v>1115</c:v>
                </c:pt>
                <c:pt idx="238">
                  <c:v>1116</c:v>
                </c:pt>
                <c:pt idx="239">
                  <c:v>1117</c:v>
                </c:pt>
                <c:pt idx="240">
                  <c:v>1118</c:v>
                </c:pt>
                <c:pt idx="241">
                  <c:v>1119</c:v>
                </c:pt>
                <c:pt idx="242">
                  <c:v>1120</c:v>
                </c:pt>
                <c:pt idx="243">
                  <c:v>1121</c:v>
                </c:pt>
                <c:pt idx="244">
                  <c:v>1122</c:v>
                </c:pt>
                <c:pt idx="245">
                  <c:v>1123</c:v>
                </c:pt>
                <c:pt idx="246">
                  <c:v>1124</c:v>
                </c:pt>
                <c:pt idx="247">
                  <c:v>1125</c:v>
                </c:pt>
                <c:pt idx="248">
                  <c:v>1126</c:v>
                </c:pt>
                <c:pt idx="249">
                  <c:v>1127</c:v>
                </c:pt>
                <c:pt idx="250">
                  <c:v>1128</c:v>
                </c:pt>
                <c:pt idx="251">
                  <c:v>1129</c:v>
                </c:pt>
                <c:pt idx="252">
                  <c:v>1130</c:v>
                </c:pt>
                <c:pt idx="253">
                  <c:v>1131</c:v>
                </c:pt>
                <c:pt idx="254">
                  <c:v>1132</c:v>
                </c:pt>
                <c:pt idx="255">
                  <c:v>1133</c:v>
                </c:pt>
                <c:pt idx="256">
                  <c:v>1134</c:v>
                </c:pt>
                <c:pt idx="257">
                  <c:v>1135</c:v>
                </c:pt>
                <c:pt idx="258">
                  <c:v>1136</c:v>
                </c:pt>
                <c:pt idx="259">
                  <c:v>1137</c:v>
                </c:pt>
                <c:pt idx="260">
                  <c:v>1138</c:v>
                </c:pt>
                <c:pt idx="261">
                  <c:v>1139</c:v>
                </c:pt>
                <c:pt idx="262">
                  <c:v>1140</c:v>
                </c:pt>
                <c:pt idx="263">
                  <c:v>1141</c:v>
                </c:pt>
                <c:pt idx="264">
                  <c:v>1142</c:v>
                </c:pt>
                <c:pt idx="265">
                  <c:v>1143</c:v>
                </c:pt>
                <c:pt idx="266">
                  <c:v>1144</c:v>
                </c:pt>
                <c:pt idx="267">
                  <c:v>1145</c:v>
                </c:pt>
                <c:pt idx="268">
                  <c:v>1146</c:v>
                </c:pt>
                <c:pt idx="269">
                  <c:v>1147</c:v>
                </c:pt>
                <c:pt idx="270">
                  <c:v>1148</c:v>
                </c:pt>
                <c:pt idx="271">
                  <c:v>1149</c:v>
                </c:pt>
                <c:pt idx="272">
                  <c:v>1150</c:v>
                </c:pt>
                <c:pt idx="273">
                  <c:v>1151</c:v>
                </c:pt>
                <c:pt idx="274">
                  <c:v>1152</c:v>
                </c:pt>
                <c:pt idx="275">
                  <c:v>1153</c:v>
                </c:pt>
                <c:pt idx="276">
                  <c:v>1154</c:v>
                </c:pt>
                <c:pt idx="277">
                  <c:v>1155</c:v>
                </c:pt>
                <c:pt idx="278">
                  <c:v>1156</c:v>
                </c:pt>
                <c:pt idx="279">
                  <c:v>1157</c:v>
                </c:pt>
                <c:pt idx="280">
                  <c:v>1158</c:v>
                </c:pt>
                <c:pt idx="281">
                  <c:v>1159</c:v>
                </c:pt>
                <c:pt idx="282">
                  <c:v>1160</c:v>
                </c:pt>
                <c:pt idx="283">
                  <c:v>1161</c:v>
                </c:pt>
                <c:pt idx="284">
                  <c:v>1162</c:v>
                </c:pt>
                <c:pt idx="285">
                  <c:v>1163</c:v>
                </c:pt>
                <c:pt idx="286">
                  <c:v>1164</c:v>
                </c:pt>
                <c:pt idx="287">
                  <c:v>1165</c:v>
                </c:pt>
                <c:pt idx="288">
                  <c:v>1166</c:v>
                </c:pt>
                <c:pt idx="289">
                  <c:v>1167</c:v>
                </c:pt>
                <c:pt idx="290">
                  <c:v>1168</c:v>
                </c:pt>
                <c:pt idx="291">
                  <c:v>1169</c:v>
                </c:pt>
                <c:pt idx="292">
                  <c:v>1170</c:v>
                </c:pt>
                <c:pt idx="293">
                  <c:v>1171</c:v>
                </c:pt>
                <c:pt idx="294">
                  <c:v>1172</c:v>
                </c:pt>
                <c:pt idx="295">
                  <c:v>1173</c:v>
                </c:pt>
                <c:pt idx="296">
                  <c:v>1174</c:v>
                </c:pt>
                <c:pt idx="297">
                  <c:v>1175</c:v>
                </c:pt>
                <c:pt idx="298">
                  <c:v>1176</c:v>
                </c:pt>
              </c:numCache>
            </c:numRef>
          </c:xVal>
          <c:yVal>
            <c:numRef>
              <c:f>Graph!$G$880:$G$1176</c:f>
              <c:numCache>
                <c:formatCode>General</c:formatCode>
                <c:ptCount val="2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5C-437B-8D7A-BBB09405CEE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Graph!$A$879:$A$1177</c:f>
              <c:numCache>
                <c:formatCode>General</c:formatCode>
                <c:ptCount val="299"/>
                <c:pt idx="0">
                  <c:v>878</c:v>
                </c:pt>
                <c:pt idx="1">
                  <c:v>879</c:v>
                </c:pt>
                <c:pt idx="2">
                  <c:v>880</c:v>
                </c:pt>
                <c:pt idx="3">
                  <c:v>881</c:v>
                </c:pt>
                <c:pt idx="4">
                  <c:v>882</c:v>
                </c:pt>
                <c:pt idx="5">
                  <c:v>883</c:v>
                </c:pt>
                <c:pt idx="6">
                  <c:v>884</c:v>
                </c:pt>
                <c:pt idx="7">
                  <c:v>885</c:v>
                </c:pt>
                <c:pt idx="8">
                  <c:v>886</c:v>
                </c:pt>
                <c:pt idx="9">
                  <c:v>887</c:v>
                </c:pt>
                <c:pt idx="10">
                  <c:v>888</c:v>
                </c:pt>
                <c:pt idx="11">
                  <c:v>889</c:v>
                </c:pt>
                <c:pt idx="12">
                  <c:v>890</c:v>
                </c:pt>
                <c:pt idx="13">
                  <c:v>891</c:v>
                </c:pt>
                <c:pt idx="14">
                  <c:v>892</c:v>
                </c:pt>
                <c:pt idx="15">
                  <c:v>893</c:v>
                </c:pt>
                <c:pt idx="16">
                  <c:v>894</c:v>
                </c:pt>
                <c:pt idx="17">
                  <c:v>895</c:v>
                </c:pt>
                <c:pt idx="18">
                  <c:v>896</c:v>
                </c:pt>
                <c:pt idx="19">
                  <c:v>897</c:v>
                </c:pt>
                <c:pt idx="20">
                  <c:v>898</c:v>
                </c:pt>
                <c:pt idx="21">
                  <c:v>899</c:v>
                </c:pt>
                <c:pt idx="22">
                  <c:v>900</c:v>
                </c:pt>
                <c:pt idx="23">
                  <c:v>901</c:v>
                </c:pt>
                <c:pt idx="24">
                  <c:v>902</c:v>
                </c:pt>
                <c:pt idx="25">
                  <c:v>903</c:v>
                </c:pt>
                <c:pt idx="26">
                  <c:v>904</c:v>
                </c:pt>
                <c:pt idx="27">
                  <c:v>905</c:v>
                </c:pt>
                <c:pt idx="28">
                  <c:v>906</c:v>
                </c:pt>
                <c:pt idx="29">
                  <c:v>907</c:v>
                </c:pt>
                <c:pt idx="30">
                  <c:v>908</c:v>
                </c:pt>
                <c:pt idx="31">
                  <c:v>909</c:v>
                </c:pt>
                <c:pt idx="32">
                  <c:v>910</c:v>
                </c:pt>
                <c:pt idx="33">
                  <c:v>911</c:v>
                </c:pt>
                <c:pt idx="34">
                  <c:v>912</c:v>
                </c:pt>
                <c:pt idx="35">
                  <c:v>913</c:v>
                </c:pt>
                <c:pt idx="36">
                  <c:v>914</c:v>
                </c:pt>
                <c:pt idx="37">
                  <c:v>915</c:v>
                </c:pt>
                <c:pt idx="38">
                  <c:v>916</c:v>
                </c:pt>
                <c:pt idx="39">
                  <c:v>917</c:v>
                </c:pt>
                <c:pt idx="40">
                  <c:v>918</c:v>
                </c:pt>
                <c:pt idx="41">
                  <c:v>919</c:v>
                </c:pt>
                <c:pt idx="42">
                  <c:v>920</c:v>
                </c:pt>
                <c:pt idx="43">
                  <c:v>921</c:v>
                </c:pt>
                <c:pt idx="44">
                  <c:v>922</c:v>
                </c:pt>
                <c:pt idx="45">
                  <c:v>923</c:v>
                </c:pt>
                <c:pt idx="46">
                  <c:v>924</c:v>
                </c:pt>
                <c:pt idx="47">
                  <c:v>925</c:v>
                </c:pt>
                <c:pt idx="48">
                  <c:v>926</c:v>
                </c:pt>
                <c:pt idx="49">
                  <c:v>927</c:v>
                </c:pt>
                <c:pt idx="50">
                  <c:v>928</c:v>
                </c:pt>
                <c:pt idx="51">
                  <c:v>929</c:v>
                </c:pt>
                <c:pt idx="52">
                  <c:v>930</c:v>
                </c:pt>
                <c:pt idx="53">
                  <c:v>931</c:v>
                </c:pt>
                <c:pt idx="54">
                  <c:v>932</c:v>
                </c:pt>
                <c:pt idx="55">
                  <c:v>933</c:v>
                </c:pt>
                <c:pt idx="56">
                  <c:v>934</c:v>
                </c:pt>
                <c:pt idx="57">
                  <c:v>935</c:v>
                </c:pt>
                <c:pt idx="58">
                  <c:v>936</c:v>
                </c:pt>
                <c:pt idx="59">
                  <c:v>937</c:v>
                </c:pt>
                <c:pt idx="60">
                  <c:v>938</c:v>
                </c:pt>
                <c:pt idx="61">
                  <c:v>939</c:v>
                </c:pt>
                <c:pt idx="62">
                  <c:v>940</c:v>
                </c:pt>
                <c:pt idx="63">
                  <c:v>941</c:v>
                </c:pt>
                <c:pt idx="64">
                  <c:v>942</c:v>
                </c:pt>
                <c:pt idx="65">
                  <c:v>943</c:v>
                </c:pt>
                <c:pt idx="66">
                  <c:v>944</c:v>
                </c:pt>
                <c:pt idx="67">
                  <c:v>945</c:v>
                </c:pt>
                <c:pt idx="68">
                  <c:v>946</c:v>
                </c:pt>
                <c:pt idx="69">
                  <c:v>947</c:v>
                </c:pt>
                <c:pt idx="70">
                  <c:v>948</c:v>
                </c:pt>
                <c:pt idx="71">
                  <c:v>949</c:v>
                </c:pt>
                <c:pt idx="72">
                  <c:v>950</c:v>
                </c:pt>
                <c:pt idx="73">
                  <c:v>951</c:v>
                </c:pt>
                <c:pt idx="74">
                  <c:v>952</c:v>
                </c:pt>
                <c:pt idx="75">
                  <c:v>953</c:v>
                </c:pt>
                <c:pt idx="76">
                  <c:v>954</c:v>
                </c:pt>
                <c:pt idx="77">
                  <c:v>955</c:v>
                </c:pt>
                <c:pt idx="78">
                  <c:v>956</c:v>
                </c:pt>
                <c:pt idx="79">
                  <c:v>957</c:v>
                </c:pt>
                <c:pt idx="80">
                  <c:v>958</c:v>
                </c:pt>
                <c:pt idx="81">
                  <c:v>959</c:v>
                </c:pt>
                <c:pt idx="82">
                  <c:v>960</c:v>
                </c:pt>
                <c:pt idx="83">
                  <c:v>961</c:v>
                </c:pt>
                <c:pt idx="84">
                  <c:v>962</c:v>
                </c:pt>
                <c:pt idx="85">
                  <c:v>963</c:v>
                </c:pt>
                <c:pt idx="86">
                  <c:v>964</c:v>
                </c:pt>
                <c:pt idx="87">
                  <c:v>965</c:v>
                </c:pt>
                <c:pt idx="88">
                  <c:v>966</c:v>
                </c:pt>
                <c:pt idx="89">
                  <c:v>967</c:v>
                </c:pt>
                <c:pt idx="90">
                  <c:v>968</c:v>
                </c:pt>
                <c:pt idx="91">
                  <c:v>969</c:v>
                </c:pt>
                <c:pt idx="92">
                  <c:v>970</c:v>
                </c:pt>
                <c:pt idx="93">
                  <c:v>971</c:v>
                </c:pt>
                <c:pt idx="94">
                  <c:v>972</c:v>
                </c:pt>
                <c:pt idx="95">
                  <c:v>973</c:v>
                </c:pt>
                <c:pt idx="96">
                  <c:v>974</c:v>
                </c:pt>
                <c:pt idx="97">
                  <c:v>975</c:v>
                </c:pt>
                <c:pt idx="98">
                  <c:v>976</c:v>
                </c:pt>
                <c:pt idx="99">
                  <c:v>977</c:v>
                </c:pt>
                <c:pt idx="100">
                  <c:v>978</c:v>
                </c:pt>
                <c:pt idx="101">
                  <c:v>979</c:v>
                </c:pt>
                <c:pt idx="102">
                  <c:v>980</c:v>
                </c:pt>
                <c:pt idx="103">
                  <c:v>981</c:v>
                </c:pt>
                <c:pt idx="104">
                  <c:v>982</c:v>
                </c:pt>
                <c:pt idx="105">
                  <c:v>983</c:v>
                </c:pt>
                <c:pt idx="106">
                  <c:v>984</c:v>
                </c:pt>
                <c:pt idx="107">
                  <c:v>985</c:v>
                </c:pt>
                <c:pt idx="108">
                  <c:v>986</c:v>
                </c:pt>
                <c:pt idx="109">
                  <c:v>987</c:v>
                </c:pt>
                <c:pt idx="110">
                  <c:v>988</c:v>
                </c:pt>
                <c:pt idx="111">
                  <c:v>989</c:v>
                </c:pt>
                <c:pt idx="112">
                  <c:v>990</c:v>
                </c:pt>
                <c:pt idx="113">
                  <c:v>991</c:v>
                </c:pt>
                <c:pt idx="114">
                  <c:v>992</c:v>
                </c:pt>
                <c:pt idx="115">
                  <c:v>993</c:v>
                </c:pt>
                <c:pt idx="116">
                  <c:v>994</c:v>
                </c:pt>
                <c:pt idx="117">
                  <c:v>995</c:v>
                </c:pt>
                <c:pt idx="118">
                  <c:v>996</c:v>
                </c:pt>
                <c:pt idx="119">
                  <c:v>997</c:v>
                </c:pt>
                <c:pt idx="120">
                  <c:v>998</c:v>
                </c:pt>
                <c:pt idx="121">
                  <c:v>999</c:v>
                </c:pt>
                <c:pt idx="122">
                  <c:v>1000</c:v>
                </c:pt>
                <c:pt idx="123">
                  <c:v>1001</c:v>
                </c:pt>
                <c:pt idx="124">
                  <c:v>1002</c:v>
                </c:pt>
                <c:pt idx="125">
                  <c:v>1003</c:v>
                </c:pt>
                <c:pt idx="126">
                  <c:v>1004</c:v>
                </c:pt>
                <c:pt idx="127">
                  <c:v>1005</c:v>
                </c:pt>
                <c:pt idx="128">
                  <c:v>1006</c:v>
                </c:pt>
                <c:pt idx="129">
                  <c:v>1007</c:v>
                </c:pt>
                <c:pt idx="130">
                  <c:v>1008</c:v>
                </c:pt>
                <c:pt idx="131">
                  <c:v>1009</c:v>
                </c:pt>
                <c:pt idx="132">
                  <c:v>1010</c:v>
                </c:pt>
                <c:pt idx="133">
                  <c:v>1011</c:v>
                </c:pt>
                <c:pt idx="134">
                  <c:v>1012</c:v>
                </c:pt>
                <c:pt idx="135">
                  <c:v>1013</c:v>
                </c:pt>
                <c:pt idx="136">
                  <c:v>1014</c:v>
                </c:pt>
                <c:pt idx="137">
                  <c:v>1015</c:v>
                </c:pt>
                <c:pt idx="138">
                  <c:v>1016</c:v>
                </c:pt>
                <c:pt idx="139">
                  <c:v>1017</c:v>
                </c:pt>
                <c:pt idx="140">
                  <c:v>1018</c:v>
                </c:pt>
                <c:pt idx="141">
                  <c:v>1019</c:v>
                </c:pt>
                <c:pt idx="142">
                  <c:v>1020</c:v>
                </c:pt>
                <c:pt idx="143">
                  <c:v>1021</c:v>
                </c:pt>
                <c:pt idx="144">
                  <c:v>1022</c:v>
                </c:pt>
                <c:pt idx="145">
                  <c:v>1023</c:v>
                </c:pt>
                <c:pt idx="146">
                  <c:v>1024</c:v>
                </c:pt>
                <c:pt idx="147">
                  <c:v>1025</c:v>
                </c:pt>
                <c:pt idx="148">
                  <c:v>1026</c:v>
                </c:pt>
                <c:pt idx="149">
                  <c:v>1027</c:v>
                </c:pt>
                <c:pt idx="150">
                  <c:v>1028</c:v>
                </c:pt>
                <c:pt idx="151">
                  <c:v>1029</c:v>
                </c:pt>
                <c:pt idx="152">
                  <c:v>1030</c:v>
                </c:pt>
                <c:pt idx="153">
                  <c:v>1031</c:v>
                </c:pt>
                <c:pt idx="154">
                  <c:v>1032</c:v>
                </c:pt>
                <c:pt idx="155">
                  <c:v>1033</c:v>
                </c:pt>
                <c:pt idx="156">
                  <c:v>1034</c:v>
                </c:pt>
                <c:pt idx="157">
                  <c:v>1035</c:v>
                </c:pt>
                <c:pt idx="158">
                  <c:v>1036</c:v>
                </c:pt>
                <c:pt idx="159">
                  <c:v>1037</c:v>
                </c:pt>
                <c:pt idx="160">
                  <c:v>1038</c:v>
                </c:pt>
                <c:pt idx="161">
                  <c:v>1039</c:v>
                </c:pt>
                <c:pt idx="162">
                  <c:v>1040</c:v>
                </c:pt>
                <c:pt idx="163">
                  <c:v>1041</c:v>
                </c:pt>
                <c:pt idx="164">
                  <c:v>1042</c:v>
                </c:pt>
                <c:pt idx="165">
                  <c:v>1043</c:v>
                </c:pt>
                <c:pt idx="166">
                  <c:v>1044</c:v>
                </c:pt>
                <c:pt idx="167">
                  <c:v>1045</c:v>
                </c:pt>
                <c:pt idx="168">
                  <c:v>1046</c:v>
                </c:pt>
                <c:pt idx="169">
                  <c:v>1047</c:v>
                </c:pt>
                <c:pt idx="170">
                  <c:v>1048</c:v>
                </c:pt>
                <c:pt idx="171">
                  <c:v>1049</c:v>
                </c:pt>
                <c:pt idx="172">
                  <c:v>1050</c:v>
                </c:pt>
                <c:pt idx="173">
                  <c:v>1051</c:v>
                </c:pt>
                <c:pt idx="174">
                  <c:v>1052</c:v>
                </c:pt>
                <c:pt idx="175">
                  <c:v>1053</c:v>
                </c:pt>
                <c:pt idx="176">
                  <c:v>1054</c:v>
                </c:pt>
                <c:pt idx="177">
                  <c:v>1055</c:v>
                </c:pt>
                <c:pt idx="178">
                  <c:v>1056</c:v>
                </c:pt>
                <c:pt idx="179">
                  <c:v>1057</c:v>
                </c:pt>
                <c:pt idx="180">
                  <c:v>1058</c:v>
                </c:pt>
                <c:pt idx="181">
                  <c:v>1059</c:v>
                </c:pt>
                <c:pt idx="182">
                  <c:v>1060</c:v>
                </c:pt>
                <c:pt idx="183">
                  <c:v>1061</c:v>
                </c:pt>
                <c:pt idx="184">
                  <c:v>1062</c:v>
                </c:pt>
                <c:pt idx="185">
                  <c:v>1063</c:v>
                </c:pt>
                <c:pt idx="186">
                  <c:v>1064</c:v>
                </c:pt>
                <c:pt idx="187">
                  <c:v>1065</c:v>
                </c:pt>
                <c:pt idx="188">
                  <c:v>1066</c:v>
                </c:pt>
                <c:pt idx="189">
                  <c:v>1067</c:v>
                </c:pt>
                <c:pt idx="190">
                  <c:v>1068</c:v>
                </c:pt>
                <c:pt idx="191">
                  <c:v>1069</c:v>
                </c:pt>
                <c:pt idx="192">
                  <c:v>1070</c:v>
                </c:pt>
                <c:pt idx="193">
                  <c:v>1071</c:v>
                </c:pt>
                <c:pt idx="194">
                  <c:v>1072</c:v>
                </c:pt>
                <c:pt idx="195">
                  <c:v>1073</c:v>
                </c:pt>
                <c:pt idx="196">
                  <c:v>1074</c:v>
                </c:pt>
                <c:pt idx="197">
                  <c:v>1075</c:v>
                </c:pt>
                <c:pt idx="198">
                  <c:v>1076</c:v>
                </c:pt>
                <c:pt idx="199">
                  <c:v>1077</c:v>
                </c:pt>
                <c:pt idx="200">
                  <c:v>1078</c:v>
                </c:pt>
                <c:pt idx="201">
                  <c:v>1079</c:v>
                </c:pt>
                <c:pt idx="202">
                  <c:v>1080</c:v>
                </c:pt>
                <c:pt idx="203">
                  <c:v>1081</c:v>
                </c:pt>
                <c:pt idx="204">
                  <c:v>1082</c:v>
                </c:pt>
                <c:pt idx="205">
                  <c:v>1083</c:v>
                </c:pt>
                <c:pt idx="206">
                  <c:v>1084</c:v>
                </c:pt>
                <c:pt idx="207">
                  <c:v>1085</c:v>
                </c:pt>
                <c:pt idx="208">
                  <c:v>1086</c:v>
                </c:pt>
                <c:pt idx="209">
                  <c:v>1087</c:v>
                </c:pt>
                <c:pt idx="210">
                  <c:v>1088</c:v>
                </c:pt>
                <c:pt idx="211">
                  <c:v>1089</c:v>
                </c:pt>
                <c:pt idx="212">
                  <c:v>1090</c:v>
                </c:pt>
                <c:pt idx="213">
                  <c:v>1091</c:v>
                </c:pt>
                <c:pt idx="214">
                  <c:v>1092</c:v>
                </c:pt>
                <c:pt idx="215">
                  <c:v>1093</c:v>
                </c:pt>
                <c:pt idx="216">
                  <c:v>1094</c:v>
                </c:pt>
                <c:pt idx="217">
                  <c:v>1095</c:v>
                </c:pt>
                <c:pt idx="218">
                  <c:v>1096</c:v>
                </c:pt>
                <c:pt idx="219">
                  <c:v>1097</c:v>
                </c:pt>
                <c:pt idx="220">
                  <c:v>1098</c:v>
                </c:pt>
                <c:pt idx="221">
                  <c:v>1099</c:v>
                </c:pt>
                <c:pt idx="222">
                  <c:v>1100</c:v>
                </c:pt>
                <c:pt idx="223">
                  <c:v>1101</c:v>
                </c:pt>
                <c:pt idx="224">
                  <c:v>1102</c:v>
                </c:pt>
                <c:pt idx="225">
                  <c:v>1103</c:v>
                </c:pt>
                <c:pt idx="226">
                  <c:v>1104</c:v>
                </c:pt>
                <c:pt idx="227">
                  <c:v>1105</c:v>
                </c:pt>
                <c:pt idx="228">
                  <c:v>1106</c:v>
                </c:pt>
                <c:pt idx="229">
                  <c:v>1107</c:v>
                </c:pt>
                <c:pt idx="230">
                  <c:v>1108</c:v>
                </c:pt>
                <c:pt idx="231">
                  <c:v>1109</c:v>
                </c:pt>
                <c:pt idx="232">
                  <c:v>1110</c:v>
                </c:pt>
                <c:pt idx="233">
                  <c:v>1111</c:v>
                </c:pt>
                <c:pt idx="234">
                  <c:v>1112</c:v>
                </c:pt>
                <c:pt idx="235">
                  <c:v>1113</c:v>
                </c:pt>
                <c:pt idx="236">
                  <c:v>1114</c:v>
                </c:pt>
                <c:pt idx="237">
                  <c:v>1115</c:v>
                </c:pt>
                <c:pt idx="238">
                  <c:v>1116</c:v>
                </c:pt>
                <c:pt idx="239">
                  <c:v>1117</c:v>
                </c:pt>
                <c:pt idx="240">
                  <c:v>1118</c:v>
                </c:pt>
                <c:pt idx="241">
                  <c:v>1119</c:v>
                </c:pt>
                <c:pt idx="242">
                  <c:v>1120</c:v>
                </c:pt>
                <c:pt idx="243">
                  <c:v>1121</c:v>
                </c:pt>
                <c:pt idx="244">
                  <c:v>1122</c:v>
                </c:pt>
                <c:pt idx="245">
                  <c:v>1123</c:v>
                </c:pt>
                <c:pt idx="246">
                  <c:v>1124</c:v>
                </c:pt>
                <c:pt idx="247">
                  <c:v>1125</c:v>
                </c:pt>
                <c:pt idx="248">
                  <c:v>1126</c:v>
                </c:pt>
                <c:pt idx="249">
                  <c:v>1127</c:v>
                </c:pt>
                <c:pt idx="250">
                  <c:v>1128</c:v>
                </c:pt>
                <c:pt idx="251">
                  <c:v>1129</c:v>
                </c:pt>
                <c:pt idx="252">
                  <c:v>1130</c:v>
                </c:pt>
                <c:pt idx="253">
                  <c:v>1131</c:v>
                </c:pt>
                <c:pt idx="254">
                  <c:v>1132</c:v>
                </c:pt>
                <c:pt idx="255">
                  <c:v>1133</c:v>
                </c:pt>
                <c:pt idx="256">
                  <c:v>1134</c:v>
                </c:pt>
                <c:pt idx="257">
                  <c:v>1135</c:v>
                </c:pt>
                <c:pt idx="258">
                  <c:v>1136</c:v>
                </c:pt>
                <c:pt idx="259">
                  <c:v>1137</c:v>
                </c:pt>
                <c:pt idx="260">
                  <c:v>1138</c:v>
                </c:pt>
                <c:pt idx="261">
                  <c:v>1139</c:v>
                </c:pt>
                <c:pt idx="262">
                  <c:v>1140</c:v>
                </c:pt>
                <c:pt idx="263">
                  <c:v>1141</c:v>
                </c:pt>
                <c:pt idx="264">
                  <c:v>1142</c:v>
                </c:pt>
                <c:pt idx="265">
                  <c:v>1143</c:v>
                </c:pt>
                <c:pt idx="266">
                  <c:v>1144</c:v>
                </c:pt>
                <c:pt idx="267">
                  <c:v>1145</c:v>
                </c:pt>
                <c:pt idx="268">
                  <c:v>1146</c:v>
                </c:pt>
                <c:pt idx="269">
                  <c:v>1147</c:v>
                </c:pt>
                <c:pt idx="270">
                  <c:v>1148</c:v>
                </c:pt>
                <c:pt idx="271">
                  <c:v>1149</c:v>
                </c:pt>
                <c:pt idx="272">
                  <c:v>1150</c:v>
                </c:pt>
                <c:pt idx="273">
                  <c:v>1151</c:v>
                </c:pt>
                <c:pt idx="274">
                  <c:v>1152</c:v>
                </c:pt>
                <c:pt idx="275">
                  <c:v>1153</c:v>
                </c:pt>
                <c:pt idx="276">
                  <c:v>1154</c:v>
                </c:pt>
                <c:pt idx="277">
                  <c:v>1155</c:v>
                </c:pt>
                <c:pt idx="278">
                  <c:v>1156</c:v>
                </c:pt>
                <c:pt idx="279">
                  <c:v>1157</c:v>
                </c:pt>
                <c:pt idx="280">
                  <c:v>1158</c:v>
                </c:pt>
                <c:pt idx="281">
                  <c:v>1159</c:v>
                </c:pt>
                <c:pt idx="282">
                  <c:v>1160</c:v>
                </c:pt>
                <c:pt idx="283">
                  <c:v>1161</c:v>
                </c:pt>
                <c:pt idx="284">
                  <c:v>1162</c:v>
                </c:pt>
                <c:pt idx="285">
                  <c:v>1163</c:v>
                </c:pt>
                <c:pt idx="286">
                  <c:v>1164</c:v>
                </c:pt>
                <c:pt idx="287">
                  <c:v>1165</c:v>
                </c:pt>
                <c:pt idx="288">
                  <c:v>1166</c:v>
                </c:pt>
                <c:pt idx="289">
                  <c:v>1167</c:v>
                </c:pt>
                <c:pt idx="290">
                  <c:v>1168</c:v>
                </c:pt>
                <c:pt idx="291">
                  <c:v>1169</c:v>
                </c:pt>
                <c:pt idx="292">
                  <c:v>1170</c:v>
                </c:pt>
                <c:pt idx="293">
                  <c:v>1171</c:v>
                </c:pt>
                <c:pt idx="294">
                  <c:v>1172</c:v>
                </c:pt>
                <c:pt idx="295">
                  <c:v>1173</c:v>
                </c:pt>
                <c:pt idx="296">
                  <c:v>1174</c:v>
                </c:pt>
                <c:pt idx="297">
                  <c:v>1175</c:v>
                </c:pt>
                <c:pt idx="298">
                  <c:v>1176</c:v>
                </c:pt>
              </c:numCache>
            </c:numRef>
          </c:xVal>
          <c:yVal>
            <c:numRef>
              <c:f>Graph!$H$880:$H$1176</c:f>
              <c:numCache>
                <c:formatCode>General</c:formatCode>
                <c:ptCount val="2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5C-437B-8D7A-BBB09405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143167"/>
        <c:axId val="1838144607"/>
      </c:scatterChart>
      <c:valAx>
        <c:axId val="1838143167"/>
        <c:scaling>
          <c:orientation val="minMax"/>
          <c:max val="1176"/>
          <c:min val="878"/>
        </c:scaling>
        <c:delete val="0"/>
        <c:axPos val="b"/>
        <c:numFmt formatCode="General" sourceLinked="1"/>
        <c:majorTickMark val="out"/>
        <c:minorTickMark val="none"/>
        <c:tickLblPos val="nextTo"/>
        <c:crossAx val="1838144607"/>
        <c:crosses val="autoZero"/>
        <c:crossBetween val="midCat"/>
      </c:valAx>
      <c:valAx>
        <c:axId val="1838144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8143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DEE5D-7115-7694-8817-57AD35795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298</xdr:row>
      <xdr:rowOff>0</xdr:rowOff>
    </xdr:from>
    <xdr:to>
      <xdr:col>14</xdr:col>
      <xdr:colOff>304800</xdr:colOff>
      <xdr:row>312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231C5-511F-ED2C-DCFB-A1AB9ACE5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584</xdr:row>
      <xdr:rowOff>0</xdr:rowOff>
    </xdr:from>
    <xdr:to>
      <xdr:col>14</xdr:col>
      <xdr:colOff>304800</xdr:colOff>
      <xdr:row>598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C99AD9-E267-B37A-0ADD-ABFD6621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878</xdr:row>
      <xdr:rowOff>0</xdr:rowOff>
    </xdr:from>
    <xdr:to>
      <xdr:col>14</xdr:col>
      <xdr:colOff>304800</xdr:colOff>
      <xdr:row>892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162082-28D8-B4AD-8647-2991754FE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4A92-3F9A-4CDA-ABA2-C51338D970A7}">
  <dimension ref="A1:BH1179"/>
  <sheetViews>
    <sheetView topLeftCell="A567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9" bestFit="1" customWidth="1"/>
    <col min="8" max="8" width="11" bestFit="1" customWidth="1"/>
    <col min="9" max="9" width="9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235.40437700000001</v>
      </c>
      <c r="K3">
        <v>13.799272</v>
      </c>
    </row>
    <row r="4" spans="1:60" x14ac:dyDescent="0.25">
      <c r="A4">
        <v>3</v>
      </c>
      <c r="D4">
        <v>253.60172</v>
      </c>
      <c r="E4">
        <v>9.1102089999999993</v>
      </c>
    </row>
    <row r="5" spans="1:60" x14ac:dyDescent="0.25">
      <c r="A5">
        <v>4</v>
      </c>
      <c r="D5">
        <v>253.62364700000001</v>
      </c>
      <c r="E5">
        <v>9.0647389999999994</v>
      </c>
    </row>
    <row r="6" spans="1:60" x14ac:dyDescent="0.25">
      <c r="A6">
        <v>5</v>
      </c>
      <c r="D6">
        <v>253.63838699999999</v>
      </c>
      <c r="E6">
        <v>9.1314580000000003</v>
      </c>
    </row>
    <row r="7" spans="1:60" x14ac:dyDescent="0.25">
      <c r="A7">
        <v>6</v>
      </c>
      <c r="D7">
        <v>253.648855</v>
      </c>
      <c r="E7">
        <v>9.1452080000000002</v>
      </c>
      <c r="F7">
        <v>264.03974299999999</v>
      </c>
      <c r="G7">
        <v>6.6343230000000002</v>
      </c>
    </row>
    <row r="8" spans="1:60" x14ac:dyDescent="0.25">
      <c r="A8">
        <v>7</v>
      </c>
      <c r="D8">
        <v>253.631044</v>
      </c>
      <c r="E8">
        <v>9.1654169999999997</v>
      </c>
      <c r="F8">
        <v>264.02052500000002</v>
      </c>
      <c r="G8">
        <v>6.6583329999999998</v>
      </c>
    </row>
    <row r="9" spans="1:60" x14ac:dyDescent="0.25">
      <c r="A9">
        <v>8</v>
      </c>
      <c r="D9">
        <v>253.625314</v>
      </c>
      <c r="E9">
        <v>9.1599470000000007</v>
      </c>
      <c r="F9">
        <v>264.05229300000002</v>
      </c>
      <c r="G9">
        <v>6.656771</v>
      </c>
    </row>
    <row r="10" spans="1:60" x14ac:dyDescent="0.25">
      <c r="A10">
        <v>9</v>
      </c>
      <c r="D10">
        <v>253.64994999999999</v>
      </c>
      <c r="E10">
        <v>9.1146349999999998</v>
      </c>
      <c r="F10">
        <v>264.06161600000001</v>
      </c>
      <c r="G10">
        <v>6.646719</v>
      </c>
    </row>
    <row r="11" spans="1:60" x14ac:dyDescent="0.25">
      <c r="A11">
        <v>10</v>
      </c>
      <c r="D11">
        <v>253.64750100000001</v>
      </c>
      <c r="E11">
        <v>9.1442180000000004</v>
      </c>
      <c r="F11">
        <v>264.08817799999997</v>
      </c>
      <c r="G11">
        <v>6.6356770000000003</v>
      </c>
    </row>
    <row r="12" spans="1:60" x14ac:dyDescent="0.25">
      <c r="A12">
        <v>11</v>
      </c>
      <c r="D12">
        <v>253.64974000000001</v>
      </c>
      <c r="E12">
        <v>9.1461970000000008</v>
      </c>
      <c r="F12">
        <v>264.081255</v>
      </c>
      <c r="G12">
        <v>6.6406770000000002</v>
      </c>
    </row>
    <row r="13" spans="1:60" x14ac:dyDescent="0.25">
      <c r="A13">
        <v>12</v>
      </c>
      <c r="D13">
        <v>253.65968900000001</v>
      </c>
      <c r="E13">
        <v>9.1449470000000002</v>
      </c>
      <c r="F13">
        <v>263.96547099999998</v>
      </c>
      <c r="G13">
        <v>6.6183329999999998</v>
      </c>
    </row>
    <row r="14" spans="1:60" x14ac:dyDescent="0.25">
      <c r="A14">
        <v>13</v>
      </c>
      <c r="D14">
        <v>253.67546999999999</v>
      </c>
      <c r="E14">
        <v>9.1358339999999991</v>
      </c>
      <c r="F14">
        <v>263.96786600000001</v>
      </c>
      <c r="G14">
        <v>6.6286449999999997</v>
      </c>
    </row>
    <row r="15" spans="1:60" x14ac:dyDescent="0.25">
      <c r="A15">
        <v>14</v>
      </c>
      <c r="D15">
        <v>253.65667099999999</v>
      </c>
      <c r="E15">
        <v>9.1263020000000008</v>
      </c>
      <c r="F15">
        <v>263.85797300000002</v>
      </c>
      <c r="G15">
        <v>6.5951040000000001</v>
      </c>
    </row>
    <row r="16" spans="1:60" x14ac:dyDescent="0.25">
      <c r="A16">
        <v>15</v>
      </c>
      <c r="D16">
        <v>253.616827</v>
      </c>
      <c r="E16">
        <v>9.1244270000000007</v>
      </c>
      <c r="F16">
        <v>263.92578700000001</v>
      </c>
      <c r="G16">
        <v>6.612031</v>
      </c>
    </row>
    <row r="17" spans="1:9" x14ac:dyDescent="0.25">
      <c r="A17">
        <v>16</v>
      </c>
      <c r="D17">
        <v>253.63015899999999</v>
      </c>
      <c r="E17">
        <v>9.1364579999999993</v>
      </c>
      <c r="F17">
        <v>264.03974299999999</v>
      </c>
      <c r="G17">
        <v>6.6343230000000002</v>
      </c>
    </row>
    <row r="18" spans="1:9" x14ac:dyDescent="0.25">
      <c r="A18">
        <v>17</v>
      </c>
      <c r="D18">
        <v>253.672033</v>
      </c>
      <c r="E18">
        <v>9.1006769999999992</v>
      </c>
      <c r="F18">
        <v>264.03974299999999</v>
      </c>
      <c r="G18">
        <v>6.6343230000000002</v>
      </c>
    </row>
    <row r="19" spans="1:9" x14ac:dyDescent="0.25">
      <c r="A19">
        <v>18</v>
      </c>
      <c r="D19">
        <v>253.68411800000001</v>
      </c>
      <c r="E19">
        <v>9.1052079999999993</v>
      </c>
      <c r="F19">
        <v>264.03974299999999</v>
      </c>
      <c r="G19">
        <v>6.6343230000000002</v>
      </c>
    </row>
    <row r="20" spans="1:9" x14ac:dyDescent="0.25">
      <c r="A20">
        <v>19</v>
      </c>
      <c r="D20">
        <v>253.68411800000001</v>
      </c>
      <c r="E20">
        <v>9.1052079999999993</v>
      </c>
      <c r="F20">
        <v>264.03974299999999</v>
      </c>
      <c r="G20">
        <v>6.6343230000000002</v>
      </c>
    </row>
    <row r="21" spans="1:9" x14ac:dyDescent="0.25">
      <c r="A21">
        <v>20</v>
      </c>
    </row>
    <row r="22" spans="1:9" x14ac:dyDescent="0.25">
      <c r="A22">
        <v>21</v>
      </c>
      <c r="B22">
        <v>242.62484499999999</v>
      </c>
      <c r="C22">
        <v>6.0894269999999997</v>
      </c>
    </row>
    <row r="23" spans="1:9" x14ac:dyDescent="0.25">
      <c r="A23">
        <v>22</v>
      </c>
      <c r="B23">
        <v>242.64140699999999</v>
      </c>
      <c r="C23">
        <v>6.0986979999999997</v>
      </c>
      <c r="H23">
        <v>252.59255400000001</v>
      </c>
      <c r="I23">
        <v>9.3772920000000006</v>
      </c>
    </row>
    <row r="24" spans="1:9" x14ac:dyDescent="0.25">
      <c r="A24">
        <v>23</v>
      </c>
      <c r="B24">
        <v>242.646041</v>
      </c>
      <c r="C24">
        <v>6.1062500000000002</v>
      </c>
      <c r="H24">
        <v>252.52422100000001</v>
      </c>
      <c r="I24">
        <v>9.3774999999999995</v>
      </c>
    </row>
    <row r="25" spans="1:9" x14ac:dyDescent="0.25">
      <c r="A25">
        <v>24</v>
      </c>
      <c r="B25">
        <v>242.64031399999999</v>
      </c>
      <c r="C25">
        <v>6.1150000000000002</v>
      </c>
      <c r="H25">
        <v>252.490835</v>
      </c>
      <c r="I25">
        <v>9.3841140000000003</v>
      </c>
    </row>
    <row r="26" spans="1:9" x14ac:dyDescent="0.25">
      <c r="A26">
        <v>25</v>
      </c>
      <c r="B26">
        <v>242.66375099999999</v>
      </c>
      <c r="C26">
        <v>6.0934900000000001</v>
      </c>
      <c r="H26">
        <v>252.52474000000001</v>
      </c>
      <c r="I26">
        <v>9.3643230000000006</v>
      </c>
    </row>
    <row r="27" spans="1:9" x14ac:dyDescent="0.25">
      <c r="A27">
        <v>26</v>
      </c>
      <c r="B27">
        <v>242.64276100000001</v>
      </c>
      <c r="C27">
        <v>6.0949999999999998</v>
      </c>
      <c r="H27">
        <v>252.51896099999999</v>
      </c>
      <c r="I27">
        <v>9.3576040000000003</v>
      </c>
    </row>
    <row r="28" spans="1:9" x14ac:dyDescent="0.25">
      <c r="A28">
        <v>27</v>
      </c>
      <c r="B28">
        <v>242.61854499999998</v>
      </c>
      <c r="C28">
        <v>6.103021</v>
      </c>
      <c r="H28">
        <v>252.54776200000001</v>
      </c>
      <c r="I28">
        <v>9.3638530000000006</v>
      </c>
    </row>
    <row r="29" spans="1:9" x14ac:dyDescent="0.25">
      <c r="A29">
        <v>28</v>
      </c>
      <c r="B29">
        <v>242.59776099999999</v>
      </c>
      <c r="C29">
        <v>6.1018749999999997</v>
      </c>
      <c r="H29">
        <v>252.545053</v>
      </c>
      <c r="I29">
        <v>9.3510410000000004</v>
      </c>
    </row>
    <row r="30" spans="1:9" x14ac:dyDescent="0.25">
      <c r="A30">
        <v>29</v>
      </c>
      <c r="B30">
        <v>242.588491</v>
      </c>
      <c r="C30">
        <v>6.108854</v>
      </c>
      <c r="H30">
        <v>252.58250200000001</v>
      </c>
      <c r="I30">
        <v>9.3669790000000006</v>
      </c>
    </row>
    <row r="31" spans="1:9" x14ac:dyDescent="0.25">
      <c r="A31">
        <v>30</v>
      </c>
      <c r="B31">
        <v>242.62484499999999</v>
      </c>
      <c r="C31">
        <v>6.0894269999999997</v>
      </c>
      <c r="H31">
        <v>252.552503</v>
      </c>
      <c r="I31">
        <v>9.3867700000000003</v>
      </c>
    </row>
    <row r="32" spans="1:9" x14ac:dyDescent="0.25">
      <c r="A32">
        <v>31</v>
      </c>
      <c r="B32">
        <v>242.62484499999999</v>
      </c>
      <c r="C32">
        <v>6.0894269999999997</v>
      </c>
      <c r="H32">
        <v>252.515524</v>
      </c>
      <c r="I32">
        <v>9.3892710000000008</v>
      </c>
    </row>
    <row r="33" spans="1:9" x14ac:dyDescent="0.25">
      <c r="A33">
        <v>32</v>
      </c>
      <c r="B33">
        <v>242.62484499999999</v>
      </c>
      <c r="C33">
        <v>6.0894269999999997</v>
      </c>
      <c r="H33">
        <v>252.56036900000001</v>
      </c>
      <c r="I33">
        <v>9.3220310000000008</v>
      </c>
    </row>
    <row r="34" spans="1:9" x14ac:dyDescent="0.25">
      <c r="A34">
        <v>33</v>
      </c>
      <c r="H34">
        <v>252.58672100000001</v>
      </c>
      <c r="I34">
        <v>9.3033319999999993</v>
      </c>
    </row>
    <row r="35" spans="1:9" x14ac:dyDescent="0.25">
      <c r="A35">
        <v>34</v>
      </c>
      <c r="H35">
        <v>252.58672100000001</v>
      </c>
      <c r="I35">
        <v>9.3033319999999993</v>
      </c>
    </row>
    <row r="36" spans="1:9" x14ac:dyDescent="0.25">
      <c r="A36">
        <v>35</v>
      </c>
      <c r="D36">
        <v>231.40140700000001</v>
      </c>
      <c r="E36">
        <v>7.2352600000000002</v>
      </c>
    </row>
    <row r="37" spans="1:9" x14ac:dyDescent="0.25">
      <c r="A37">
        <v>36</v>
      </c>
      <c r="D37">
        <v>231.36364700000001</v>
      </c>
      <c r="E37">
        <v>7.2181769999999998</v>
      </c>
    </row>
    <row r="38" spans="1:9" x14ac:dyDescent="0.25">
      <c r="A38">
        <v>37</v>
      </c>
      <c r="D38">
        <v>231.34812500000001</v>
      </c>
      <c r="E38">
        <v>7.2081249999999999</v>
      </c>
      <c r="F38">
        <v>240.657917</v>
      </c>
      <c r="G38">
        <v>5.9332289999999999</v>
      </c>
    </row>
    <row r="39" spans="1:9" x14ac:dyDescent="0.25">
      <c r="A39">
        <v>38</v>
      </c>
      <c r="D39">
        <v>231.33380299999999</v>
      </c>
      <c r="E39">
        <v>7.2427080000000004</v>
      </c>
      <c r="F39">
        <v>240.57271</v>
      </c>
      <c r="G39">
        <v>5.9600520000000001</v>
      </c>
    </row>
    <row r="40" spans="1:9" x14ac:dyDescent="0.25">
      <c r="A40">
        <v>39</v>
      </c>
      <c r="D40">
        <v>231.337658</v>
      </c>
      <c r="E40">
        <v>7.2055730000000002</v>
      </c>
      <c r="F40">
        <v>240.53791999999999</v>
      </c>
      <c r="G40">
        <v>5.9642189999999999</v>
      </c>
    </row>
    <row r="41" spans="1:9" x14ac:dyDescent="0.25">
      <c r="A41">
        <v>40</v>
      </c>
      <c r="D41">
        <v>231.37271100000001</v>
      </c>
      <c r="E41">
        <v>7.2313539999999996</v>
      </c>
      <c r="F41">
        <v>240.544691</v>
      </c>
      <c r="G41">
        <v>5.9289579999999997</v>
      </c>
    </row>
    <row r="42" spans="1:9" x14ac:dyDescent="0.25">
      <c r="A42">
        <v>41</v>
      </c>
      <c r="D42">
        <v>231.36864800000001</v>
      </c>
      <c r="E42">
        <v>7.1874479999999998</v>
      </c>
      <c r="F42">
        <v>240.63807399999999</v>
      </c>
      <c r="G42">
        <v>5.9659370000000003</v>
      </c>
    </row>
    <row r="43" spans="1:9" x14ac:dyDescent="0.25">
      <c r="A43">
        <v>42</v>
      </c>
      <c r="D43">
        <v>231.345157</v>
      </c>
      <c r="E43">
        <v>7.1265099999999997</v>
      </c>
      <c r="F43">
        <v>240.62979300000001</v>
      </c>
      <c r="G43">
        <v>5.9584890000000001</v>
      </c>
    </row>
    <row r="44" spans="1:9" x14ac:dyDescent="0.25">
      <c r="A44">
        <v>43</v>
      </c>
      <c r="D44">
        <v>231.40140700000001</v>
      </c>
      <c r="E44">
        <v>7.2352600000000002</v>
      </c>
      <c r="F44">
        <v>240.59213600000001</v>
      </c>
      <c r="G44">
        <v>5.9435419999999999</v>
      </c>
    </row>
    <row r="45" spans="1:9" x14ac:dyDescent="0.25">
      <c r="A45">
        <v>44</v>
      </c>
      <c r="D45">
        <v>231.40140700000001</v>
      </c>
      <c r="E45">
        <v>7.2352600000000002</v>
      </c>
      <c r="F45">
        <v>240.48937799999999</v>
      </c>
      <c r="G45">
        <v>5.9867710000000001</v>
      </c>
    </row>
    <row r="46" spans="1:9" x14ac:dyDescent="0.25">
      <c r="A46">
        <v>45</v>
      </c>
      <c r="F46">
        <v>240.57271</v>
      </c>
      <c r="G46">
        <v>5.9600520000000001</v>
      </c>
    </row>
    <row r="47" spans="1:9" x14ac:dyDescent="0.25">
      <c r="A47">
        <v>46</v>
      </c>
      <c r="F47">
        <v>240.57271</v>
      </c>
      <c r="G47">
        <v>5.9600520000000001</v>
      </c>
    </row>
    <row r="48" spans="1:9" x14ac:dyDescent="0.25">
      <c r="A48">
        <v>47</v>
      </c>
      <c r="F48">
        <v>240.63177400000001</v>
      </c>
      <c r="G48">
        <v>5.9880209999999998</v>
      </c>
    </row>
    <row r="49" spans="1:9" x14ac:dyDescent="0.25">
      <c r="A49">
        <v>48</v>
      </c>
      <c r="H49">
        <v>229.53922</v>
      </c>
      <c r="I49">
        <v>7.6895829999999998</v>
      </c>
    </row>
    <row r="50" spans="1:9" x14ac:dyDescent="0.25">
      <c r="A50">
        <v>49</v>
      </c>
      <c r="B50">
        <v>219.45406299999999</v>
      </c>
      <c r="C50">
        <v>6.2302600000000004</v>
      </c>
      <c r="H50">
        <v>229.57505399999999</v>
      </c>
      <c r="I50">
        <v>7.6042699999999996</v>
      </c>
    </row>
    <row r="51" spans="1:9" x14ac:dyDescent="0.25">
      <c r="A51">
        <v>50</v>
      </c>
      <c r="B51">
        <v>219.45302100000001</v>
      </c>
      <c r="C51">
        <v>6.2073960000000001</v>
      </c>
      <c r="H51">
        <v>229.54333500000001</v>
      </c>
      <c r="I51">
        <v>7.6115110000000001</v>
      </c>
    </row>
    <row r="52" spans="1:9" x14ac:dyDescent="0.25">
      <c r="A52">
        <v>51</v>
      </c>
      <c r="B52">
        <v>219.453855</v>
      </c>
      <c r="C52">
        <v>6.2173959999999999</v>
      </c>
      <c r="H52">
        <v>229.53843799999999</v>
      </c>
      <c r="I52">
        <v>7.6308850000000001</v>
      </c>
    </row>
    <row r="53" spans="1:9" x14ac:dyDescent="0.25">
      <c r="A53">
        <v>52</v>
      </c>
      <c r="B53">
        <v>219.48807299999999</v>
      </c>
      <c r="C53">
        <v>6.2226559999999997</v>
      </c>
      <c r="H53">
        <v>229.54848999999999</v>
      </c>
      <c r="I53">
        <v>7.6293230000000003</v>
      </c>
    </row>
    <row r="54" spans="1:9" x14ac:dyDescent="0.25">
      <c r="A54">
        <v>53</v>
      </c>
      <c r="B54">
        <v>219.451615</v>
      </c>
      <c r="C54">
        <v>6.2783329999999999</v>
      </c>
      <c r="H54">
        <v>229.556667</v>
      </c>
      <c r="I54">
        <v>7.6571350000000002</v>
      </c>
    </row>
    <row r="55" spans="1:9" x14ac:dyDescent="0.25">
      <c r="A55">
        <v>54</v>
      </c>
      <c r="B55">
        <v>219.47562600000001</v>
      </c>
      <c r="C55">
        <v>6.275938</v>
      </c>
      <c r="H55">
        <v>229.55854399999998</v>
      </c>
      <c r="I55">
        <v>7.6647920000000003</v>
      </c>
    </row>
    <row r="56" spans="1:9" x14ac:dyDescent="0.25">
      <c r="A56">
        <v>55</v>
      </c>
      <c r="B56">
        <v>219.49354199999999</v>
      </c>
      <c r="C56">
        <v>6.253177</v>
      </c>
      <c r="H56">
        <v>229.519689</v>
      </c>
      <c r="I56">
        <v>7.5528130000000004</v>
      </c>
    </row>
    <row r="57" spans="1:9" x14ac:dyDescent="0.25">
      <c r="A57">
        <v>56</v>
      </c>
      <c r="B57">
        <v>219.43203199999999</v>
      </c>
      <c r="C57">
        <v>6.2296870000000002</v>
      </c>
      <c r="H57">
        <v>229.550262</v>
      </c>
      <c r="I57">
        <v>7.585</v>
      </c>
    </row>
    <row r="58" spans="1:9" x14ac:dyDescent="0.25">
      <c r="A58">
        <v>57</v>
      </c>
      <c r="B58">
        <v>219.43604199999999</v>
      </c>
      <c r="C58">
        <v>6.2462499999999999</v>
      </c>
      <c r="D58">
        <v>213.22499999999999</v>
      </c>
      <c r="E58">
        <v>7.7338019999999998</v>
      </c>
    </row>
    <row r="59" spans="1:9" x14ac:dyDescent="0.25">
      <c r="A59">
        <v>58</v>
      </c>
      <c r="B59">
        <v>219.45406299999999</v>
      </c>
      <c r="C59">
        <v>6.2302600000000004</v>
      </c>
      <c r="D59">
        <v>213.22499999999999</v>
      </c>
      <c r="E59">
        <v>7.7338019999999998</v>
      </c>
    </row>
    <row r="60" spans="1:9" x14ac:dyDescent="0.25">
      <c r="A60">
        <v>59</v>
      </c>
      <c r="D60">
        <v>213.22499999999999</v>
      </c>
      <c r="E60">
        <v>7.7338019999999998</v>
      </c>
    </row>
    <row r="61" spans="1:9" x14ac:dyDescent="0.25">
      <c r="A61">
        <v>60</v>
      </c>
      <c r="D61">
        <v>213.26692700000001</v>
      </c>
      <c r="E61">
        <v>7.708958</v>
      </c>
    </row>
    <row r="62" spans="1:9" x14ac:dyDescent="0.25">
      <c r="A62">
        <v>61</v>
      </c>
      <c r="D62">
        <v>213.276094</v>
      </c>
      <c r="E62">
        <v>7.6756770000000003</v>
      </c>
    </row>
    <row r="63" spans="1:9" x14ac:dyDescent="0.25">
      <c r="A63">
        <v>62</v>
      </c>
      <c r="D63">
        <v>213.26166699999999</v>
      </c>
      <c r="E63">
        <v>7.6770829999999997</v>
      </c>
    </row>
    <row r="64" spans="1:9" x14ac:dyDescent="0.25">
      <c r="A64">
        <v>63</v>
      </c>
      <c r="D64">
        <v>213.27265700000001</v>
      </c>
      <c r="E64">
        <v>7.6982809999999997</v>
      </c>
    </row>
    <row r="65" spans="1:9" x14ac:dyDescent="0.25">
      <c r="A65">
        <v>64</v>
      </c>
      <c r="D65">
        <v>213.20947999999999</v>
      </c>
      <c r="E65">
        <v>7.7033329999999998</v>
      </c>
      <c r="F65">
        <v>216.24349000000001</v>
      </c>
      <c r="G65">
        <v>6.0510419999999998</v>
      </c>
    </row>
    <row r="66" spans="1:9" x14ac:dyDescent="0.25">
      <c r="A66">
        <v>65</v>
      </c>
      <c r="D66">
        <v>213.22499999999999</v>
      </c>
      <c r="E66">
        <v>7.7338019999999998</v>
      </c>
      <c r="F66">
        <v>216.23656299999999</v>
      </c>
      <c r="G66">
        <v>6.0465099999999996</v>
      </c>
    </row>
    <row r="67" spans="1:9" x14ac:dyDescent="0.25">
      <c r="A67">
        <v>66</v>
      </c>
      <c r="D67">
        <v>213.22499999999999</v>
      </c>
      <c r="E67">
        <v>7.7338019999999998</v>
      </c>
      <c r="F67">
        <v>216.24369799999999</v>
      </c>
      <c r="G67">
        <v>6.0453640000000002</v>
      </c>
    </row>
    <row r="68" spans="1:9" x14ac:dyDescent="0.25">
      <c r="A68">
        <v>67</v>
      </c>
      <c r="F68">
        <v>216.30140700000001</v>
      </c>
      <c r="G68">
        <v>5.9341140000000001</v>
      </c>
    </row>
    <row r="69" spans="1:9" x14ac:dyDescent="0.25">
      <c r="A69">
        <v>68</v>
      </c>
      <c r="F69">
        <v>216.31812500000001</v>
      </c>
      <c r="G69">
        <v>5.9418749999999996</v>
      </c>
    </row>
    <row r="70" spans="1:9" x14ac:dyDescent="0.25">
      <c r="A70">
        <v>69</v>
      </c>
      <c r="F70">
        <v>216.39213599999999</v>
      </c>
      <c r="G70">
        <v>5.9690620000000001</v>
      </c>
      <c r="H70">
        <v>210.89952</v>
      </c>
      <c r="I70">
        <v>9.0268300000000004</v>
      </c>
    </row>
    <row r="71" spans="1:9" x14ac:dyDescent="0.25">
      <c r="A71">
        <v>70</v>
      </c>
      <c r="F71">
        <v>216.32890699999999</v>
      </c>
      <c r="G71">
        <v>5.9560940000000002</v>
      </c>
      <c r="H71">
        <v>210.904357</v>
      </c>
      <c r="I71">
        <v>9.0089050000000004</v>
      </c>
    </row>
    <row r="72" spans="1:9" x14ac:dyDescent="0.25">
      <c r="A72">
        <v>71</v>
      </c>
      <c r="F72">
        <v>216.24349000000001</v>
      </c>
      <c r="G72">
        <v>6.0510419999999998</v>
      </c>
      <c r="H72">
        <v>210.94664299999999</v>
      </c>
      <c r="I72">
        <v>9.0171489999999999</v>
      </c>
    </row>
    <row r="73" spans="1:9" x14ac:dyDescent="0.25">
      <c r="A73">
        <v>72</v>
      </c>
      <c r="F73">
        <v>216.24349000000001</v>
      </c>
      <c r="G73">
        <v>6.0510419999999998</v>
      </c>
      <c r="H73">
        <v>210.997806</v>
      </c>
      <c r="I73">
        <v>9.0158199999999997</v>
      </c>
    </row>
    <row r="74" spans="1:9" x14ac:dyDescent="0.25">
      <c r="A74">
        <v>73</v>
      </c>
      <c r="F74">
        <v>216.24349000000001</v>
      </c>
      <c r="G74">
        <v>6.0510419999999998</v>
      </c>
      <c r="H74">
        <v>211.00142199999999</v>
      </c>
      <c r="I74">
        <v>9.0278930000000006</v>
      </c>
    </row>
    <row r="75" spans="1:9" x14ac:dyDescent="0.25">
      <c r="A75">
        <v>74</v>
      </c>
      <c r="B75">
        <v>195.55091400000001</v>
      </c>
      <c r="C75">
        <v>6.9977429999999998</v>
      </c>
      <c r="H75">
        <v>211.042857</v>
      </c>
      <c r="I75">
        <v>9.061083</v>
      </c>
    </row>
    <row r="76" spans="1:9" x14ac:dyDescent="0.25">
      <c r="A76">
        <v>75</v>
      </c>
      <c r="B76">
        <v>195.54527899999999</v>
      </c>
      <c r="C76">
        <v>7.0061989999999996</v>
      </c>
      <c r="H76">
        <v>211.01536099999998</v>
      </c>
      <c r="I76">
        <v>9.0421479999999992</v>
      </c>
    </row>
    <row r="77" spans="1:9" x14ac:dyDescent="0.25">
      <c r="A77">
        <v>76</v>
      </c>
      <c r="B77">
        <v>195.51852299999999</v>
      </c>
      <c r="C77">
        <v>7.032953</v>
      </c>
      <c r="H77">
        <v>211.01031</v>
      </c>
      <c r="I77">
        <v>8.9792799999999993</v>
      </c>
    </row>
    <row r="78" spans="1:9" x14ac:dyDescent="0.25">
      <c r="A78">
        <v>77</v>
      </c>
      <c r="B78">
        <v>195.50479799999999</v>
      </c>
      <c r="C78">
        <v>7.0236980000000004</v>
      </c>
      <c r="H78">
        <v>211.01031</v>
      </c>
      <c r="I78">
        <v>8.9792799999999993</v>
      </c>
    </row>
    <row r="79" spans="1:9" x14ac:dyDescent="0.25">
      <c r="A79">
        <v>78</v>
      </c>
      <c r="B79">
        <v>195.50272699999999</v>
      </c>
      <c r="C79">
        <v>7.0163580000000003</v>
      </c>
    </row>
    <row r="80" spans="1:9" x14ac:dyDescent="0.25">
      <c r="A80">
        <v>79</v>
      </c>
      <c r="B80">
        <v>195.52426800000001</v>
      </c>
      <c r="C80">
        <v>6.9962530000000003</v>
      </c>
    </row>
    <row r="81" spans="1:9" x14ac:dyDescent="0.25">
      <c r="A81">
        <v>80</v>
      </c>
      <c r="B81">
        <v>195.52910900000001</v>
      </c>
      <c r="C81">
        <v>6.9793390000000004</v>
      </c>
    </row>
    <row r="82" spans="1:9" x14ac:dyDescent="0.25">
      <c r="A82">
        <v>81</v>
      </c>
      <c r="B82">
        <v>195.512832</v>
      </c>
      <c r="C82">
        <v>6.9957209999999996</v>
      </c>
      <c r="D82">
        <v>189.22026</v>
      </c>
      <c r="E82">
        <v>8.4012270000000004</v>
      </c>
    </row>
    <row r="83" spans="1:9" x14ac:dyDescent="0.25">
      <c r="A83">
        <v>82</v>
      </c>
      <c r="B83">
        <v>195.48623599999999</v>
      </c>
      <c r="C83">
        <v>7.0488030000000004</v>
      </c>
      <c r="D83">
        <v>189.29674799999998</v>
      </c>
      <c r="E83">
        <v>8.4167590000000008</v>
      </c>
    </row>
    <row r="84" spans="1:9" x14ac:dyDescent="0.25">
      <c r="A84">
        <v>83</v>
      </c>
      <c r="B84">
        <v>195.55091400000001</v>
      </c>
      <c r="C84">
        <v>6.9977429999999998</v>
      </c>
      <c r="D84">
        <v>189.27510000000001</v>
      </c>
      <c r="E84">
        <v>8.4286180000000002</v>
      </c>
    </row>
    <row r="85" spans="1:9" x14ac:dyDescent="0.25">
      <c r="A85">
        <v>84</v>
      </c>
      <c r="B85">
        <v>195.55091400000001</v>
      </c>
      <c r="C85">
        <v>6.9977429999999998</v>
      </c>
      <c r="D85">
        <v>189.24068699999998</v>
      </c>
      <c r="E85">
        <v>8.393993</v>
      </c>
    </row>
    <row r="86" spans="1:9" x14ac:dyDescent="0.25">
      <c r="A86">
        <v>85</v>
      </c>
      <c r="D86">
        <v>189.21137899999999</v>
      </c>
      <c r="E86">
        <v>8.3986739999999998</v>
      </c>
    </row>
    <row r="87" spans="1:9" x14ac:dyDescent="0.25">
      <c r="A87">
        <v>86</v>
      </c>
      <c r="D87">
        <v>189.22021000000001</v>
      </c>
      <c r="E87">
        <v>8.4477139999999995</v>
      </c>
    </row>
    <row r="88" spans="1:9" x14ac:dyDescent="0.25">
      <c r="A88">
        <v>87</v>
      </c>
      <c r="D88">
        <v>189.25211999999999</v>
      </c>
      <c r="E88">
        <v>8.4250550000000004</v>
      </c>
    </row>
    <row r="89" spans="1:9" x14ac:dyDescent="0.25">
      <c r="A89">
        <v>88</v>
      </c>
      <c r="D89">
        <v>189.29488699999999</v>
      </c>
      <c r="E89">
        <v>8.4001099999999997</v>
      </c>
      <c r="F89">
        <v>192.053718</v>
      </c>
      <c r="G89">
        <v>5.6954760000000002</v>
      </c>
    </row>
    <row r="90" spans="1:9" x14ac:dyDescent="0.25">
      <c r="A90">
        <v>89</v>
      </c>
      <c r="D90">
        <v>189.22026</v>
      </c>
      <c r="E90">
        <v>8.4012270000000004</v>
      </c>
      <c r="F90">
        <v>192.04052999999999</v>
      </c>
      <c r="G90">
        <v>5.738505</v>
      </c>
    </row>
    <row r="91" spans="1:9" x14ac:dyDescent="0.25">
      <c r="A91">
        <v>90</v>
      </c>
      <c r="F91">
        <v>192.05052899999998</v>
      </c>
      <c r="G91">
        <v>5.7585040000000003</v>
      </c>
      <c r="H91">
        <v>189.221217</v>
      </c>
      <c r="I91">
        <v>9.1376749999999998</v>
      </c>
    </row>
    <row r="92" spans="1:9" x14ac:dyDescent="0.25">
      <c r="A92">
        <v>91</v>
      </c>
      <c r="F92">
        <v>192.05515600000001</v>
      </c>
      <c r="G92">
        <v>5.715687</v>
      </c>
      <c r="H92">
        <v>189.23701399999999</v>
      </c>
      <c r="I92">
        <v>9.0872530000000005</v>
      </c>
    </row>
    <row r="93" spans="1:9" x14ac:dyDescent="0.25">
      <c r="A93">
        <v>92</v>
      </c>
      <c r="F93">
        <v>192.032657</v>
      </c>
      <c r="G93">
        <v>5.7074959999999999</v>
      </c>
      <c r="H93">
        <v>189.231696</v>
      </c>
      <c r="I93">
        <v>9.1521950000000007</v>
      </c>
    </row>
    <row r="94" spans="1:9" x14ac:dyDescent="0.25">
      <c r="A94">
        <v>93</v>
      </c>
      <c r="F94">
        <v>192.036326</v>
      </c>
      <c r="G94">
        <v>5.7068050000000001</v>
      </c>
      <c r="H94">
        <v>189.248561</v>
      </c>
      <c r="I94">
        <v>9.1382060000000003</v>
      </c>
    </row>
    <row r="95" spans="1:9" x14ac:dyDescent="0.25">
      <c r="A95">
        <v>94</v>
      </c>
      <c r="F95">
        <v>192.05792099999999</v>
      </c>
      <c r="G95">
        <v>5.7063790000000001</v>
      </c>
      <c r="H95">
        <v>189.22935799999999</v>
      </c>
      <c r="I95">
        <v>9.1464510000000008</v>
      </c>
    </row>
    <row r="96" spans="1:9" x14ac:dyDescent="0.25">
      <c r="A96">
        <v>95</v>
      </c>
      <c r="F96">
        <v>192.02819</v>
      </c>
      <c r="G96">
        <v>5.7226549999999996</v>
      </c>
      <c r="H96">
        <v>189.248931</v>
      </c>
      <c r="I96">
        <v>9.1383670000000006</v>
      </c>
    </row>
    <row r="97" spans="1:9" x14ac:dyDescent="0.25">
      <c r="A97">
        <v>96</v>
      </c>
      <c r="F97">
        <v>192.053718</v>
      </c>
      <c r="G97">
        <v>5.6954760000000002</v>
      </c>
      <c r="H97">
        <v>189.24047400000001</v>
      </c>
      <c r="I97">
        <v>9.1324620000000003</v>
      </c>
    </row>
    <row r="98" spans="1:9" x14ac:dyDescent="0.25">
      <c r="A98">
        <v>97</v>
      </c>
      <c r="B98">
        <v>171.96911</v>
      </c>
      <c r="C98">
        <v>6.4056480000000002</v>
      </c>
      <c r="F98">
        <v>192.053718</v>
      </c>
      <c r="G98">
        <v>5.6954760000000002</v>
      </c>
      <c r="H98">
        <v>189.28243900000001</v>
      </c>
      <c r="I98">
        <v>9.1389510000000005</v>
      </c>
    </row>
    <row r="99" spans="1:9" x14ac:dyDescent="0.25">
      <c r="A99">
        <v>98</v>
      </c>
      <c r="B99">
        <v>171.99176900000001</v>
      </c>
      <c r="C99">
        <v>6.4671339999999997</v>
      </c>
      <c r="H99">
        <v>189.221217</v>
      </c>
      <c r="I99">
        <v>9.1376749999999998</v>
      </c>
    </row>
    <row r="100" spans="1:9" x14ac:dyDescent="0.25">
      <c r="A100">
        <v>99</v>
      </c>
      <c r="B100">
        <v>172.038308</v>
      </c>
      <c r="C100">
        <v>6.4080409999999999</v>
      </c>
    </row>
    <row r="101" spans="1:9" x14ac:dyDescent="0.25">
      <c r="A101">
        <v>100</v>
      </c>
      <c r="B101">
        <v>172.05862500000001</v>
      </c>
      <c r="C101">
        <v>6.3910749999999998</v>
      </c>
    </row>
    <row r="102" spans="1:9" x14ac:dyDescent="0.25">
      <c r="A102">
        <v>101</v>
      </c>
      <c r="B102">
        <v>172.051286</v>
      </c>
      <c r="C102">
        <v>6.3834160000000004</v>
      </c>
    </row>
    <row r="103" spans="1:9" x14ac:dyDescent="0.25">
      <c r="A103">
        <v>102</v>
      </c>
      <c r="B103">
        <v>171.98799</v>
      </c>
      <c r="C103">
        <v>6.4202750000000002</v>
      </c>
    </row>
    <row r="104" spans="1:9" x14ac:dyDescent="0.25">
      <c r="A104">
        <v>103</v>
      </c>
      <c r="B104">
        <v>171.96134499999999</v>
      </c>
      <c r="C104">
        <v>6.439902</v>
      </c>
    </row>
    <row r="105" spans="1:9" x14ac:dyDescent="0.25">
      <c r="A105">
        <v>104</v>
      </c>
      <c r="B105">
        <v>171.996343</v>
      </c>
      <c r="C105">
        <v>6.3989459999999996</v>
      </c>
      <c r="D105">
        <v>166.714673</v>
      </c>
      <c r="E105">
        <v>8.2296410000000009</v>
      </c>
    </row>
    <row r="106" spans="1:9" x14ac:dyDescent="0.25">
      <c r="A106">
        <v>105</v>
      </c>
      <c r="B106">
        <v>171.96911</v>
      </c>
      <c r="C106">
        <v>6.4056480000000002</v>
      </c>
      <c r="D106">
        <v>166.79993300000001</v>
      </c>
      <c r="E106">
        <v>8.3084140000000009</v>
      </c>
    </row>
    <row r="107" spans="1:9" x14ac:dyDescent="0.25">
      <c r="A107">
        <v>106</v>
      </c>
      <c r="B107">
        <v>171.96911</v>
      </c>
      <c r="C107">
        <v>6.4056480000000002</v>
      </c>
      <c r="D107">
        <v>166.7902</v>
      </c>
      <c r="E107">
        <v>8.3073490000000003</v>
      </c>
    </row>
    <row r="108" spans="1:9" x14ac:dyDescent="0.25">
      <c r="A108">
        <v>107</v>
      </c>
      <c r="D108">
        <v>166.76211599999999</v>
      </c>
      <c r="E108">
        <v>8.2777770000000004</v>
      </c>
    </row>
    <row r="109" spans="1:9" x14ac:dyDescent="0.25">
      <c r="A109">
        <v>108</v>
      </c>
      <c r="D109">
        <v>166.75355200000001</v>
      </c>
      <c r="E109">
        <v>8.2800100000000008</v>
      </c>
    </row>
    <row r="110" spans="1:9" x14ac:dyDescent="0.25">
      <c r="A110">
        <v>109</v>
      </c>
      <c r="D110">
        <v>166.72073599999999</v>
      </c>
      <c r="E110">
        <v>8.2471399999999999</v>
      </c>
    </row>
    <row r="111" spans="1:9" x14ac:dyDescent="0.25">
      <c r="A111">
        <v>110</v>
      </c>
      <c r="D111">
        <v>166.70153499999998</v>
      </c>
      <c r="E111">
        <v>8.2282580000000003</v>
      </c>
    </row>
    <row r="112" spans="1:9" x14ac:dyDescent="0.25">
      <c r="A112">
        <v>111</v>
      </c>
      <c r="D112">
        <v>166.72845000000001</v>
      </c>
      <c r="E112">
        <v>8.2702240000000007</v>
      </c>
      <c r="F112">
        <v>168.02874700000001</v>
      </c>
      <c r="G112">
        <v>5.5896309999999998</v>
      </c>
    </row>
    <row r="113" spans="1:9" x14ac:dyDescent="0.25">
      <c r="A113">
        <v>112</v>
      </c>
      <c r="F113">
        <v>168.03412</v>
      </c>
      <c r="G113">
        <v>5.610214</v>
      </c>
    </row>
    <row r="114" spans="1:9" x14ac:dyDescent="0.25">
      <c r="A114">
        <v>113</v>
      </c>
      <c r="F114">
        <v>168.04268200000001</v>
      </c>
      <c r="G114">
        <v>5.5813329999999999</v>
      </c>
    </row>
    <row r="115" spans="1:9" x14ac:dyDescent="0.25">
      <c r="A115">
        <v>114</v>
      </c>
      <c r="F115">
        <v>168.06316099999998</v>
      </c>
      <c r="G115">
        <v>5.558675</v>
      </c>
      <c r="H115">
        <v>165.794299</v>
      </c>
      <c r="I115">
        <v>8.5808970000000002</v>
      </c>
    </row>
    <row r="116" spans="1:9" x14ac:dyDescent="0.25">
      <c r="A116">
        <v>115</v>
      </c>
      <c r="F116">
        <v>168.13049599999999</v>
      </c>
      <c r="G116">
        <v>5.5694189999999999</v>
      </c>
      <c r="H116">
        <v>165.802224</v>
      </c>
      <c r="I116">
        <v>8.5344099999999994</v>
      </c>
    </row>
    <row r="117" spans="1:9" x14ac:dyDescent="0.25">
      <c r="A117">
        <v>116</v>
      </c>
      <c r="F117">
        <v>168.088584</v>
      </c>
      <c r="G117">
        <v>5.5791519999999997</v>
      </c>
      <c r="H117">
        <v>165.78238399999998</v>
      </c>
      <c r="I117">
        <v>8.5187200000000001</v>
      </c>
    </row>
    <row r="118" spans="1:9" x14ac:dyDescent="0.25">
      <c r="A118">
        <v>117</v>
      </c>
      <c r="F118">
        <v>168.03300400000001</v>
      </c>
      <c r="G118">
        <v>5.5728759999999999</v>
      </c>
      <c r="H118">
        <v>165.78780999999998</v>
      </c>
      <c r="I118">
        <v>8.5130820000000007</v>
      </c>
    </row>
    <row r="119" spans="1:9" x14ac:dyDescent="0.25">
      <c r="A119">
        <v>118</v>
      </c>
      <c r="F119">
        <v>168.009919</v>
      </c>
      <c r="G119">
        <v>5.5655359999999998</v>
      </c>
      <c r="H119">
        <v>165.83387299999998</v>
      </c>
      <c r="I119">
        <v>8.5255810000000007</v>
      </c>
    </row>
    <row r="120" spans="1:9" x14ac:dyDescent="0.25">
      <c r="A120">
        <v>119</v>
      </c>
      <c r="B120">
        <v>153.99539199999998</v>
      </c>
      <c r="C120">
        <v>7.3660189999999997</v>
      </c>
      <c r="F120">
        <v>167.99045100000001</v>
      </c>
      <c r="G120">
        <v>5.5685149999999997</v>
      </c>
      <c r="H120">
        <v>165.819829</v>
      </c>
      <c r="I120">
        <v>8.5773340000000005</v>
      </c>
    </row>
    <row r="121" spans="1:9" x14ac:dyDescent="0.25">
      <c r="A121">
        <v>120</v>
      </c>
      <c r="B121">
        <v>154.001509</v>
      </c>
      <c r="C121">
        <v>7.3732530000000001</v>
      </c>
      <c r="H121">
        <v>165.84365700000001</v>
      </c>
      <c r="I121">
        <v>8.5944610000000008</v>
      </c>
    </row>
    <row r="122" spans="1:9" x14ac:dyDescent="0.25">
      <c r="A122">
        <v>121</v>
      </c>
      <c r="B122">
        <v>153.98922199999998</v>
      </c>
      <c r="C122">
        <v>7.3532010000000003</v>
      </c>
      <c r="H122">
        <v>165.843232</v>
      </c>
      <c r="I122">
        <v>8.6233950000000004</v>
      </c>
    </row>
    <row r="123" spans="1:9" x14ac:dyDescent="0.25">
      <c r="A123">
        <v>122</v>
      </c>
      <c r="B123">
        <v>154.05358000000001</v>
      </c>
      <c r="C123">
        <v>7.2991609999999998</v>
      </c>
      <c r="H123">
        <v>165.88754</v>
      </c>
      <c r="I123">
        <v>8.6221180000000004</v>
      </c>
    </row>
    <row r="124" spans="1:9" x14ac:dyDescent="0.25">
      <c r="A124">
        <v>123</v>
      </c>
      <c r="B124">
        <v>154.017785</v>
      </c>
      <c r="C124">
        <v>7.3324579999999999</v>
      </c>
      <c r="H124">
        <v>165.88754</v>
      </c>
      <c r="I124">
        <v>8.6221180000000004</v>
      </c>
    </row>
    <row r="125" spans="1:9" x14ac:dyDescent="0.25">
      <c r="A125">
        <v>124</v>
      </c>
      <c r="B125">
        <v>153.96874500000001</v>
      </c>
      <c r="C125">
        <v>7.312087</v>
      </c>
    </row>
    <row r="126" spans="1:9" x14ac:dyDescent="0.25">
      <c r="A126">
        <v>125</v>
      </c>
      <c r="B126">
        <v>153.984701</v>
      </c>
      <c r="C126">
        <v>7.3363399999999999</v>
      </c>
    </row>
    <row r="127" spans="1:9" x14ac:dyDescent="0.25">
      <c r="A127">
        <v>126</v>
      </c>
      <c r="B127">
        <v>154.01070999999999</v>
      </c>
      <c r="C127">
        <v>7.3267670000000003</v>
      </c>
      <c r="D127">
        <v>150.01747899999998</v>
      </c>
      <c r="E127">
        <v>8.5741960000000006</v>
      </c>
    </row>
    <row r="128" spans="1:9" x14ac:dyDescent="0.25">
      <c r="A128">
        <v>127</v>
      </c>
      <c r="B128">
        <v>153.99539199999998</v>
      </c>
      <c r="C128">
        <v>7.3660189999999997</v>
      </c>
      <c r="D128">
        <v>150.01747899999998</v>
      </c>
      <c r="E128">
        <v>8.5741960000000006</v>
      </c>
    </row>
    <row r="129" spans="1:9" x14ac:dyDescent="0.25">
      <c r="A129">
        <v>128</v>
      </c>
      <c r="B129">
        <v>153.99539199999998</v>
      </c>
      <c r="C129">
        <v>7.3660189999999997</v>
      </c>
      <c r="D129">
        <v>149.914027</v>
      </c>
      <c r="E129">
        <v>8.608981</v>
      </c>
    </row>
    <row r="130" spans="1:9" x14ac:dyDescent="0.25">
      <c r="A130">
        <v>129</v>
      </c>
      <c r="B130">
        <v>153.99539199999998</v>
      </c>
      <c r="C130">
        <v>7.3660189999999997</v>
      </c>
      <c r="D130">
        <v>149.97444899999999</v>
      </c>
      <c r="E130">
        <v>8.5908979999999993</v>
      </c>
    </row>
    <row r="131" spans="1:9" x14ac:dyDescent="0.25">
      <c r="A131">
        <v>130</v>
      </c>
      <c r="D131">
        <v>150.01934</v>
      </c>
      <c r="E131">
        <v>8.5470159999999993</v>
      </c>
    </row>
    <row r="132" spans="1:9" x14ac:dyDescent="0.25">
      <c r="A132">
        <v>131</v>
      </c>
      <c r="D132">
        <v>150.04151999999999</v>
      </c>
      <c r="E132">
        <v>8.5318579999999997</v>
      </c>
    </row>
    <row r="133" spans="1:9" x14ac:dyDescent="0.25">
      <c r="A133">
        <v>132</v>
      </c>
      <c r="D133">
        <v>150.04072200000002</v>
      </c>
      <c r="E133">
        <v>8.5368580000000005</v>
      </c>
    </row>
    <row r="134" spans="1:9" x14ac:dyDescent="0.25">
      <c r="A134">
        <v>133</v>
      </c>
      <c r="D134">
        <v>150.09428299999999</v>
      </c>
      <c r="E134">
        <v>8.4962219999999995</v>
      </c>
    </row>
    <row r="135" spans="1:9" x14ac:dyDescent="0.25">
      <c r="A135">
        <v>134</v>
      </c>
      <c r="D135">
        <v>150.12114300000002</v>
      </c>
      <c r="E135">
        <v>8.5313250000000007</v>
      </c>
      <c r="F135">
        <v>151.67429999999999</v>
      </c>
      <c r="G135">
        <v>6.3840539999999999</v>
      </c>
    </row>
    <row r="136" spans="1:9" x14ac:dyDescent="0.25">
      <c r="A136">
        <v>135</v>
      </c>
      <c r="D136">
        <v>150.01747899999998</v>
      </c>
      <c r="E136">
        <v>8.5741960000000006</v>
      </c>
      <c r="F136">
        <v>151.64275900000001</v>
      </c>
      <c r="G136">
        <v>6.3754900000000001</v>
      </c>
    </row>
    <row r="137" spans="1:9" x14ac:dyDescent="0.25">
      <c r="A137">
        <v>136</v>
      </c>
      <c r="D137">
        <v>150.01747899999998</v>
      </c>
      <c r="E137">
        <v>8.5741960000000006</v>
      </c>
      <c r="F137">
        <v>151.617335</v>
      </c>
      <c r="G137">
        <v>6.4105949999999998</v>
      </c>
    </row>
    <row r="138" spans="1:9" x14ac:dyDescent="0.25">
      <c r="A138">
        <v>137</v>
      </c>
      <c r="F138">
        <v>151.62616399999999</v>
      </c>
      <c r="G138">
        <v>6.4482520000000001</v>
      </c>
      <c r="H138">
        <v>149.75057900000002</v>
      </c>
      <c r="I138">
        <v>9.0528919999999999</v>
      </c>
    </row>
    <row r="139" spans="1:9" x14ac:dyDescent="0.25">
      <c r="A139">
        <v>138</v>
      </c>
      <c r="F139">
        <v>151.63733400000001</v>
      </c>
      <c r="G139">
        <v>6.4288920000000003</v>
      </c>
      <c r="H139">
        <v>149.81589400000001</v>
      </c>
      <c r="I139">
        <v>9.0993250000000003</v>
      </c>
    </row>
    <row r="140" spans="1:9" x14ac:dyDescent="0.25">
      <c r="A140">
        <v>139</v>
      </c>
      <c r="F140">
        <v>151.62829199999999</v>
      </c>
      <c r="G140">
        <v>6.4366570000000003</v>
      </c>
      <c r="H140">
        <v>149.76696099999998</v>
      </c>
      <c r="I140">
        <v>9.0983149999999995</v>
      </c>
    </row>
    <row r="141" spans="1:9" x14ac:dyDescent="0.25">
      <c r="A141">
        <v>140</v>
      </c>
      <c r="F141">
        <v>151.612921</v>
      </c>
      <c r="G141">
        <v>6.445487</v>
      </c>
      <c r="H141">
        <v>149.781375</v>
      </c>
      <c r="I141">
        <v>9.1051760000000002</v>
      </c>
    </row>
    <row r="142" spans="1:9" x14ac:dyDescent="0.25">
      <c r="A142">
        <v>141</v>
      </c>
      <c r="F142">
        <v>151.58552900000001</v>
      </c>
      <c r="G142">
        <v>6.4630390000000002</v>
      </c>
      <c r="H142">
        <v>149.78695999999999</v>
      </c>
      <c r="I142">
        <v>9.1108139999999995</v>
      </c>
    </row>
    <row r="143" spans="1:9" x14ac:dyDescent="0.25">
      <c r="A143">
        <v>142</v>
      </c>
      <c r="F143">
        <v>151.553988</v>
      </c>
      <c r="G143">
        <v>6.4545279999999998</v>
      </c>
      <c r="H143">
        <v>149.78977900000001</v>
      </c>
      <c r="I143">
        <v>9.0684229999999992</v>
      </c>
    </row>
    <row r="144" spans="1:9" x14ac:dyDescent="0.25">
      <c r="A144">
        <v>143</v>
      </c>
      <c r="B144">
        <v>126.373519</v>
      </c>
      <c r="C144">
        <v>5.7649480000000004</v>
      </c>
      <c r="F144">
        <v>151.55037099999998</v>
      </c>
      <c r="G144">
        <v>6.4695809999999998</v>
      </c>
      <c r="H144">
        <v>149.80562900000001</v>
      </c>
      <c r="I144">
        <v>9.0530519999999992</v>
      </c>
    </row>
    <row r="145" spans="1:9" x14ac:dyDescent="0.25">
      <c r="A145">
        <v>144</v>
      </c>
      <c r="B145">
        <v>126.373519</v>
      </c>
      <c r="C145">
        <v>5.7649480000000004</v>
      </c>
      <c r="H145">
        <v>149.80371400000001</v>
      </c>
      <c r="I145">
        <v>9.0653380000000006</v>
      </c>
    </row>
    <row r="146" spans="1:9" x14ac:dyDescent="0.25">
      <c r="A146">
        <v>145</v>
      </c>
      <c r="B146">
        <v>126.399608</v>
      </c>
      <c r="C146">
        <v>5.7804159999999998</v>
      </c>
      <c r="H146">
        <v>149.79132099999998</v>
      </c>
      <c r="I146">
        <v>9.0269890000000004</v>
      </c>
    </row>
    <row r="147" spans="1:9" x14ac:dyDescent="0.25">
      <c r="A147">
        <v>146</v>
      </c>
      <c r="B147">
        <v>126.408202</v>
      </c>
      <c r="C147">
        <v>5.773072</v>
      </c>
      <c r="H147">
        <v>149.75057900000002</v>
      </c>
      <c r="I147">
        <v>9.0528919999999999</v>
      </c>
    </row>
    <row r="148" spans="1:9" x14ac:dyDescent="0.25">
      <c r="A148">
        <v>147</v>
      </c>
      <c r="B148">
        <v>126.422527</v>
      </c>
      <c r="C148">
        <v>5.7665620000000004</v>
      </c>
      <c r="H148">
        <v>149.75057900000002</v>
      </c>
      <c r="I148">
        <v>9.0528919999999999</v>
      </c>
    </row>
    <row r="149" spans="1:9" x14ac:dyDescent="0.25">
      <c r="A149">
        <v>148</v>
      </c>
      <c r="B149">
        <v>126.39107100000001</v>
      </c>
      <c r="C149">
        <v>5.7649480000000004</v>
      </c>
    </row>
    <row r="150" spans="1:9" x14ac:dyDescent="0.25">
      <c r="A150">
        <v>149</v>
      </c>
      <c r="B150">
        <v>126.40388</v>
      </c>
      <c r="C150">
        <v>5.7710929999999996</v>
      </c>
    </row>
    <row r="151" spans="1:9" x14ac:dyDescent="0.25">
      <c r="A151">
        <v>150</v>
      </c>
      <c r="B151">
        <v>126.39174600000001</v>
      </c>
      <c r="C151">
        <v>5.769844</v>
      </c>
      <c r="D151">
        <v>120.42092400000001</v>
      </c>
      <c r="E151">
        <v>7.5870369999999996</v>
      </c>
    </row>
    <row r="152" spans="1:9" x14ac:dyDescent="0.25">
      <c r="A152">
        <v>151</v>
      </c>
      <c r="B152">
        <v>126.353053</v>
      </c>
      <c r="C152">
        <v>5.770937</v>
      </c>
      <c r="D152">
        <v>120.445716</v>
      </c>
      <c r="E152">
        <v>7.5963060000000002</v>
      </c>
    </row>
    <row r="153" spans="1:9" x14ac:dyDescent="0.25">
      <c r="A153">
        <v>152</v>
      </c>
      <c r="B153">
        <v>126.326385</v>
      </c>
      <c r="C153">
        <v>5.8462449999999997</v>
      </c>
      <c r="D153">
        <v>120.44029900000001</v>
      </c>
      <c r="E153">
        <v>7.5656309999999998</v>
      </c>
    </row>
    <row r="154" spans="1:9" x14ac:dyDescent="0.25">
      <c r="A154">
        <v>153</v>
      </c>
      <c r="B154">
        <v>126.373519</v>
      </c>
      <c r="C154">
        <v>5.7649480000000004</v>
      </c>
      <c r="D154">
        <v>120.42451800000001</v>
      </c>
      <c r="E154">
        <v>7.5671419999999996</v>
      </c>
    </row>
    <row r="155" spans="1:9" x14ac:dyDescent="0.25">
      <c r="A155">
        <v>154</v>
      </c>
      <c r="B155">
        <v>126.373519</v>
      </c>
      <c r="C155">
        <v>5.7649480000000004</v>
      </c>
      <c r="D155">
        <v>120.411083</v>
      </c>
      <c r="E155">
        <v>7.5811000000000002</v>
      </c>
    </row>
    <row r="156" spans="1:9" x14ac:dyDescent="0.25">
      <c r="A156">
        <v>155</v>
      </c>
      <c r="D156">
        <v>120.489463</v>
      </c>
      <c r="E156">
        <v>7.601566</v>
      </c>
    </row>
    <row r="157" spans="1:9" x14ac:dyDescent="0.25">
      <c r="A157">
        <v>156</v>
      </c>
      <c r="D157">
        <v>120.48087200000001</v>
      </c>
      <c r="E157">
        <v>7.5724539999999996</v>
      </c>
    </row>
    <row r="158" spans="1:9" x14ac:dyDescent="0.25">
      <c r="A158">
        <v>157</v>
      </c>
      <c r="D158">
        <v>120.527225</v>
      </c>
      <c r="E158">
        <v>7.555059</v>
      </c>
    </row>
    <row r="159" spans="1:9" x14ac:dyDescent="0.25">
      <c r="A159">
        <v>158</v>
      </c>
      <c r="D159">
        <v>120.51285100000001</v>
      </c>
      <c r="E159">
        <v>7.5074569999999996</v>
      </c>
    </row>
    <row r="160" spans="1:9" x14ac:dyDescent="0.25">
      <c r="A160">
        <v>159</v>
      </c>
      <c r="D160">
        <v>120.42092400000001</v>
      </c>
      <c r="E160">
        <v>7.5870369999999996</v>
      </c>
      <c r="F160">
        <v>122.266189</v>
      </c>
      <c r="G160">
        <v>4.9974889999999998</v>
      </c>
    </row>
    <row r="161" spans="1:9" x14ac:dyDescent="0.25">
      <c r="A161">
        <v>160</v>
      </c>
      <c r="F161">
        <v>122.19306900000001</v>
      </c>
      <c r="G161">
        <v>5.0398829999999997</v>
      </c>
      <c r="H161">
        <v>120.27155999999999</v>
      </c>
      <c r="I161">
        <v>8.4982380000000006</v>
      </c>
    </row>
    <row r="162" spans="1:9" x14ac:dyDescent="0.25">
      <c r="A162">
        <v>161</v>
      </c>
      <c r="F162">
        <v>122.230411</v>
      </c>
      <c r="G162">
        <v>4.9732200000000004</v>
      </c>
      <c r="H162">
        <v>120.24223600000001</v>
      </c>
      <c r="I162">
        <v>8.5160479999999996</v>
      </c>
    </row>
    <row r="163" spans="1:9" x14ac:dyDescent="0.25">
      <c r="A163">
        <v>162</v>
      </c>
      <c r="F163">
        <v>122.194164</v>
      </c>
      <c r="G163">
        <v>4.9732200000000004</v>
      </c>
      <c r="H163">
        <v>120.24629899999999</v>
      </c>
      <c r="I163">
        <v>8.5417240000000003</v>
      </c>
    </row>
    <row r="164" spans="1:9" x14ac:dyDescent="0.25">
      <c r="A164">
        <v>163</v>
      </c>
      <c r="F164">
        <v>122.187129</v>
      </c>
      <c r="G164">
        <v>4.9725429999999999</v>
      </c>
      <c r="H164">
        <v>120.25645400000001</v>
      </c>
      <c r="I164">
        <v>8.5562539999999991</v>
      </c>
    </row>
    <row r="165" spans="1:9" x14ac:dyDescent="0.25">
      <c r="A165">
        <v>164</v>
      </c>
      <c r="F165">
        <v>122.182445</v>
      </c>
      <c r="G165">
        <v>4.9366070000000004</v>
      </c>
      <c r="H165">
        <v>120.282184</v>
      </c>
      <c r="I165">
        <v>8.554119</v>
      </c>
    </row>
    <row r="166" spans="1:9" x14ac:dyDescent="0.25">
      <c r="A166">
        <v>165</v>
      </c>
      <c r="F166">
        <v>122.162811</v>
      </c>
      <c r="G166">
        <v>5.0087910000000004</v>
      </c>
      <c r="H166">
        <v>120.297755</v>
      </c>
      <c r="I166">
        <v>8.5379740000000002</v>
      </c>
    </row>
    <row r="167" spans="1:9" x14ac:dyDescent="0.25">
      <c r="A167">
        <v>166</v>
      </c>
      <c r="F167">
        <v>122.13869800000001</v>
      </c>
      <c r="G167">
        <v>4.9805109999999999</v>
      </c>
      <c r="H167">
        <v>120.30051700000001</v>
      </c>
      <c r="I167">
        <v>8.5323499999999992</v>
      </c>
    </row>
    <row r="168" spans="1:9" x14ac:dyDescent="0.25">
      <c r="A168">
        <v>167</v>
      </c>
      <c r="B168">
        <v>103.83552100000001</v>
      </c>
      <c r="C168">
        <v>5.8695250000000003</v>
      </c>
      <c r="F168">
        <v>122.266189</v>
      </c>
      <c r="G168">
        <v>4.9974889999999998</v>
      </c>
      <c r="H168">
        <v>120.315879</v>
      </c>
      <c r="I168">
        <v>8.5225580000000001</v>
      </c>
    </row>
    <row r="169" spans="1:9" x14ac:dyDescent="0.25">
      <c r="A169">
        <v>168</v>
      </c>
      <c r="B169">
        <v>103.865104</v>
      </c>
      <c r="C169">
        <v>5.9034820000000003</v>
      </c>
      <c r="F169">
        <v>122.266189</v>
      </c>
      <c r="G169">
        <v>4.9974889999999998</v>
      </c>
      <c r="H169">
        <v>120.296558</v>
      </c>
      <c r="I169">
        <v>8.5538589999999992</v>
      </c>
    </row>
    <row r="170" spans="1:9" x14ac:dyDescent="0.25">
      <c r="A170">
        <v>169</v>
      </c>
      <c r="B170">
        <v>103.85708500000001</v>
      </c>
      <c r="C170">
        <v>5.9207210000000003</v>
      </c>
      <c r="H170">
        <v>120.27155999999999</v>
      </c>
      <c r="I170">
        <v>8.4982380000000006</v>
      </c>
    </row>
    <row r="171" spans="1:9" x14ac:dyDescent="0.25">
      <c r="A171">
        <v>170</v>
      </c>
      <c r="B171">
        <v>103.83984700000001</v>
      </c>
      <c r="C171">
        <v>5.9003050000000004</v>
      </c>
      <c r="H171">
        <v>120.27155999999999</v>
      </c>
      <c r="I171">
        <v>8.4982380000000006</v>
      </c>
    </row>
    <row r="172" spans="1:9" x14ac:dyDescent="0.25">
      <c r="A172">
        <v>171</v>
      </c>
      <c r="B172">
        <v>103.863128</v>
      </c>
      <c r="C172">
        <v>5.883483</v>
      </c>
    </row>
    <row r="173" spans="1:9" x14ac:dyDescent="0.25">
      <c r="A173">
        <v>172</v>
      </c>
      <c r="B173">
        <v>103.85151200000001</v>
      </c>
      <c r="C173">
        <v>5.8855139999999997</v>
      </c>
    </row>
    <row r="174" spans="1:9" x14ac:dyDescent="0.25">
      <c r="A174">
        <v>173</v>
      </c>
      <c r="B174">
        <v>103.84807500000001</v>
      </c>
      <c r="C174">
        <v>5.8891600000000004</v>
      </c>
    </row>
    <row r="175" spans="1:9" x14ac:dyDescent="0.25">
      <c r="A175">
        <v>174</v>
      </c>
      <c r="B175">
        <v>103.829688</v>
      </c>
      <c r="C175">
        <v>5.8952010000000001</v>
      </c>
      <c r="D175">
        <v>98.313167000000007</v>
      </c>
      <c r="E175">
        <v>7.4699590000000002</v>
      </c>
    </row>
    <row r="176" spans="1:9" x14ac:dyDescent="0.25">
      <c r="A176">
        <v>175</v>
      </c>
      <c r="B176">
        <v>103.854015</v>
      </c>
      <c r="C176">
        <v>5.8365580000000001</v>
      </c>
      <c r="D176">
        <v>98.322385000000011</v>
      </c>
      <c r="E176">
        <v>7.5101659999999999</v>
      </c>
    </row>
    <row r="177" spans="1:9" x14ac:dyDescent="0.25">
      <c r="A177">
        <v>176</v>
      </c>
      <c r="B177">
        <v>103.83552100000001</v>
      </c>
      <c r="C177">
        <v>5.8695250000000003</v>
      </c>
      <c r="D177">
        <v>98.324416000000014</v>
      </c>
      <c r="E177">
        <v>7.5063110000000002</v>
      </c>
    </row>
    <row r="178" spans="1:9" x14ac:dyDescent="0.25">
      <c r="A178">
        <v>177</v>
      </c>
      <c r="B178">
        <v>103.83552100000001</v>
      </c>
      <c r="C178">
        <v>5.8695250000000003</v>
      </c>
      <c r="D178">
        <v>98.275983000000011</v>
      </c>
      <c r="E178">
        <v>7.5087080000000004</v>
      </c>
    </row>
    <row r="179" spans="1:9" x14ac:dyDescent="0.25">
      <c r="A179">
        <v>178</v>
      </c>
      <c r="B179">
        <v>103.832244</v>
      </c>
      <c r="C179">
        <v>5.8170289999999998</v>
      </c>
      <c r="D179">
        <v>98.255721000000008</v>
      </c>
      <c r="E179">
        <v>7.4929790000000001</v>
      </c>
    </row>
    <row r="180" spans="1:9" x14ac:dyDescent="0.25">
      <c r="A180">
        <v>179</v>
      </c>
      <c r="D180">
        <v>98.258640000000014</v>
      </c>
      <c r="E180">
        <v>7.4835000000000003</v>
      </c>
    </row>
    <row r="181" spans="1:9" x14ac:dyDescent="0.25">
      <c r="A181">
        <v>180</v>
      </c>
      <c r="D181">
        <v>98.243638000000004</v>
      </c>
      <c r="E181">
        <v>7.5121969999999996</v>
      </c>
    </row>
    <row r="182" spans="1:9" x14ac:dyDescent="0.25">
      <c r="A182">
        <v>181</v>
      </c>
      <c r="D182">
        <v>98.291658000000012</v>
      </c>
      <c r="E182">
        <v>7.510478</v>
      </c>
    </row>
    <row r="183" spans="1:9" x14ac:dyDescent="0.25">
      <c r="A183">
        <v>182</v>
      </c>
      <c r="D183">
        <v>98.289470000000009</v>
      </c>
      <c r="E183">
        <v>7.478866</v>
      </c>
    </row>
    <row r="184" spans="1:9" x14ac:dyDescent="0.25">
      <c r="A184">
        <v>183</v>
      </c>
      <c r="D184">
        <v>98.313167000000007</v>
      </c>
      <c r="E184">
        <v>7.4699590000000002</v>
      </c>
      <c r="F184">
        <v>99.848239000000007</v>
      </c>
      <c r="G184">
        <v>4.7750019999999997</v>
      </c>
    </row>
    <row r="185" spans="1:9" x14ac:dyDescent="0.25">
      <c r="A185">
        <v>184</v>
      </c>
      <c r="D185">
        <v>98.313167000000007</v>
      </c>
      <c r="E185">
        <v>7.4699590000000002</v>
      </c>
      <c r="F185">
        <v>99.858550000000008</v>
      </c>
      <c r="G185">
        <v>4.7465130000000002</v>
      </c>
    </row>
    <row r="186" spans="1:9" x14ac:dyDescent="0.25">
      <c r="A186">
        <v>185</v>
      </c>
      <c r="F186">
        <v>99.853605000000016</v>
      </c>
      <c r="G186">
        <v>4.7320869999999999</v>
      </c>
      <c r="H186">
        <v>97.400039000000007</v>
      </c>
      <c r="I186">
        <v>7.9121750000000004</v>
      </c>
    </row>
    <row r="187" spans="1:9" x14ac:dyDescent="0.25">
      <c r="A187">
        <v>186</v>
      </c>
      <c r="F187">
        <v>99.817824999999999</v>
      </c>
      <c r="G187">
        <v>4.7039109999999997</v>
      </c>
      <c r="H187">
        <v>97.395145000000014</v>
      </c>
      <c r="I187">
        <v>7.8679069999999998</v>
      </c>
    </row>
    <row r="188" spans="1:9" x14ac:dyDescent="0.25">
      <c r="A188">
        <v>187</v>
      </c>
      <c r="F188">
        <v>99.858917000000005</v>
      </c>
      <c r="G188">
        <v>4.7218280000000004</v>
      </c>
      <c r="H188">
        <v>97.418269000000009</v>
      </c>
      <c r="I188">
        <v>7.8357729999999997</v>
      </c>
    </row>
    <row r="189" spans="1:9" x14ac:dyDescent="0.25">
      <c r="A189">
        <v>188</v>
      </c>
      <c r="F189">
        <v>99.821420000000003</v>
      </c>
      <c r="G189">
        <v>4.7005780000000001</v>
      </c>
      <c r="H189">
        <v>97.370719000000008</v>
      </c>
      <c r="I189">
        <v>7.8599899999999998</v>
      </c>
    </row>
    <row r="190" spans="1:9" x14ac:dyDescent="0.25">
      <c r="A190">
        <v>189</v>
      </c>
      <c r="F190">
        <v>99.795797000000007</v>
      </c>
      <c r="G190">
        <v>4.6845889999999999</v>
      </c>
      <c r="H190">
        <v>97.423320000000004</v>
      </c>
      <c r="I190">
        <v>7.8692089999999997</v>
      </c>
    </row>
    <row r="191" spans="1:9" x14ac:dyDescent="0.25">
      <c r="A191">
        <v>190</v>
      </c>
      <c r="F191">
        <v>99.811836</v>
      </c>
      <c r="G191">
        <v>4.6542269999999997</v>
      </c>
      <c r="H191">
        <v>97.430507000000006</v>
      </c>
      <c r="I191">
        <v>7.8534800000000002</v>
      </c>
    </row>
    <row r="192" spans="1:9" x14ac:dyDescent="0.25">
      <c r="A192">
        <v>191</v>
      </c>
      <c r="B192">
        <v>83.974726000000004</v>
      </c>
      <c r="C192">
        <v>5.9148350000000001</v>
      </c>
      <c r="F192">
        <v>99.867457999999999</v>
      </c>
      <c r="G192">
        <v>4.7498469999999999</v>
      </c>
      <c r="H192">
        <v>97.408633000000009</v>
      </c>
      <c r="I192">
        <v>7.8908209999999999</v>
      </c>
    </row>
    <row r="193" spans="1:9" x14ac:dyDescent="0.25">
      <c r="A193">
        <v>192</v>
      </c>
      <c r="B193">
        <v>83.970040000000012</v>
      </c>
      <c r="C193">
        <v>5.9476459999999998</v>
      </c>
      <c r="F193">
        <v>99.867457999999999</v>
      </c>
      <c r="G193">
        <v>4.7498469999999999</v>
      </c>
      <c r="H193">
        <v>97.413163000000011</v>
      </c>
      <c r="I193">
        <v>7.877281</v>
      </c>
    </row>
    <row r="194" spans="1:9" x14ac:dyDescent="0.25">
      <c r="A194">
        <v>193</v>
      </c>
      <c r="B194">
        <v>83.948166000000015</v>
      </c>
      <c r="C194">
        <v>5.9073880000000001</v>
      </c>
      <c r="F194">
        <v>99.861730000000009</v>
      </c>
      <c r="G194">
        <v>4.743805</v>
      </c>
      <c r="H194">
        <v>97.444569999999999</v>
      </c>
      <c r="I194">
        <v>7.853688</v>
      </c>
    </row>
    <row r="195" spans="1:9" x14ac:dyDescent="0.25">
      <c r="A195">
        <v>194</v>
      </c>
      <c r="B195">
        <v>83.963373000000004</v>
      </c>
      <c r="C195">
        <v>5.8931180000000003</v>
      </c>
      <c r="H195">
        <v>97.400039000000007</v>
      </c>
      <c r="I195">
        <v>7.9121750000000004</v>
      </c>
    </row>
    <row r="196" spans="1:9" x14ac:dyDescent="0.25">
      <c r="A196">
        <v>195</v>
      </c>
      <c r="B196">
        <v>83.977226000000002</v>
      </c>
      <c r="C196">
        <v>5.9034820000000003</v>
      </c>
      <c r="H196">
        <v>97.400039000000007</v>
      </c>
      <c r="I196">
        <v>7.9121750000000004</v>
      </c>
    </row>
    <row r="197" spans="1:9" x14ac:dyDescent="0.25">
      <c r="A197">
        <v>196</v>
      </c>
      <c r="B197">
        <v>83.988528000000002</v>
      </c>
      <c r="C197">
        <v>5.9331149999999999</v>
      </c>
    </row>
    <row r="198" spans="1:9" x14ac:dyDescent="0.25">
      <c r="A198">
        <v>197</v>
      </c>
      <c r="B198">
        <v>83.974518000000003</v>
      </c>
      <c r="C198">
        <v>5.8799409999999996</v>
      </c>
    </row>
    <row r="199" spans="1:9" x14ac:dyDescent="0.25">
      <c r="A199">
        <v>198</v>
      </c>
      <c r="B199">
        <v>83.965405000000004</v>
      </c>
      <c r="C199">
        <v>5.9023880000000002</v>
      </c>
    </row>
    <row r="200" spans="1:9" x14ac:dyDescent="0.25">
      <c r="A200">
        <v>199</v>
      </c>
      <c r="B200">
        <v>83.985143000000008</v>
      </c>
      <c r="C200">
        <v>5.920356</v>
      </c>
      <c r="D200">
        <v>78.896566000000007</v>
      </c>
      <c r="E200">
        <v>7.2673139999999998</v>
      </c>
    </row>
    <row r="201" spans="1:9" x14ac:dyDescent="0.25">
      <c r="A201">
        <v>200</v>
      </c>
      <c r="B201">
        <v>83.972644000000003</v>
      </c>
      <c r="C201">
        <v>5.9288449999999999</v>
      </c>
      <c r="D201">
        <v>78.894169000000005</v>
      </c>
      <c r="E201">
        <v>7.2938229999999997</v>
      </c>
    </row>
    <row r="202" spans="1:9" x14ac:dyDescent="0.25">
      <c r="A202">
        <v>201</v>
      </c>
      <c r="B202">
        <v>83.974726000000004</v>
      </c>
      <c r="C202">
        <v>5.9148350000000001</v>
      </c>
      <c r="D202">
        <v>78.887399000000002</v>
      </c>
      <c r="E202">
        <v>7.272939</v>
      </c>
    </row>
    <row r="203" spans="1:9" x14ac:dyDescent="0.25">
      <c r="A203">
        <v>202</v>
      </c>
      <c r="B203">
        <v>83.974726000000004</v>
      </c>
      <c r="C203">
        <v>5.9148350000000001</v>
      </c>
      <c r="D203">
        <v>78.881618000000003</v>
      </c>
      <c r="E203">
        <v>7.3179879999999997</v>
      </c>
    </row>
    <row r="204" spans="1:9" x14ac:dyDescent="0.25">
      <c r="A204">
        <v>203</v>
      </c>
      <c r="D204">
        <v>78.912814000000012</v>
      </c>
      <c r="E204">
        <v>7.3187699999999998</v>
      </c>
    </row>
    <row r="205" spans="1:9" x14ac:dyDescent="0.25">
      <c r="A205">
        <v>204</v>
      </c>
      <c r="D205">
        <v>78.906565000000001</v>
      </c>
      <c r="E205">
        <v>7.32653</v>
      </c>
    </row>
    <row r="206" spans="1:9" x14ac:dyDescent="0.25">
      <c r="A206">
        <v>205</v>
      </c>
      <c r="D206">
        <v>78.869118000000014</v>
      </c>
      <c r="E206">
        <v>7.314603</v>
      </c>
    </row>
    <row r="207" spans="1:9" x14ac:dyDescent="0.25">
      <c r="A207">
        <v>206</v>
      </c>
      <c r="D207">
        <v>78.867192000000003</v>
      </c>
      <c r="E207">
        <v>7.3014270000000003</v>
      </c>
      <c r="F207">
        <v>81.277581000000012</v>
      </c>
      <c r="G207">
        <v>5.0623300000000002</v>
      </c>
    </row>
    <row r="208" spans="1:9" x14ac:dyDescent="0.25">
      <c r="A208">
        <v>207</v>
      </c>
      <c r="D208">
        <v>78.896044000000003</v>
      </c>
      <c r="E208">
        <v>7.2839799999999997</v>
      </c>
      <c r="F208">
        <v>81.222221000000005</v>
      </c>
      <c r="G208">
        <v>4.9897289999999996</v>
      </c>
    </row>
    <row r="209" spans="1:9" x14ac:dyDescent="0.25">
      <c r="A209">
        <v>208</v>
      </c>
      <c r="D209">
        <v>78.875941000000012</v>
      </c>
      <c r="E209">
        <v>7.3012189999999997</v>
      </c>
      <c r="F209">
        <v>81.236855000000006</v>
      </c>
      <c r="G209">
        <v>5.0525380000000002</v>
      </c>
    </row>
    <row r="210" spans="1:9" x14ac:dyDescent="0.25">
      <c r="A210">
        <v>209</v>
      </c>
      <c r="D210">
        <v>78.875941000000012</v>
      </c>
      <c r="E210">
        <v>7.3012189999999997</v>
      </c>
      <c r="F210">
        <v>81.289925000000011</v>
      </c>
      <c r="G210">
        <v>4.996448</v>
      </c>
    </row>
    <row r="211" spans="1:9" x14ac:dyDescent="0.25">
      <c r="A211">
        <v>210</v>
      </c>
      <c r="F211">
        <v>81.297841000000005</v>
      </c>
      <c r="G211">
        <v>4.9788449999999997</v>
      </c>
      <c r="H211">
        <v>78.67782600000001</v>
      </c>
      <c r="I211">
        <v>7.8180129999999997</v>
      </c>
    </row>
    <row r="212" spans="1:9" x14ac:dyDescent="0.25">
      <c r="A212">
        <v>211</v>
      </c>
      <c r="F212">
        <v>81.237949000000015</v>
      </c>
      <c r="G212">
        <v>4.9650949999999998</v>
      </c>
      <c r="H212">
        <v>78.71818900000001</v>
      </c>
      <c r="I212">
        <v>7.802962</v>
      </c>
    </row>
    <row r="213" spans="1:9" x14ac:dyDescent="0.25">
      <c r="A213">
        <v>212</v>
      </c>
      <c r="F213">
        <v>81.300549000000004</v>
      </c>
      <c r="G213">
        <v>4.9696259999999999</v>
      </c>
      <c r="H213">
        <v>78.764801000000006</v>
      </c>
      <c r="I213">
        <v>7.77963</v>
      </c>
    </row>
    <row r="214" spans="1:9" x14ac:dyDescent="0.25">
      <c r="A214">
        <v>213</v>
      </c>
      <c r="F214">
        <v>81.22982300000001</v>
      </c>
      <c r="G214">
        <v>4.9486369999999997</v>
      </c>
      <c r="H214">
        <v>78.755583000000001</v>
      </c>
      <c r="I214">
        <v>7.8009829999999996</v>
      </c>
    </row>
    <row r="215" spans="1:9" x14ac:dyDescent="0.25">
      <c r="A215">
        <v>214</v>
      </c>
      <c r="B215">
        <v>67.517421000000013</v>
      </c>
      <c r="C215">
        <v>6.3344189999999996</v>
      </c>
      <c r="F215">
        <v>81.167431000000008</v>
      </c>
      <c r="G215">
        <v>4.9619179999999998</v>
      </c>
      <c r="H215">
        <v>78.719648000000007</v>
      </c>
      <c r="I215">
        <v>7.8093159999999999</v>
      </c>
    </row>
    <row r="216" spans="1:9" x14ac:dyDescent="0.25">
      <c r="A216">
        <v>215</v>
      </c>
      <c r="B216">
        <v>67.489524000000017</v>
      </c>
      <c r="C216">
        <v>6.3300640000000001</v>
      </c>
      <c r="F216">
        <v>81.208211000000006</v>
      </c>
      <c r="G216">
        <v>4.955044</v>
      </c>
      <c r="H216">
        <v>78.740376000000012</v>
      </c>
      <c r="I216">
        <v>7.8075979999999996</v>
      </c>
    </row>
    <row r="217" spans="1:9" x14ac:dyDescent="0.25">
      <c r="A217">
        <v>216</v>
      </c>
      <c r="B217">
        <v>67.512153000000012</v>
      </c>
      <c r="C217">
        <v>6.3193659999999996</v>
      </c>
      <c r="F217">
        <v>81.277581000000012</v>
      </c>
      <c r="G217">
        <v>5.0623300000000002</v>
      </c>
      <c r="H217">
        <v>78.725220000000007</v>
      </c>
      <c r="I217">
        <v>7.8190030000000004</v>
      </c>
    </row>
    <row r="218" spans="1:9" x14ac:dyDescent="0.25">
      <c r="A218">
        <v>217</v>
      </c>
      <c r="B218">
        <v>67.518550000000005</v>
      </c>
      <c r="C218">
        <v>6.320011</v>
      </c>
      <c r="F218">
        <v>81.277581000000012</v>
      </c>
      <c r="G218">
        <v>5.0623300000000002</v>
      </c>
      <c r="H218">
        <v>78.713919000000004</v>
      </c>
      <c r="I218">
        <v>7.8307209999999996</v>
      </c>
    </row>
    <row r="219" spans="1:9" x14ac:dyDescent="0.25">
      <c r="A219">
        <v>218</v>
      </c>
      <c r="B219">
        <v>67.486297000000008</v>
      </c>
      <c r="C219">
        <v>6.329688</v>
      </c>
      <c r="H219">
        <v>78.712044000000006</v>
      </c>
      <c r="I219">
        <v>7.8482729999999998</v>
      </c>
    </row>
    <row r="220" spans="1:9" x14ac:dyDescent="0.25">
      <c r="A220">
        <v>219</v>
      </c>
      <c r="B220">
        <v>67.449363000000005</v>
      </c>
      <c r="C220">
        <v>6.317431</v>
      </c>
      <c r="H220">
        <v>78.735428000000013</v>
      </c>
      <c r="I220">
        <v>7.8655619999999997</v>
      </c>
    </row>
    <row r="221" spans="1:9" x14ac:dyDescent="0.25">
      <c r="A221">
        <v>220</v>
      </c>
      <c r="B221">
        <v>67.445758000000012</v>
      </c>
      <c r="C221">
        <v>6.3103340000000001</v>
      </c>
      <c r="H221">
        <v>78.682462000000001</v>
      </c>
      <c r="I221">
        <v>7.7685370000000002</v>
      </c>
    </row>
    <row r="222" spans="1:9" x14ac:dyDescent="0.25">
      <c r="A222">
        <v>221</v>
      </c>
      <c r="B222">
        <v>67.467968000000013</v>
      </c>
      <c r="C222">
        <v>6.3384510000000001</v>
      </c>
      <c r="H222">
        <v>78.682462000000001</v>
      </c>
      <c r="I222">
        <v>7.7685370000000002</v>
      </c>
    </row>
    <row r="223" spans="1:9" x14ac:dyDescent="0.25">
      <c r="A223">
        <v>222</v>
      </c>
      <c r="B223">
        <v>67.457645000000014</v>
      </c>
      <c r="C223">
        <v>6.3415689999999998</v>
      </c>
    </row>
    <row r="224" spans="1:9" x14ac:dyDescent="0.25">
      <c r="A224">
        <v>223</v>
      </c>
      <c r="B224">
        <v>67.433128000000011</v>
      </c>
      <c r="C224">
        <v>6.3482349999999999</v>
      </c>
      <c r="D224">
        <v>61.682010000000012</v>
      </c>
      <c r="E224">
        <v>7.782292</v>
      </c>
    </row>
    <row r="225" spans="1:9" x14ac:dyDescent="0.25">
      <c r="A225">
        <v>224</v>
      </c>
      <c r="B225">
        <v>67.517421000000013</v>
      </c>
      <c r="C225">
        <v>6.3344189999999996</v>
      </c>
      <c r="D225">
        <v>61.711524000000011</v>
      </c>
      <c r="E225">
        <v>7.7758409999999998</v>
      </c>
    </row>
    <row r="226" spans="1:9" x14ac:dyDescent="0.25">
      <c r="A226">
        <v>225</v>
      </c>
      <c r="B226">
        <v>67.517421000000013</v>
      </c>
      <c r="C226">
        <v>6.3344189999999996</v>
      </c>
      <c r="D226">
        <v>61.694534000000012</v>
      </c>
      <c r="E226">
        <v>7.7882059999999997</v>
      </c>
    </row>
    <row r="227" spans="1:9" x14ac:dyDescent="0.25">
      <c r="A227">
        <v>226</v>
      </c>
      <c r="B227">
        <v>67.517421000000013</v>
      </c>
      <c r="C227">
        <v>6.3344189999999996</v>
      </c>
      <c r="D227">
        <v>61.671257000000011</v>
      </c>
      <c r="E227">
        <v>7.7852490000000003</v>
      </c>
    </row>
    <row r="228" spans="1:9" x14ac:dyDescent="0.25">
      <c r="A228">
        <v>227</v>
      </c>
      <c r="B228">
        <v>67.517421000000013</v>
      </c>
      <c r="C228">
        <v>6.3344189999999996</v>
      </c>
      <c r="D228">
        <v>61.661903000000009</v>
      </c>
      <c r="E228">
        <v>7.7897109999999996</v>
      </c>
    </row>
    <row r="229" spans="1:9" x14ac:dyDescent="0.25">
      <c r="A229">
        <v>228</v>
      </c>
      <c r="D229">
        <v>61.658302000000006</v>
      </c>
      <c r="E229">
        <v>7.7887430000000002</v>
      </c>
    </row>
    <row r="230" spans="1:9" x14ac:dyDescent="0.25">
      <c r="A230">
        <v>229</v>
      </c>
      <c r="D230">
        <v>61.648567000000007</v>
      </c>
      <c r="E230">
        <v>7.7946569999999999</v>
      </c>
    </row>
    <row r="231" spans="1:9" x14ac:dyDescent="0.25">
      <c r="A231">
        <v>230</v>
      </c>
      <c r="D231">
        <v>61.645347000000008</v>
      </c>
      <c r="E231">
        <v>7.7992800000000004</v>
      </c>
    </row>
    <row r="232" spans="1:9" x14ac:dyDescent="0.25">
      <c r="A232">
        <v>231</v>
      </c>
      <c r="D232">
        <v>61.661739000000011</v>
      </c>
      <c r="E232">
        <v>7.8066459999999998</v>
      </c>
      <c r="F232">
        <v>65.191375000000008</v>
      </c>
      <c r="G232">
        <v>5.3875380000000002</v>
      </c>
    </row>
    <row r="233" spans="1:9" x14ac:dyDescent="0.25">
      <c r="A233">
        <v>232</v>
      </c>
      <c r="D233">
        <v>61.664535000000008</v>
      </c>
      <c r="E233">
        <v>7.8038499999999997</v>
      </c>
      <c r="F233">
        <v>65.191375000000008</v>
      </c>
      <c r="G233">
        <v>5.3875380000000002</v>
      </c>
    </row>
    <row r="234" spans="1:9" x14ac:dyDescent="0.25">
      <c r="A234">
        <v>233</v>
      </c>
      <c r="D234">
        <v>61.703891000000006</v>
      </c>
      <c r="E234">
        <v>7.8194400000000002</v>
      </c>
      <c r="F234">
        <v>65.12546900000001</v>
      </c>
      <c r="G234">
        <v>5.4859730000000004</v>
      </c>
    </row>
    <row r="235" spans="1:9" x14ac:dyDescent="0.25">
      <c r="A235">
        <v>234</v>
      </c>
      <c r="D235">
        <v>61.641151000000008</v>
      </c>
      <c r="E235">
        <v>7.7656270000000003</v>
      </c>
      <c r="F235">
        <v>65.127025000000003</v>
      </c>
      <c r="G235">
        <v>5.4824250000000001</v>
      </c>
    </row>
    <row r="236" spans="1:9" x14ac:dyDescent="0.25">
      <c r="A236">
        <v>235</v>
      </c>
      <c r="D236">
        <v>61.682010000000012</v>
      </c>
      <c r="E236">
        <v>7.782292</v>
      </c>
      <c r="F236">
        <v>65.191375000000008</v>
      </c>
      <c r="G236">
        <v>5.3875380000000002</v>
      </c>
    </row>
    <row r="237" spans="1:9" x14ac:dyDescent="0.25">
      <c r="A237">
        <v>236</v>
      </c>
      <c r="F237">
        <v>65.197395</v>
      </c>
      <c r="G237">
        <v>5.4567810000000003</v>
      </c>
    </row>
    <row r="238" spans="1:9" x14ac:dyDescent="0.25">
      <c r="A238">
        <v>237</v>
      </c>
      <c r="F238">
        <v>65.182075000000012</v>
      </c>
      <c r="G238">
        <v>5.4540930000000003</v>
      </c>
      <c r="H238">
        <v>61.608734000000013</v>
      </c>
      <c r="I238">
        <v>8.2394160000000003</v>
      </c>
    </row>
    <row r="239" spans="1:9" x14ac:dyDescent="0.25">
      <c r="A239">
        <v>238</v>
      </c>
      <c r="F239">
        <v>65.205188000000007</v>
      </c>
      <c r="G239">
        <v>5.4216759999999997</v>
      </c>
      <c r="H239">
        <v>61.624111000000006</v>
      </c>
      <c r="I239">
        <v>8.2142569999999999</v>
      </c>
    </row>
    <row r="240" spans="1:9" x14ac:dyDescent="0.25">
      <c r="A240">
        <v>239</v>
      </c>
      <c r="F240">
        <v>65.194225000000017</v>
      </c>
      <c r="G240">
        <v>5.3861939999999997</v>
      </c>
      <c r="H240">
        <v>61.640884000000007</v>
      </c>
      <c r="I240">
        <v>8.2278579999999994</v>
      </c>
    </row>
    <row r="241" spans="1:9" x14ac:dyDescent="0.25">
      <c r="A241">
        <v>240</v>
      </c>
      <c r="B241">
        <v>49.646198000000012</v>
      </c>
      <c r="C241">
        <v>5.6705319999999997</v>
      </c>
      <c r="F241">
        <v>65.18352800000001</v>
      </c>
      <c r="G241">
        <v>5.387054</v>
      </c>
      <c r="H241">
        <v>61.630241000000012</v>
      </c>
      <c r="I241">
        <v>8.2251159999999999</v>
      </c>
    </row>
    <row r="242" spans="1:9" x14ac:dyDescent="0.25">
      <c r="A242">
        <v>241</v>
      </c>
      <c r="B242">
        <v>49.623886000000006</v>
      </c>
      <c r="C242">
        <v>5.6711239999999998</v>
      </c>
      <c r="F242">
        <v>65.234493000000015</v>
      </c>
      <c r="G242">
        <v>5.3781840000000001</v>
      </c>
      <c r="H242">
        <v>61.624649000000012</v>
      </c>
      <c r="I242">
        <v>8.2266750000000002</v>
      </c>
    </row>
    <row r="243" spans="1:9" x14ac:dyDescent="0.25">
      <c r="A243">
        <v>242</v>
      </c>
      <c r="B243">
        <v>49.643619000000008</v>
      </c>
      <c r="C243">
        <v>5.6591889999999996</v>
      </c>
      <c r="F243">
        <v>65.204921000000013</v>
      </c>
      <c r="G243">
        <v>5.3616260000000002</v>
      </c>
      <c r="H243">
        <v>61.613838000000008</v>
      </c>
      <c r="I243">
        <v>8.2454909999999995</v>
      </c>
    </row>
    <row r="244" spans="1:9" x14ac:dyDescent="0.25">
      <c r="A244">
        <v>243</v>
      </c>
      <c r="B244">
        <v>49.64867000000001</v>
      </c>
      <c r="C244">
        <v>5.6471470000000004</v>
      </c>
      <c r="F244">
        <v>65.191375000000008</v>
      </c>
      <c r="G244">
        <v>5.3875380000000002</v>
      </c>
      <c r="H244">
        <v>61.642654000000007</v>
      </c>
      <c r="I244">
        <v>8.2472110000000001</v>
      </c>
    </row>
    <row r="245" spans="1:9" x14ac:dyDescent="0.25">
      <c r="A245">
        <v>244</v>
      </c>
      <c r="B245">
        <v>49.660282000000009</v>
      </c>
      <c r="C245">
        <v>5.6633829999999996</v>
      </c>
      <c r="F245">
        <v>65.191375000000008</v>
      </c>
      <c r="G245">
        <v>5.3875380000000002</v>
      </c>
      <c r="H245">
        <v>61.643409000000013</v>
      </c>
      <c r="I245">
        <v>8.2434480000000008</v>
      </c>
    </row>
    <row r="246" spans="1:9" x14ac:dyDescent="0.25">
      <c r="A246">
        <v>245</v>
      </c>
      <c r="B246">
        <v>49.671951000000007</v>
      </c>
      <c r="C246">
        <v>5.6376309999999998</v>
      </c>
      <c r="H246">
        <v>61.622928000000009</v>
      </c>
      <c r="I246">
        <v>8.2582319999999996</v>
      </c>
    </row>
    <row r="247" spans="1:9" x14ac:dyDescent="0.25">
      <c r="A247">
        <v>246</v>
      </c>
      <c r="B247">
        <v>49.648078000000012</v>
      </c>
      <c r="C247">
        <v>5.6093529999999996</v>
      </c>
      <c r="H247">
        <v>61.632446000000009</v>
      </c>
      <c r="I247">
        <v>8.2741989999999994</v>
      </c>
    </row>
    <row r="248" spans="1:9" x14ac:dyDescent="0.25">
      <c r="A248">
        <v>247</v>
      </c>
      <c r="B248">
        <v>49.646038000000011</v>
      </c>
      <c r="C248">
        <v>5.6123640000000004</v>
      </c>
      <c r="H248">
        <v>61.644538000000011</v>
      </c>
      <c r="I248">
        <v>8.2739309999999993</v>
      </c>
    </row>
    <row r="249" spans="1:9" x14ac:dyDescent="0.25">
      <c r="A249">
        <v>248</v>
      </c>
      <c r="B249">
        <v>49.661735000000007</v>
      </c>
      <c r="C249">
        <v>5.626341</v>
      </c>
      <c r="H249">
        <v>61.649810000000009</v>
      </c>
      <c r="I249">
        <v>8.2539850000000001</v>
      </c>
    </row>
    <row r="250" spans="1:9" x14ac:dyDescent="0.25">
      <c r="A250">
        <v>249</v>
      </c>
      <c r="B250">
        <v>49.64706000000001</v>
      </c>
      <c r="C250">
        <v>5.6318789999999996</v>
      </c>
      <c r="H250">
        <v>61.66786900000001</v>
      </c>
      <c r="I250">
        <v>8.2828009999999992</v>
      </c>
    </row>
    <row r="251" spans="1:9" x14ac:dyDescent="0.25">
      <c r="A251">
        <v>250</v>
      </c>
      <c r="B251">
        <v>49.668079000000006</v>
      </c>
      <c r="C251">
        <v>5.6475770000000001</v>
      </c>
      <c r="H251">
        <v>61.608734000000013</v>
      </c>
      <c r="I251">
        <v>8.2394160000000003</v>
      </c>
    </row>
    <row r="252" spans="1:9" x14ac:dyDescent="0.25">
      <c r="A252">
        <v>251</v>
      </c>
      <c r="B252">
        <v>49.673454000000007</v>
      </c>
      <c r="C252">
        <v>5.6489750000000001</v>
      </c>
      <c r="H252">
        <v>61.608734000000013</v>
      </c>
      <c r="I252">
        <v>8.2394160000000003</v>
      </c>
    </row>
    <row r="253" spans="1:9" x14ac:dyDescent="0.25">
      <c r="A253">
        <v>252</v>
      </c>
      <c r="B253">
        <v>49.640876000000006</v>
      </c>
      <c r="C253">
        <v>5.6645110000000001</v>
      </c>
      <c r="H253">
        <v>61.608734000000013</v>
      </c>
      <c r="I253">
        <v>8.2394160000000003</v>
      </c>
    </row>
    <row r="254" spans="1:9" x14ac:dyDescent="0.25">
      <c r="A254">
        <v>253</v>
      </c>
      <c r="B254">
        <v>49.625553000000011</v>
      </c>
      <c r="C254">
        <v>5.6665010000000002</v>
      </c>
      <c r="D254">
        <v>42.81282800000001</v>
      </c>
      <c r="E254">
        <v>7.6760080000000004</v>
      </c>
    </row>
    <row r="255" spans="1:9" x14ac:dyDescent="0.25">
      <c r="A255">
        <v>254</v>
      </c>
      <c r="B255">
        <v>49.651790000000013</v>
      </c>
      <c r="C255">
        <v>5.66892</v>
      </c>
      <c r="D255">
        <v>42.815895000000012</v>
      </c>
      <c r="E255">
        <v>7.7301450000000003</v>
      </c>
    </row>
    <row r="256" spans="1:9" x14ac:dyDescent="0.25">
      <c r="A256">
        <v>255</v>
      </c>
      <c r="B256">
        <v>49.67635700000001</v>
      </c>
      <c r="C256">
        <v>5.66892</v>
      </c>
      <c r="D256">
        <v>42.805839000000006</v>
      </c>
      <c r="E256">
        <v>7.7461659999999997</v>
      </c>
    </row>
    <row r="257" spans="1:9" x14ac:dyDescent="0.25">
      <c r="A257">
        <v>256</v>
      </c>
      <c r="B257">
        <v>49.655391000000009</v>
      </c>
      <c r="C257">
        <v>5.7087029999999999</v>
      </c>
      <c r="D257">
        <v>42.803638000000007</v>
      </c>
      <c r="E257">
        <v>7.7471329999999998</v>
      </c>
    </row>
    <row r="258" spans="1:9" x14ac:dyDescent="0.25">
      <c r="A258">
        <v>257</v>
      </c>
      <c r="B258">
        <v>49.646198000000012</v>
      </c>
      <c r="C258">
        <v>5.6705319999999997</v>
      </c>
      <c r="D258">
        <v>42.795574000000009</v>
      </c>
      <c r="E258">
        <v>7.7466489999999997</v>
      </c>
    </row>
    <row r="259" spans="1:9" x14ac:dyDescent="0.25">
      <c r="A259">
        <v>258</v>
      </c>
      <c r="D259">
        <v>42.780574000000009</v>
      </c>
      <c r="E259">
        <v>7.7577239999999996</v>
      </c>
    </row>
    <row r="260" spans="1:9" x14ac:dyDescent="0.25">
      <c r="A260">
        <v>259</v>
      </c>
      <c r="D260">
        <v>42.773693000000009</v>
      </c>
      <c r="E260">
        <v>7.7289089999999998</v>
      </c>
    </row>
    <row r="261" spans="1:9" x14ac:dyDescent="0.25">
      <c r="A261">
        <v>260</v>
      </c>
      <c r="D261">
        <v>42.77933800000001</v>
      </c>
      <c r="E261">
        <v>7.744122</v>
      </c>
    </row>
    <row r="262" spans="1:9" x14ac:dyDescent="0.25">
      <c r="A262">
        <v>261</v>
      </c>
      <c r="D262">
        <v>42.791542000000007</v>
      </c>
      <c r="E262">
        <v>7.717403</v>
      </c>
      <c r="F262">
        <v>48.856620000000007</v>
      </c>
      <c r="G262">
        <v>5.0904049999999996</v>
      </c>
    </row>
    <row r="263" spans="1:9" x14ac:dyDescent="0.25">
      <c r="A263">
        <v>262</v>
      </c>
      <c r="D263">
        <v>42.794712000000011</v>
      </c>
      <c r="E263">
        <v>7.7251450000000004</v>
      </c>
      <c r="F263">
        <v>48.802806000000011</v>
      </c>
      <c r="G263">
        <v>5.1161560000000001</v>
      </c>
    </row>
    <row r="264" spans="1:9" x14ac:dyDescent="0.25">
      <c r="A264">
        <v>263</v>
      </c>
      <c r="D264">
        <v>42.798530000000007</v>
      </c>
      <c r="E264">
        <v>7.7353050000000003</v>
      </c>
      <c r="F264">
        <v>48.820816000000008</v>
      </c>
      <c r="G264">
        <v>5.0984150000000001</v>
      </c>
    </row>
    <row r="265" spans="1:9" x14ac:dyDescent="0.25">
      <c r="A265">
        <v>264</v>
      </c>
      <c r="D265">
        <v>42.828151000000013</v>
      </c>
      <c r="E265">
        <v>7.7492289999999997</v>
      </c>
      <c r="F265">
        <v>48.79914800000001</v>
      </c>
      <c r="G265">
        <v>5.0789</v>
      </c>
    </row>
    <row r="266" spans="1:9" x14ac:dyDescent="0.25">
      <c r="A266">
        <v>265</v>
      </c>
      <c r="D266">
        <v>42.847827000000009</v>
      </c>
      <c r="E266">
        <v>7.7417569999999998</v>
      </c>
      <c r="F266">
        <v>48.795654000000006</v>
      </c>
      <c r="G266">
        <v>5.0969629999999997</v>
      </c>
    </row>
    <row r="267" spans="1:9" x14ac:dyDescent="0.25">
      <c r="A267">
        <v>266</v>
      </c>
      <c r="D267">
        <v>42.804172000000008</v>
      </c>
      <c r="E267">
        <v>7.7621320000000003</v>
      </c>
      <c r="F267">
        <v>48.83576200000001</v>
      </c>
      <c r="G267">
        <v>5.1039519999999996</v>
      </c>
    </row>
    <row r="268" spans="1:9" x14ac:dyDescent="0.25">
      <c r="A268">
        <v>267</v>
      </c>
      <c r="D268">
        <v>42.804172000000008</v>
      </c>
      <c r="E268">
        <v>7.7621320000000003</v>
      </c>
      <c r="F268">
        <v>48.834793000000012</v>
      </c>
      <c r="G268">
        <v>5.0958350000000001</v>
      </c>
      <c r="H268">
        <v>44.963459000000007</v>
      </c>
      <c r="I268">
        <v>8.2055469999999993</v>
      </c>
    </row>
    <row r="269" spans="1:9" x14ac:dyDescent="0.25">
      <c r="A269">
        <v>268</v>
      </c>
      <c r="D269">
        <v>42.776325000000007</v>
      </c>
      <c r="E269">
        <v>7.7479930000000001</v>
      </c>
      <c r="F269">
        <v>48.823772000000012</v>
      </c>
      <c r="G269">
        <v>5.0979850000000004</v>
      </c>
      <c r="H269">
        <v>45.04135800000001</v>
      </c>
      <c r="I269">
        <v>8.2123209999999993</v>
      </c>
    </row>
    <row r="270" spans="1:9" x14ac:dyDescent="0.25">
      <c r="A270">
        <v>269</v>
      </c>
      <c r="D270">
        <v>42.804172000000008</v>
      </c>
      <c r="E270">
        <v>7.7621320000000003</v>
      </c>
      <c r="F270">
        <v>48.851570000000009</v>
      </c>
      <c r="G270">
        <v>5.1288429999999998</v>
      </c>
      <c r="H270">
        <v>44.960395000000013</v>
      </c>
      <c r="I270">
        <v>8.1783450000000002</v>
      </c>
    </row>
    <row r="271" spans="1:9" x14ac:dyDescent="0.25">
      <c r="A271">
        <v>270</v>
      </c>
      <c r="D271">
        <v>42.804172000000008</v>
      </c>
      <c r="E271">
        <v>7.7621320000000003</v>
      </c>
      <c r="F271">
        <v>48.865062000000009</v>
      </c>
      <c r="G271">
        <v>5.1269619999999998</v>
      </c>
      <c r="H271">
        <v>44.929534000000011</v>
      </c>
      <c r="I271">
        <v>8.2193640000000006</v>
      </c>
    </row>
    <row r="272" spans="1:9" x14ac:dyDescent="0.25">
      <c r="A272">
        <v>271</v>
      </c>
      <c r="B272">
        <v>34.749265000000008</v>
      </c>
      <c r="C272">
        <v>5.4418360000000003</v>
      </c>
      <c r="F272">
        <v>48.889682000000008</v>
      </c>
      <c r="G272">
        <v>5.1281980000000003</v>
      </c>
      <c r="H272">
        <v>44.91915800000001</v>
      </c>
      <c r="I272">
        <v>8.242642</v>
      </c>
    </row>
    <row r="273" spans="1:9" x14ac:dyDescent="0.25">
      <c r="A273">
        <v>272</v>
      </c>
      <c r="B273">
        <v>34.687278000000006</v>
      </c>
      <c r="C273">
        <v>5.4115690000000001</v>
      </c>
      <c r="F273">
        <v>48.92452200000001</v>
      </c>
      <c r="G273">
        <v>5.1315850000000003</v>
      </c>
      <c r="H273">
        <v>44.956741000000008</v>
      </c>
      <c r="I273">
        <v>8.2311370000000004</v>
      </c>
    </row>
    <row r="274" spans="1:9" x14ac:dyDescent="0.25">
      <c r="A274">
        <v>273</v>
      </c>
      <c r="B274">
        <v>34.67356800000001</v>
      </c>
      <c r="C274">
        <v>5.4154929999999997</v>
      </c>
      <c r="F274">
        <v>48.880596000000011</v>
      </c>
      <c r="G274">
        <v>5.119758</v>
      </c>
      <c r="H274">
        <v>44.963832000000011</v>
      </c>
      <c r="I274">
        <v>8.23447</v>
      </c>
    </row>
    <row r="275" spans="1:9" x14ac:dyDescent="0.25">
      <c r="A275">
        <v>274</v>
      </c>
      <c r="B275">
        <v>34.686901000000006</v>
      </c>
      <c r="C275">
        <v>5.4273210000000001</v>
      </c>
      <c r="F275">
        <v>48.867588000000012</v>
      </c>
      <c r="G275">
        <v>5.1023389999999997</v>
      </c>
      <c r="H275">
        <v>44.960662000000006</v>
      </c>
      <c r="I275">
        <v>8.2445769999999996</v>
      </c>
    </row>
    <row r="276" spans="1:9" x14ac:dyDescent="0.25">
      <c r="A276">
        <v>275</v>
      </c>
      <c r="B276">
        <v>34.673139000000006</v>
      </c>
      <c r="C276">
        <v>5.4365680000000003</v>
      </c>
      <c r="F276">
        <v>48.879844000000013</v>
      </c>
      <c r="G276">
        <v>5.0723950000000002</v>
      </c>
      <c r="H276">
        <v>44.977062000000011</v>
      </c>
      <c r="I276">
        <v>8.2308149999999998</v>
      </c>
    </row>
    <row r="277" spans="1:9" x14ac:dyDescent="0.25">
      <c r="A277">
        <v>276</v>
      </c>
      <c r="B277">
        <v>34.703567000000007</v>
      </c>
      <c r="C277">
        <v>5.4381269999999997</v>
      </c>
      <c r="F277">
        <v>48.804527000000007</v>
      </c>
      <c r="G277">
        <v>5.0399240000000001</v>
      </c>
      <c r="H277">
        <v>44.994636000000007</v>
      </c>
      <c r="I277">
        <v>8.2159770000000005</v>
      </c>
    </row>
    <row r="278" spans="1:9" x14ac:dyDescent="0.25">
      <c r="A278">
        <v>277</v>
      </c>
      <c r="B278">
        <v>34.702329000000006</v>
      </c>
      <c r="C278">
        <v>5.442374</v>
      </c>
      <c r="F278">
        <v>48.821838000000007</v>
      </c>
      <c r="G278">
        <v>5.1460470000000003</v>
      </c>
      <c r="H278">
        <v>44.98926500000001</v>
      </c>
      <c r="I278">
        <v>8.2112459999999992</v>
      </c>
    </row>
    <row r="279" spans="1:9" x14ac:dyDescent="0.25">
      <c r="A279">
        <v>278</v>
      </c>
      <c r="B279">
        <v>34.705394000000013</v>
      </c>
      <c r="C279">
        <v>5.4534479999999999</v>
      </c>
      <c r="H279">
        <v>44.978027000000012</v>
      </c>
      <c r="I279">
        <v>8.209365</v>
      </c>
    </row>
    <row r="280" spans="1:9" x14ac:dyDescent="0.25">
      <c r="A280">
        <v>279</v>
      </c>
      <c r="B280">
        <v>34.684322000000009</v>
      </c>
      <c r="C280">
        <v>5.4309229999999999</v>
      </c>
      <c r="H280">
        <v>44.975070000000009</v>
      </c>
      <c r="I280">
        <v>8.2096870000000006</v>
      </c>
    </row>
    <row r="281" spans="1:9" x14ac:dyDescent="0.25">
      <c r="A281">
        <v>280</v>
      </c>
      <c r="B281">
        <v>34.69663400000001</v>
      </c>
      <c r="C281">
        <v>5.4269980000000002</v>
      </c>
      <c r="H281">
        <v>44.964210000000008</v>
      </c>
      <c r="I281">
        <v>8.2235569999999996</v>
      </c>
    </row>
    <row r="282" spans="1:9" x14ac:dyDescent="0.25">
      <c r="A282">
        <v>281</v>
      </c>
      <c r="B282">
        <v>34.642547000000008</v>
      </c>
      <c r="C282">
        <v>5.4343630000000003</v>
      </c>
      <c r="H282">
        <v>44.960876000000006</v>
      </c>
      <c r="I282">
        <v>8.2201170000000001</v>
      </c>
    </row>
    <row r="283" spans="1:9" x14ac:dyDescent="0.25">
      <c r="A283">
        <v>282</v>
      </c>
      <c r="B283">
        <v>34.650936000000009</v>
      </c>
      <c r="C283">
        <v>5.431406</v>
      </c>
      <c r="H283">
        <v>44.965660000000007</v>
      </c>
      <c r="I283">
        <v>8.2161380000000008</v>
      </c>
    </row>
    <row r="284" spans="1:9" x14ac:dyDescent="0.25">
      <c r="A284">
        <v>283</v>
      </c>
      <c r="B284">
        <v>34.65244100000001</v>
      </c>
      <c r="C284">
        <v>5.4204939999999997</v>
      </c>
      <c r="H284">
        <v>44.969318000000008</v>
      </c>
      <c r="I284">
        <v>8.2142569999999999</v>
      </c>
    </row>
    <row r="285" spans="1:9" x14ac:dyDescent="0.25">
      <c r="A285">
        <v>284</v>
      </c>
      <c r="B285">
        <v>34.640720000000009</v>
      </c>
      <c r="C285">
        <v>5.4173210000000003</v>
      </c>
      <c r="H285">
        <v>44.940128000000009</v>
      </c>
      <c r="I285">
        <v>8.2285029999999999</v>
      </c>
    </row>
    <row r="286" spans="1:9" x14ac:dyDescent="0.25">
      <c r="A286">
        <v>285</v>
      </c>
      <c r="B286">
        <v>34.655723000000009</v>
      </c>
      <c r="C286">
        <v>5.4171060000000004</v>
      </c>
      <c r="H286">
        <v>44.950286000000013</v>
      </c>
      <c r="I286">
        <v>8.2352240000000005</v>
      </c>
    </row>
    <row r="287" spans="1:9" x14ac:dyDescent="0.25">
      <c r="A287">
        <v>286</v>
      </c>
      <c r="B287">
        <v>34.675613000000013</v>
      </c>
      <c r="C287">
        <v>5.404204</v>
      </c>
      <c r="H287">
        <v>44.95195300000001</v>
      </c>
      <c r="I287">
        <v>8.2602209999999996</v>
      </c>
    </row>
    <row r="288" spans="1:9" x14ac:dyDescent="0.25">
      <c r="A288">
        <v>287</v>
      </c>
      <c r="B288">
        <v>34.711254000000011</v>
      </c>
      <c r="C288">
        <v>5.3886130000000003</v>
      </c>
      <c r="H288">
        <v>45.00168200000001</v>
      </c>
      <c r="I288">
        <v>8.2376959999999997</v>
      </c>
    </row>
    <row r="289" spans="1:11" x14ac:dyDescent="0.25">
      <c r="A289">
        <v>288</v>
      </c>
      <c r="B289">
        <v>34.733459000000011</v>
      </c>
      <c r="C289">
        <v>5.3800119999999998</v>
      </c>
      <c r="H289">
        <v>44.980663000000007</v>
      </c>
      <c r="I289">
        <v>8.2047410000000003</v>
      </c>
    </row>
    <row r="290" spans="1:11" x14ac:dyDescent="0.25">
      <c r="A290">
        <v>289</v>
      </c>
      <c r="B290">
        <v>34.69953300000001</v>
      </c>
      <c r="C290">
        <v>5.3956559999999998</v>
      </c>
      <c r="H290">
        <v>44.99657400000001</v>
      </c>
      <c r="I290">
        <v>8.2001709999999992</v>
      </c>
    </row>
    <row r="291" spans="1:11" x14ac:dyDescent="0.25">
      <c r="A291">
        <v>290</v>
      </c>
      <c r="B291">
        <v>34.676256000000009</v>
      </c>
      <c r="C291">
        <v>5.4167300000000003</v>
      </c>
      <c r="D291">
        <v>27.041376000000014</v>
      </c>
      <c r="E291">
        <v>7.6970289999999997</v>
      </c>
      <c r="H291">
        <v>44.99657400000001</v>
      </c>
      <c r="I291">
        <v>8.2001709999999992</v>
      </c>
    </row>
    <row r="292" spans="1:11" x14ac:dyDescent="0.25">
      <c r="A292">
        <v>291</v>
      </c>
      <c r="B292">
        <v>34.675289000000006</v>
      </c>
      <c r="C292">
        <v>5.4201709999999999</v>
      </c>
      <c r="D292">
        <v>27.018903000000009</v>
      </c>
      <c r="E292">
        <v>7.6721909999999998</v>
      </c>
      <c r="F292">
        <v>36.547815000000014</v>
      </c>
      <c r="G292">
        <v>5.050999</v>
      </c>
    </row>
    <row r="293" spans="1:11" x14ac:dyDescent="0.25">
      <c r="A293">
        <v>292</v>
      </c>
      <c r="B293">
        <v>34.749265000000008</v>
      </c>
      <c r="C293">
        <v>5.4418360000000003</v>
      </c>
      <c r="D293">
        <v>26.949605000000005</v>
      </c>
      <c r="E293">
        <v>7.700469</v>
      </c>
      <c r="F293">
        <v>36.539106000000011</v>
      </c>
      <c r="G293">
        <v>5.0132050000000001</v>
      </c>
    </row>
    <row r="294" spans="1:11" x14ac:dyDescent="0.25">
      <c r="A294">
        <v>293</v>
      </c>
      <c r="B294">
        <v>34.749265000000008</v>
      </c>
      <c r="C294">
        <v>5.4418360000000003</v>
      </c>
      <c r="D294">
        <v>26.93261900000001</v>
      </c>
      <c r="E294">
        <v>7.6712769999999999</v>
      </c>
      <c r="F294">
        <v>36.546794000000006</v>
      </c>
      <c r="G294">
        <v>5.0348170000000003</v>
      </c>
    </row>
    <row r="295" spans="1:11" x14ac:dyDescent="0.25">
      <c r="A295">
        <v>294</v>
      </c>
      <c r="D295">
        <v>26.933855000000008</v>
      </c>
      <c r="E295">
        <v>7.71821</v>
      </c>
      <c r="F295">
        <v>36.43384300000001</v>
      </c>
      <c r="G295">
        <v>4.9941740000000001</v>
      </c>
    </row>
    <row r="296" spans="1:11" x14ac:dyDescent="0.25">
      <c r="A296">
        <v>295</v>
      </c>
      <c r="D296">
        <v>27.075782000000011</v>
      </c>
      <c r="E296">
        <v>7.7217039999999999</v>
      </c>
      <c r="F296">
        <v>36.547815000000014</v>
      </c>
      <c r="G296">
        <v>5.050999</v>
      </c>
      <c r="J296">
        <v>37.394111000000009</v>
      </c>
      <c r="K296">
        <v>13.710337000000001</v>
      </c>
    </row>
    <row r="297" spans="1:11" x14ac:dyDescent="0.25">
      <c r="A297">
        <v>296</v>
      </c>
    </row>
    <row r="298" spans="1:11" x14ac:dyDescent="0.25">
      <c r="A298">
        <v>297</v>
      </c>
      <c r="J298">
        <v>235.40437700000001</v>
      </c>
      <c r="K298">
        <v>13.681665000000001</v>
      </c>
    </row>
    <row r="299" spans="1:11" x14ac:dyDescent="0.25">
      <c r="A299">
        <v>298</v>
      </c>
      <c r="D299">
        <v>236.53776099999999</v>
      </c>
      <c r="E299">
        <v>9.0010410000000007</v>
      </c>
    </row>
    <row r="300" spans="1:11" x14ac:dyDescent="0.25">
      <c r="A300">
        <v>299</v>
      </c>
      <c r="D300">
        <v>236.55849000000001</v>
      </c>
      <c r="E300">
        <v>9.0121870000000008</v>
      </c>
    </row>
    <row r="301" spans="1:11" x14ac:dyDescent="0.25">
      <c r="A301">
        <v>300</v>
      </c>
      <c r="D301">
        <v>236.60416799999999</v>
      </c>
      <c r="E301">
        <v>9.0221359999999997</v>
      </c>
      <c r="F301">
        <v>247.07208800000001</v>
      </c>
      <c r="G301">
        <v>7.7393749999999999</v>
      </c>
    </row>
    <row r="302" spans="1:11" x14ac:dyDescent="0.25">
      <c r="A302">
        <v>301</v>
      </c>
      <c r="D302">
        <v>236.618492</v>
      </c>
      <c r="E302">
        <v>9.0523959999999999</v>
      </c>
      <c r="F302">
        <v>247.06687700000001</v>
      </c>
      <c r="G302">
        <v>7.7941659999999997</v>
      </c>
    </row>
    <row r="303" spans="1:11" x14ac:dyDescent="0.25">
      <c r="A303">
        <v>302</v>
      </c>
      <c r="D303">
        <v>236.54432399999999</v>
      </c>
      <c r="E303">
        <v>9.0833329999999997</v>
      </c>
      <c r="F303">
        <v>247.04771199999999</v>
      </c>
      <c r="G303">
        <v>7.8045840000000002</v>
      </c>
    </row>
    <row r="304" spans="1:11" x14ac:dyDescent="0.25">
      <c r="A304">
        <v>303</v>
      </c>
      <c r="D304">
        <v>236.54052100000001</v>
      </c>
      <c r="E304">
        <v>9.0754680000000008</v>
      </c>
      <c r="F304">
        <v>247.03604300000001</v>
      </c>
      <c r="G304">
        <v>7.7932810000000003</v>
      </c>
    </row>
    <row r="305" spans="1:9" x14ac:dyDescent="0.25">
      <c r="A305">
        <v>304</v>
      </c>
      <c r="D305">
        <v>236.57125099999999</v>
      </c>
      <c r="E305">
        <v>9.0945830000000001</v>
      </c>
      <c r="F305">
        <v>247.099222</v>
      </c>
      <c r="G305">
        <v>7.7917180000000004</v>
      </c>
    </row>
    <row r="306" spans="1:9" x14ac:dyDescent="0.25">
      <c r="A306">
        <v>305</v>
      </c>
      <c r="D306">
        <v>236.571563</v>
      </c>
      <c r="E306">
        <v>9.0925510000000003</v>
      </c>
      <c r="F306">
        <v>247.11265700000001</v>
      </c>
      <c r="G306">
        <v>7.8025000000000002</v>
      </c>
    </row>
    <row r="307" spans="1:9" x14ac:dyDescent="0.25">
      <c r="A307">
        <v>306</v>
      </c>
      <c r="D307">
        <v>236.568231</v>
      </c>
      <c r="E307">
        <v>9.0597399999999997</v>
      </c>
      <c r="F307">
        <v>247.09213800000001</v>
      </c>
      <c r="G307">
        <v>7.8261450000000004</v>
      </c>
    </row>
    <row r="308" spans="1:9" x14ac:dyDescent="0.25">
      <c r="A308">
        <v>307</v>
      </c>
      <c r="D308">
        <v>236.53776099999999</v>
      </c>
      <c r="E308">
        <v>9.0010410000000007</v>
      </c>
      <c r="F308">
        <v>247.06750299999999</v>
      </c>
      <c r="G308">
        <v>7.8071869999999999</v>
      </c>
    </row>
    <row r="309" spans="1:9" x14ac:dyDescent="0.25">
      <c r="A309">
        <v>308</v>
      </c>
      <c r="D309">
        <v>236.53776099999999</v>
      </c>
      <c r="E309">
        <v>9.0010410000000007</v>
      </c>
      <c r="F309">
        <v>247.01260500000001</v>
      </c>
      <c r="G309">
        <v>7.7235940000000003</v>
      </c>
    </row>
    <row r="310" spans="1:9" x14ac:dyDescent="0.25">
      <c r="A310">
        <v>309</v>
      </c>
      <c r="D310">
        <v>236.53776099999999</v>
      </c>
      <c r="E310">
        <v>9.0010410000000007</v>
      </c>
      <c r="F310">
        <v>246.93422100000001</v>
      </c>
      <c r="G310">
        <v>7.7697909999999997</v>
      </c>
    </row>
    <row r="311" spans="1:9" x14ac:dyDescent="0.25">
      <c r="A311">
        <v>310</v>
      </c>
      <c r="F311">
        <v>247.05593999999999</v>
      </c>
      <c r="G311">
        <v>7.7138020000000003</v>
      </c>
    </row>
    <row r="312" spans="1:9" x14ac:dyDescent="0.25">
      <c r="A312">
        <v>311</v>
      </c>
    </row>
    <row r="313" spans="1:9" x14ac:dyDescent="0.25">
      <c r="A313">
        <v>312</v>
      </c>
    </row>
    <row r="314" spans="1:9" x14ac:dyDescent="0.25">
      <c r="A314">
        <v>313</v>
      </c>
      <c r="B314">
        <v>226.24646000000001</v>
      </c>
      <c r="C314">
        <v>6.45974</v>
      </c>
    </row>
    <row r="315" spans="1:9" x14ac:dyDescent="0.25">
      <c r="A315">
        <v>314</v>
      </c>
      <c r="B315">
        <v>226.24635599999999</v>
      </c>
      <c r="C315">
        <v>6.5137499999999999</v>
      </c>
      <c r="H315">
        <v>234.543283</v>
      </c>
      <c r="I315">
        <v>9.4436979999999995</v>
      </c>
    </row>
    <row r="316" spans="1:9" x14ac:dyDescent="0.25">
      <c r="A316">
        <v>315</v>
      </c>
      <c r="B316">
        <v>226.232606</v>
      </c>
      <c r="C316">
        <v>6.496041</v>
      </c>
      <c r="H316">
        <v>234.57989800000001</v>
      </c>
      <c r="I316">
        <v>9.4132289999999994</v>
      </c>
    </row>
    <row r="317" spans="1:9" x14ac:dyDescent="0.25">
      <c r="A317">
        <v>316</v>
      </c>
      <c r="B317">
        <v>226.238439</v>
      </c>
      <c r="C317">
        <v>6.4842190000000004</v>
      </c>
      <c r="H317">
        <v>234.60359499999998</v>
      </c>
      <c r="I317">
        <v>9.4034890000000004</v>
      </c>
    </row>
    <row r="318" spans="1:9" x14ac:dyDescent="0.25">
      <c r="A318">
        <v>317</v>
      </c>
      <c r="B318">
        <v>226.261042</v>
      </c>
      <c r="C318">
        <v>6.4903120000000003</v>
      </c>
      <c r="H318">
        <v>234.62171899999998</v>
      </c>
      <c r="I318">
        <v>9.3939579999999996</v>
      </c>
    </row>
    <row r="319" spans="1:9" x14ac:dyDescent="0.25">
      <c r="A319">
        <v>318</v>
      </c>
      <c r="B319">
        <v>226.26416699999999</v>
      </c>
      <c r="C319">
        <v>6.5075000000000003</v>
      </c>
      <c r="H319">
        <v>234.62198000000001</v>
      </c>
      <c r="I319">
        <v>9.3858329999999999</v>
      </c>
    </row>
    <row r="320" spans="1:9" x14ac:dyDescent="0.25">
      <c r="A320">
        <v>319</v>
      </c>
      <c r="B320">
        <v>226.27713499999999</v>
      </c>
      <c r="C320">
        <v>6.5157290000000003</v>
      </c>
      <c r="H320">
        <v>234.63989599999999</v>
      </c>
      <c r="I320">
        <v>9.4142189999999992</v>
      </c>
    </row>
    <row r="321" spans="1:9" x14ac:dyDescent="0.25">
      <c r="A321">
        <v>320</v>
      </c>
      <c r="B321">
        <v>226.283804</v>
      </c>
      <c r="C321">
        <v>6.5076039999999997</v>
      </c>
      <c r="H321">
        <v>234.62895900000001</v>
      </c>
      <c r="I321">
        <v>9.4028120000000008</v>
      </c>
    </row>
    <row r="322" spans="1:9" x14ac:dyDescent="0.25">
      <c r="A322">
        <v>321</v>
      </c>
      <c r="B322">
        <v>226.24646000000001</v>
      </c>
      <c r="C322">
        <v>6.45974</v>
      </c>
      <c r="H322">
        <v>234.655731</v>
      </c>
      <c r="I322">
        <v>9.3982290000000006</v>
      </c>
    </row>
    <row r="323" spans="1:9" x14ac:dyDescent="0.25">
      <c r="A323">
        <v>322</v>
      </c>
      <c r="B323">
        <v>226.24646000000001</v>
      </c>
      <c r="C323">
        <v>6.45974</v>
      </c>
      <c r="H323">
        <v>234.61255199999999</v>
      </c>
      <c r="I323">
        <v>9.4236459999999997</v>
      </c>
    </row>
    <row r="324" spans="1:9" x14ac:dyDescent="0.25">
      <c r="A324">
        <v>323</v>
      </c>
      <c r="B324">
        <v>226.25343899999999</v>
      </c>
      <c r="C324">
        <v>6.4717710000000004</v>
      </c>
      <c r="H324">
        <v>234.63062600000001</v>
      </c>
      <c r="I324">
        <v>9.4465620000000001</v>
      </c>
    </row>
    <row r="325" spans="1:9" x14ac:dyDescent="0.25">
      <c r="A325">
        <v>324</v>
      </c>
      <c r="H325">
        <v>234.59448</v>
      </c>
      <c r="I325">
        <v>9.4027609999999999</v>
      </c>
    </row>
    <row r="326" spans="1:9" x14ac:dyDescent="0.25">
      <c r="A326">
        <v>325</v>
      </c>
      <c r="H326">
        <v>234.60104100000001</v>
      </c>
      <c r="I326">
        <v>9.3513549999999999</v>
      </c>
    </row>
    <row r="327" spans="1:9" x14ac:dyDescent="0.25">
      <c r="A327">
        <v>326</v>
      </c>
      <c r="D327">
        <v>217.02505299999999</v>
      </c>
      <c r="E327">
        <v>7.2530200000000002</v>
      </c>
    </row>
    <row r="328" spans="1:9" x14ac:dyDescent="0.25">
      <c r="A328">
        <v>327</v>
      </c>
      <c r="D328">
        <v>217.054011</v>
      </c>
      <c r="E328">
        <v>7.2307290000000002</v>
      </c>
      <c r="F328">
        <v>225.29172</v>
      </c>
      <c r="G328">
        <v>6.1032289999999998</v>
      </c>
    </row>
    <row r="329" spans="1:9" x14ac:dyDescent="0.25">
      <c r="A329">
        <v>328</v>
      </c>
      <c r="D329">
        <v>217.03</v>
      </c>
      <c r="E329">
        <v>7.2222400000000002</v>
      </c>
      <c r="F329">
        <v>225.32172</v>
      </c>
      <c r="G329">
        <v>6.1198430000000004</v>
      </c>
    </row>
    <row r="330" spans="1:9" x14ac:dyDescent="0.25">
      <c r="A330">
        <v>329</v>
      </c>
      <c r="D330">
        <v>216.98260500000001</v>
      </c>
      <c r="E330">
        <v>7.2339580000000003</v>
      </c>
      <c r="F330">
        <v>225.319897</v>
      </c>
      <c r="G330">
        <v>6.1208850000000004</v>
      </c>
    </row>
    <row r="331" spans="1:9" x14ac:dyDescent="0.25">
      <c r="A331">
        <v>330</v>
      </c>
      <c r="D331">
        <v>216.98156299999999</v>
      </c>
      <c r="E331">
        <v>7.2569270000000001</v>
      </c>
      <c r="F331">
        <v>225.29848999999999</v>
      </c>
      <c r="G331">
        <v>6.1198430000000004</v>
      </c>
    </row>
    <row r="332" spans="1:9" x14ac:dyDescent="0.25">
      <c r="A332">
        <v>331</v>
      </c>
      <c r="D332">
        <v>217.00948</v>
      </c>
      <c r="E332">
        <v>7.2766669999999998</v>
      </c>
      <c r="F332">
        <v>225.28859499999999</v>
      </c>
      <c r="G332">
        <v>6.1461980000000001</v>
      </c>
    </row>
    <row r="333" spans="1:9" x14ac:dyDescent="0.25">
      <c r="A333">
        <v>332</v>
      </c>
      <c r="D333">
        <v>216.929011</v>
      </c>
      <c r="E333">
        <v>7.331302</v>
      </c>
      <c r="F333">
        <v>225.32963599999999</v>
      </c>
      <c r="G333">
        <v>6.148333</v>
      </c>
    </row>
    <row r="334" spans="1:9" x14ac:dyDescent="0.25">
      <c r="A334">
        <v>333</v>
      </c>
      <c r="D334">
        <v>216.902761</v>
      </c>
      <c r="E334">
        <v>7.2660939999999998</v>
      </c>
      <c r="F334">
        <v>225.29307399999999</v>
      </c>
      <c r="G334">
        <v>6.1108330000000004</v>
      </c>
    </row>
    <row r="335" spans="1:9" x14ac:dyDescent="0.25">
      <c r="A335">
        <v>334</v>
      </c>
      <c r="D335">
        <v>216.93588600000001</v>
      </c>
      <c r="E335">
        <v>7.1632290000000003</v>
      </c>
      <c r="F335">
        <v>225.29640699999999</v>
      </c>
      <c r="G335">
        <v>6.1213540000000002</v>
      </c>
    </row>
    <row r="336" spans="1:9" x14ac:dyDescent="0.25">
      <c r="A336">
        <v>335</v>
      </c>
      <c r="D336">
        <v>217.02505299999999</v>
      </c>
      <c r="E336">
        <v>7.2530200000000002</v>
      </c>
      <c r="F336">
        <v>225.259897</v>
      </c>
      <c r="G336">
        <v>6.1096349999999999</v>
      </c>
    </row>
    <row r="337" spans="1:9" x14ac:dyDescent="0.25">
      <c r="A337">
        <v>336</v>
      </c>
      <c r="F337">
        <v>225.22547</v>
      </c>
      <c r="G337">
        <v>6.0822919999999998</v>
      </c>
    </row>
    <row r="338" spans="1:9" x14ac:dyDescent="0.25">
      <c r="A338">
        <v>337</v>
      </c>
    </row>
    <row r="339" spans="1:9" x14ac:dyDescent="0.25">
      <c r="A339">
        <v>338</v>
      </c>
      <c r="B339">
        <v>207.21413699999999</v>
      </c>
      <c r="C339">
        <v>5.7737689999999997</v>
      </c>
    </row>
    <row r="340" spans="1:9" x14ac:dyDescent="0.25">
      <c r="A340">
        <v>339</v>
      </c>
      <c r="B340">
        <v>207.23323299999998</v>
      </c>
      <c r="C340">
        <v>5.7395690000000004</v>
      </c>
    </row>
    <row r="341" spans="1:9" x14ac:dyDescent="0.25">
      <c r="A341">
        <v>340</v>
      </c>
      <c r="B341">
        <v>207.22536400000001</v>
      </c>
      <c r="C341">
        <v>5.7457919999999998</v>
      </c>
    </row>
    <row r="342" spans="1:9" x14ac:dyDescent="0.25">
      <c r="A342">
        <v>341</v>
      </c>
      <c r="B342">
        <v>207.230571</v>
      </c>
      <c r="C342">
        <v>5.7296760000000004</v>
      </c>
    </row>
    <row r="343" spans="1:9" x14ac:dyDescent="0.25">
      <c r="A343">
        <v>342</v>
      </c>
      <c r="B343">
        <v>207.23020099999999</v>
      </c>
      <c r="C343">
        <v>5.7262180000000003</v>
      </c>
      <c r="H343">
        <v>213.86520899999999</v>
      </c>
      <c r="I343">
        <v>6.9444790000000003</v>
      </c>
    </row>
    <row r="344" spans="1:9" x14ac:dyDescent="0.25">
      <c r="A344">
        <v>343</v>
      </c>
      <c r="B344">
        <v>207.20796899999999</v>
      </c>
      <c r="C344">
        <v>5.7394090000000002</v>
      </c>
      <c r="H344">
        <v>213.86520899999999</v>
      </c>
      <c r="I344">
        <v>6.9444790000000003</v>
      </c>
    </row>
    <row r="345" spans="1:9" x14ac:dyDescent="0.25">
      <c r="A345">
        <v>344</v>
      </c>
      <c r="B345">
        <v>207.24892699999998</v>
      </c>
      <c r="C345">
        <v>5.7220170000000001</v>
      </c>
      <c r="H345">
        <v>213.86520899999999</v>
      </c>
      <c r="I345">
        <v>6.9444790000000003</v>
      </c>
    </row>
    <row r="346" spans="1:9" x14ac:dyDescent="0.25">
      <c r="A346">
        <v>345</v>
      </c>
      <c r="B346">
        <v>207.308921</v>
      </c>
      <c r="C346">
        <v>5.7135600000000002</v>
      </c>
      <c r="H346">
        <v>213.86520899999999</v>
      </c>
      <c r="I346">
        <v>6.9444790000000003</v>
      </c>
    </row>
    <row r="347" spans="1:9" x14ac:dyDescent="0.25">
      <c r="A347">
        <v>346</v>
      </c>
      <c r="B347">
        <v>207.238235</v>
      </c>
      <c r="C347">
        <v>5.8012680000000003</v>
      </c>
      <c r="H347">
        <v>213.86520899999999</v>
      </c>
      <c r="I347">
        <v>6.9444790000000003</v>
      </c>
    </row>
    <row r="348" spans="1:9" x14ac:dyDescent="0.25">
      <c r="A348">
        <v>347</v>
      </c>
      <c r="H348">
        <v>213.86520899999999</v>
      </c>
      <c r="I348">
        <v>6.9444790000000003</v>
      </c>
    </row>
    <row r="349" spans="1:9" x14ac:dyDescent="0.25">
      <c r="A349">
        <v>348</v>
      </c>
      <c r="H349">
        <v>213.86520899999999</v>
      </c>
      <c r="I349">
        <v>6.9444790000000003</v>
      </c>
    </row>
    <row r="350" spans="1:9" x14ac:dyDescent="0.25">
      <c r="A350">
        <v>349</v>
      </c>
      <c r="F350">
        <v>206.77879200000001</v>
      </c>
      <c r="G350">
        <v>4.707128</v>
      </c>
      <c r="H350">
        <v>213.86520899999999</v>
      </c>
      <c r="I350">
        <v>6.9444790000000003</v>
      </c>
    </row>
    <row r="351" spans="1:9" x14ac:dyDescent="0.25">
      <c r="A351">
        <v>350</v>
      </c>
      <c r="F351">
        <v>206.82091800000001</v>
      </c>
      <c r="G351">
        <v>4.7793570000000001</v>
      </c>
      <c r="H351">
        <v>213.86520899999999</v>
      </c>
      <c r="I351">
        <v>6.9444790000000003</v>
      </c>
    </row>
    <row r="352" spans="1:9" x14ac:dyDescent="0.25">
      <c r="A352">
        <v>351</v>
      </c>
      <c r="D352">
        <v>193.329871</v>
      </c>
      <c r="E352">
        <v>8.1579429999999995</v>
      </c>
      <c r="F352">
        <v>206.82145199999999</v>
      </c>
      <c r="G352">
        <v>4.7486139999999999</v>
      </c>
      <c r="H352">
        <v>213.86520899999999</v>
      </c>
      <c r="I352">
        <v>6.9444790000000003</v>
      </c>
    </row>
    <row r="353" spans="1:9" x14ac:dyDescent="0.25">
      <c r="A353">
        <v>352</v>
      </c>
      <c r="D353">
        <v>193.323913</v>
      </c>
      <c r="E353">
        <v>8.1833130000000001</v>
      </c>
      <c r="F353">
        <v>206.878894</v>
      </c>
      <c r="G353">
        <v>4.7606349999999997</v>
      </c>
      <c r="H353">
        <v>213.86520899999999</v>
      </c>
      <c r="I353">
        <v>6.9444790000000003</v>
      </c>
    </row>
    <row r="354" spans="1:9" x14ac:dyDescent="0.25">
      <c r="A354">
        <v>353</v>
      </c>
      <c r="D354">
        <v>193.32902000000001</v>
      </c>
      <c r="E354">
        <v>8.1671440000000004</v>
      </c>
      <c r="F354">
        <v>206.92282799999998</v>
      </c>
      <c r="G354">
        <v>4.7290409999999996</v>
      </c>
    </row>
    <row r="355" spans="1:9" x14ac:dyDescent="0.25">
      <c r="A355">
        <v>354</v>
      </c>
      <c r="D355">
        <v>193.31109499999999</v>
      </c>
      <c r="E355">
        <v>8.1716650000000008</v>
      </c>
      <c r="F355">
        <v>206.91862</v>
      </c>
      <c r="G355">
        <v>4.6798419999999998</v>
      </c>
    </row>
    <row r="356" spans="1:9" x14ac:dyDescent="0.25">
      <c r="A356">
        <v>355</v>
      </c>
      <c r="D356">
        <v>193.31582900000001</v>
      </c>
      <c r="E356">
        <v>8.1759740000000001</v>
      </c>
      <c r="F356">
        <v>206.908942</v>
      </c>
      <c r="G356">
        <v>4.6897880000000001</v>
      </c>
    </row>
    <row r="357" spans="1:9" x14ac:dyDescent="0.25">
      <c r="A357">
        <v>356</v>
      </c>
      <c r="D357">
        <v>193.30689100000001</v>
      </c>
      <c r="E357">
        <v>8.1599640000000004</v>
      </c>
      <c r="F357">
        <v>206.818206</v>
      </c>
      <c r="G357">
        <v>4.7719639999999997</v>
      </c>
    </row>
    <row r="358" spans="1:9" x14ac:dyDescent="0.25">
      <c r="A358">
        <v>357</v>
      </c>
      <c r="D358">
        <v>193.29300999999998</v>
      </c>
      <c r="E358">
        <v>8.1719849999999994</v>
      </c>
      <c r="F358">
        <v>206.818206</v>
      </c>
      <c r="G358">
        <v>4.7719639999999997</v>
      </c>
    </row>
    <row r="359" spans="1:9" x14ac:dyDescent="0.25">
      <c r="A359">
        <v>358</v>
      </c>
      <c r="D359">
        <v>193.32093700000001</v>
      </c>
      <c r="E359">
        <v>8.1698570000000004</v>
      </c>
    </row>
    <row r="360" spans="1:9" x14ac:dyDescent="0.25">
      <c r="A360">
        <v>359</v>
      </c>
      <c r="B360">
        <v>185.693015</v>
      </c>
      <c r="C360">
        <v>6.6827069999999997</v>
      </c>
      <c r="D360">
        <v>193.274394</v>
      </c>
      <c r="E360">
        <v>8.1482100000000006</v>
      </c>
    </row>
    <row r="361" spans="1:9" x14ac:dyDescent="0.25">
      <c r="A361">
        <v>360</v>
      </c>
      <c r="B361">
        <v>185.648391</v>
      </c>
      <c r="C361">
        <v>6.6666980000000002</v>
      </c>
      <c r="D361">
        <v>193.23700199999999</v>
      </c>
      <c r="E361">
        <v>8.1222530000000006</v>
      </c>
    </row>
    <row r="362" spans="1:9" x14ac:dyDescent="0.25">
      <c r="A362">
        <v>361</v>
      </c>
      <c r="B362">
        <v>185.697642</v>
      </c>
      <c r="C362">
        <v>6.6996209999999996</v>
      </c>
      <c r="D362">
        <v>193.31955199999999</v>
      </c>
      <c r="E362">
        <v>8.1574109999999997</v>
      </c>
    </row>
    <row r="363" spans="1:9" x14ac:dyDescent="0.25">
      <c r="A363">
        <v>362</v>
      </c>
      <c r="B363">
        <v>185.70328000000001</v>
      </c>
      <c r="C363">
        <v>6.6838240000000004</v>
      </c>
    </row>
    <row r="364" spans="1:9" x14ac:dyDescent="0.25">
      <c r="A364">
        <v>363</v>
      </c>
      <c r="B364">
        <v>185.70817499999998</v>
      </c>
      <c r="C364">
        <v>6.6779200000000003</v>
      </c>
    </row>
    <row r="365" spans="1:9" x14ac:dyDescent="0.25">
      <c r="A365">
        <v>364</v>
      </c>
      <c r="B365">
        <v>185.69158099999999</v>
      </c>
      <c r="C365">
        <v>6.6829729999999996</v>
      </c>
    </row>
    <row r="366" spans="1:9" x14ac:dyDescent="0.25">
      <c r="A366">
        <v>365</v>
      </c>
      <c r="B366">
        <v>185.693973</v>
      </c>
      <c r="C366">
        <v>6.6456350000000004</v>
      </c>
    </row>
    <row r="367" spans="1:9" x14ac:dyDescent="0.25">
      <c r="A367">
        <v>366</v>
      </c>
      <c r="B367">
        <v>185.69386600000001</v>
      </c>
      <c r="C367">
        <v>6.6647299999999996</v>
      </c>
    </row>
    <row r="368" spans="1:9" x14ac:dyDescent="0.25">
      <c r="A368">
        <v>367</v>
      </c>
      <c r="B368">
        <v>185.72115199999999</v>
      </c>
      <c r="C368">
        <v>6.7061099999999998</v>
      </c>
      <c r="H368">
        <v>188.59093799999999</v>
      </c>
      <c r="I368">
        <v>8.6509999999999998</v>
      </c>
    </row>
    <row r="369" spans="1:9" x14ac:dyDescent="0.25">
      <c r="A369">
        <v>368</v>
      </c>
      <c r="B369">
        <v>185.693015</v>
      </c>
      <c r="C369">
        <v>6.6827069999999997</v>
      </c>
      <c r="F369">
        <v>187.227023</v>
      </c>
      <c r="G369">
        <v>5.0507780000000002</v>
      </c>
      <c r="H369">
        <v>188.60311799999999</v>
      </c>
      <c r="I369">
        <v>8.6361609999999995</v>
      </c>
    </row>
    <row r="370" spans="1:9" x14ac:dyDescent="0.25">
      <c r="A370">
        <v>369</v>
      </c>
      <c r="F370">
        <v>187.14920699999999</v>
      </c>
      <c r="G370">
        <v>5.0721600000000002</v>
      </c>
      <c r="H370">
        <v>188.60880900000001</v>
      </c>
      <c r="I370">
        <v>8.6648289999999992</v>
      </c>
    </row>
    <row r="371" spans="1:9" x14ac:dyDescent="0.25">
      <c r="A371">
        <v>370</v>
      </c>
      <c r="F371">
        <v>187.15436800000001</v>
      </c>
      <c r="G371">
        <v>5.0482250000000004</v>
      </c>
      <c r="H371">
        <v>188.62162699999999</v>
      </c>
      <c r="I371">
        <v>8.6739230000000003</v>
      </c>
    </row>
    <row r="372" spans="1:9" x14ac:dyDescent="0.25">
      <c r="A372">
        <v>371</v>
      </c>
      <c r="F372">
        <v>187.20330300000001</v>
      </c>
      <c r="G372">
        <v>5.039396</v>
      </c>
      <c r="H372">
        <v>188.660079</v>
      </c>
      <c r="I372">
        <v>8.6610530000000008</v>
      </c>
    </row>
    <row r="373" spans="1:9" x14ac:dyDescent="0.25">
      <c r="A373">
        <v>372</v>
      </c>
      <c r="F373">
        <v>187.22627900000001</v>
      </c>
      <c r="G373">
        <v>5.0645540000000002</v>
      </c>
      <c r="H373">
        <v>188.65960200000001</v>
      </c>
      <c r="I373">
        <v>8.6823820000000005</v>
      </c>
    </row>
    <row r="374" spans="1:9" x14ac:dyDescent="0.25">
      <c r="A374">
        <v>373</v>
      </c>
      <c r="F374">
        <v>187.23542699999999</v>
      </c>
      <c r="G374">
        <v>5.0785429999999998</v>
      </c>
      <c r="H374">
        <v>188.65003100000001</v>
      </c>
      <c r="I374">
        <v>8.6982850000000003</v>
      </c>
    </row>
    <row r="375" spans="1:9" x14ac:dyDescent="0.25">
      <c r="A375">
        <v>374</v>
      </c>
      <c r="F375">
        <v>187.25819300000001</v>
      </c>
      <c r="G375">
        <v>5.0749259999999996</v>
      </c>
      <c r="H375">
        <v>188.71842900000001</v>
      </c>
      <c r="I375">
        <v>8.6782859999999999</v>
      </c>
    </row>
    <row r="376" spans="1:9" x14ac:dyDescent="0.25">
      <c r="A376">
        <v>375</v>
      </c>
      <c r="F376">
        <v>187.24425400000001</v>
      </c>
      <c r="G376">
        <v>5.0552989999999998</v>
      </c>
      <c r="H376">
        <v>188.697844</v>
      </c>
      <c r="I376">
        <v>8.6688709999999993</v>
      </c>
    </row>
    <row r="377" spans="1:9" x14ac:dyDescent="0.25">
      <c r="A377">
        <v>376</v>
      </c>
      <c r="F377">
        <v>187.227023</v>
      </c>
      <c r="G377">
        <v>5.0507780000000002</v>
      </c>
      <c r="H377">
        <v>188.61726299999998</v>
      </c>
      <c r="I377">
        <v>8.6344049999999992</v>
      </c>
    </row>
    <row r="378" spans="1:9" x14ac:dyDescent="0.25">
      <c r="A378">
        <v>377</v>
      </c>
      <c r="D378">
        <v>169.42452</v>
      </c>
      <c r="E378">
        <v>8.0872019999999996</v>
      </c>
      <c r="F378">
        <v>187.227023</v>
      </c>
      <c r="G378">
        <v>5.0507780000000002</v>
      </c>
    </row>
    <row r="379" spans="1:9" x14ac:dyDescent="0.25">
      <c r="A379">
        <v>378</v>
      </c>
      <c r="D379">
        <v>169.427232</v>
      </c>
      <c r="E379">
        <v>8.0639059999999994</v>
      </c>
    </row>
    <row r="380" spans="1:9" x14ac:dyDescent="0.25">
      <c r="A380">
        <v>379</v>
      </c>
      <c r="D380">
        <v>169.44659300000001</v>
      </c>
      <c r="E380">
        <v>8.1427309999999995</v>
      </c>
    </row>
    <row r="381" spans="1:9" x14ac:dyDescent="0.25">
      <c r="A381">
        <v>380</v>
      </c>
      <c r="D381">
        <v>169.46637799999999</v>
      </c>
      <c r="E381">
        <v>8.1711860000000005</v>
      </c>
    </row>
    <row r="382" spans="1:9" x14ac:dyDescent="0.25">
      <c r="A382">
        <v>381</v>
      </c>
      <c r="D382">
        <v>169.47308099999998</v>
      </c>
      <c r="E382">
        <v>8.1444320000000001</v>
      </c>
    </row>
    <row r="383" spans="1:9" x14ac:dyDescent="0.25">
      <c r="A383">
        <v>382</v>
      </c>
      <c r="B383">
        <v>165.20076799999998</v>
      </c>
      <c r="C383">
        <v>6.8137100000000004</v>
      </c>
      <c r="D383">
        <v>169.44340199999999</v>
      </c>
      <c r="E383">
        <v>8.1483159999999994</v>
      </c>
    </row>
    <row r="384" spans="1:9" x14ac:dyDescent="0.25">
      <c r="A384">
        <v>383</v>
      </c>
      <c r="B384">
        <v>165.22161799999998</v>
      </c>
      <c r="C384">
        <v>6.833869</v>
      </c>
      <c r="D384">
        <v>169.47579300000001</v>
      </c>
      <c r="E384">
        <v>8.1486870000000007</v>
      </c>
    </row>
    <row r="385" spans="1:9" x14ac:dyDescent="0.25">
      <c r="A385">
        <v>384</v>
      </c>
      <c r="B385">
        <v>165.210025</v>
      </c>
      <c r="C385">
        <v>6.7703620000000004</v>
      </c>
      <c r="D385">
        <v>169.39138299999999</v>
      </c>
      <c r="E385">
        <v>8.0703410000000009</v>
      </c>
    </row>
    <row r="386" spans="1:9" x14ac:dyDescent="0.25">
      <c r="A386">
        <v>385</v>
      </c>
      <c r="B386">
        <v>165.22145899999998</v>
      </c>
      <c r="C386">
        <v>6.7030779999999996</v>
      </c>
      <c r="D386">
        <v>169.39138299999999</v>
      </c>
      <c r="E386">
        <v>8.0703410000000009</v>
      </c>
    </row>
    <row r="387" spans="1:9" x14ac:dyDescent="0.25">
      <c r="A387">
        <v>386</v>
      </c>
      <c r="B387">
        <v>165.22975600000001</v>
      </c>
      <c r="C387">
        <v>6.7386609999999996</v>
      </c>
      <c r="D387">
        <v>169.39138299999999</v>
      </c>
      <c r="E387">
        <v>8.0703410000000009</v>
      </c>
    </row>
    <row r="388" spans="1:9" x14ac:dyDescent="0.25">
      <c r="A388">
        <v>387</v>
      </c>
      <c r="B388">
        <v>165.25895600000001</v>
      </c>
      <c r="C388">
        <v>6.7807339999999998</v>
      </c>
    </row>
    <row r="389" spans="1:9" x14ac:dyDescent="0.25">
      <c r="A389">
        <v>388</v>
      </c>
      <c r="B389">
        <v>165.268798</v>
      </c>
      <c r="C389">
        <v>6.7940310000000004</v>
      </c>
    </row>
    <row r="390" spans="1:9" x14ac:dyDescent="0.25">
      <c r="A390">
        <v>389</v>
      </c>
      <c r="B390">
        <v>165.20076799999998</v>
      </c>
      <c r="C390">
        <v>6.8137100000000004</v>
      </c>
    </row>
    <row r="391" spans="1:9" x14ac:dyDescent="0.25">
      <c r="A391">
        <v>390</v>
      </c>
      <c r="B391">
        <v>165.20076799999998</v>
      </c>
      <c r="C391">
        <v>6.8137100000000004</v>
      </c>
      <c r="H391">
        <v>166.60068999999999</v>
      </c>
      <c r="I391">
        <v>8.9190699999999996</v>
      </c>
    </row>
    <row r="392" spans="1:9" x14ac:dyDescent="0.25">
      <c r="A392">
        <v>391</v>
      </c>
      <c r="B392">
        <v>165.20076799999998</v>
      </c>
      <c r="C392">
        <v>6.8137100000000004</v>
      </c>
      <c r="F392">
        <v>166.24884900000001</v>
      </c>
      <c r="G392">
        <v>5.7259000000000002</v>
      </c>
      <c r="H392">
        <v>166.60068999999999</v>
      </c>
      <c r="I392">
        <v>8.9190699999999996</v>
      </c>
    </row>
    <row r="393" spans="1:9" x14ac:dyDescent="0.25">
      <c r="A393">
        <v>392</v>
      </c>
      <c r="F393">
        <v>166.25655999999998</v>
      </c>
      <c r="G393">
        <v>5.7298879999999999</v>
      </c>
      <c r="H393">
        <v>166.559415</v>
      </c>
      <c r="I393">
        <v>8.8682750000000006</v>
      </c>
    </row>
    <row r="394" spans="1:9" x14ac:dyDescent="0.25">
      <c r="A394">
        <v>393</v>
      </c>
      <c r="F394">
        <v>166.21831800000001</v>
      </c>
      <c r="G394">
        <v>5.7238249999999997</v>
      </c>
      <c r="H394">
        <v>166.53771499999999</v>
      </c>
      <c r="I394">
        <v>8.8558280000000007</v>
      </c>
    </row>
    <row r="395" spans="1:9" x14ac:dyDescent="0.25">
      <c r="A395">
        <v>394</v>
      </c>
      <c r="F395">
        <v>166.246242</v>
      </c>
      <c r="G395">
        <v>5.7496749999999999</v>
      </c>
      <c r="H395">
        <v>166.58404300000001</v>
      </c>
      <c r="I395">
        <v>8.9143899999999991</v>
      </c>
    </row>
    <row r="396" spans="1:9" x14ac:dyDescent="0.25">
      <c r="A396">
        <v>395</v>
      </c>
      <c r="F396">
        <v>166.222466</v>
      </c>
      <c r="G396">
        <v>5.7321220000000004</v>
      </c>
      <c r="H396">
        <v>166.53984199999999</v>
      </c>
      <c r="I396">
        <v>8.9085389999999993</v>
      </c>
    </row>
    <row r="397" spans="1:9" x14ac:dyDescent="0.25">
      <c r="A397">
        <v>396</v>
      </c>
      <c r="F397">
        <v>166.2347</v>
      </c>
      <c r="G397">
        <v>5.7668010000000001</v>
      </c>
      <c r="H397">
        <v>166.59106299999999</v>
      </c>
      <c r="I397">
        <v>8.9524190000000008</v>
      </c>
    </row>
    <row r="398" spans="1:9" x14ac:dyDescent="0.25">
      <c r="A398">
        <v>397</v>
      </c>
      <c r="F398">
        <v>166.255336</v>
      </c>
      <c r="G398">
        <v>5.766057</v>
      </c>
      <c r="H398">
        <v>166.61941200000001</v>
      </c>
      <c r="I398">
        <v>8.9175810000000002</v>
      </c>
    </row>
    <row r="399" spans="1:9" x14ac:dyDescent="0.25">
      <c r="A399">
        <v>398</v>
      </c>
      <c r="F399">
        <v>166.252307</v>
      </c>
      <c r="G399">
        <v>5.7752590000000001</v>
      </c>
      <c r="H399">
        <v>166.617976</v>
      </c>
      <c r="I399">
        <v>8.9074209999999994</v>
      </c>
    </row>
    <row r="400" spans="1:9" x14ac:dyDescent="0.25">
      <c r="A400">
        <v>399</v>
      </c>
      <c r="D400">
        <v>153.318622</v>
      </c>
      <c r="E400">
        <v>8.3888870000000004</v>
      </c>
      <c r="F400">
        <v>166.24836999999999</v>
      </c>
      <c r="G400">
        <v>5.717549</v>
      </c>
      <c r="H400">
        <v>166.554576</v>
      </c>
      <c r="I400">
        <v>8.9108260000000001</v>
      </c>
    </row>
    <row r="401" spans="1:9" x14ac:dyDescent="0.25">
      <c r="A401">
        <v>400</v>
      </c>
      <c r="D401">
        <v>153.318622</v>
      </c>
      <c r="E401">
        <v>8.3888870000000004</v>
      </c>
      <c r="F401">
        <v>166.24884900000001</v>
      </c>
      <c r="G401">
        <v>5.7259000000000002</v>
      </c>
      <c r="H401">
        <v>166.60068999999999</v>
      </c>
      <c r="I401">
        <v>8.9190699999999996</v>
      </c>
    </row>
    <row r="402" spans="1:9" x14ac:dyDescent="0.25">
      <c r="A402">
        <v>401</v>
      </c>
      <c r="D402">
        <v>153.318622</v>
      </c>
      <c r="E402">
        <v>8.3888870000000004</v>
      </c>
    </row>
    <row r="403" spans="1:9" x14ac:dyDescent="0.25">
      <c r="A403">
        <v>402</v>
      </c>
      <c r="D403">
        <v>153.318622</v>
      </c>
      <c r="E403">
        <v>8.3888870000000004</v>
      </c>
    </row>
    <row r="404" spans="1:9" x14ac:dyDescent="0.25">
      <c r="A404">
        <v>403</v>
      </c>
      <c r="B404">
        <v>150.68222800000001</v>
      </c>
      <c r="C404">
        <v>6.8487080000000002</v>
      </c>
      <c r="D404">
        <v>153.318622</v>
      </c>
      <c r="E404">
        <v>8.3888870000000004</v>
      </c>
    </row>
    <row r="405" spans="1:9" x14ac:dyDescent="0.25">
      <c r="A405">
        <v>404</v>
      </c>
      <c r="B405">
        <v>150.68222800000001</v>
      </c>
      <c r="C405">
        <v>6.8487080000000002</v>
      </c>
      <c r="D405">
        <v>153.318622</v>
      </c>
      <c r="E405">
        <v>8.3888870000000004</v>
      </c>
    </row>
    <row r="406" spans="1:9" x14ac:dyDescent="0.25">
      <c r="A406">
        <v>405</v>
      </c>
      <c r="B406">
        <v>150.68222800000001</v>
      </c>
      <c r="C406">
        <v>6.8487080000000002</v>
      </c>
      <c r="D406">
        <v>153.318622</v>
      </c>
      <c r="E406">
        <v>8.3888870000000004</v>
      </c>
    </row>
    <row r="407" spans="1:9" x14ac:dyDescent="0.25">
      <c r="A407">
        <v>406</v>
      </c>
      <c r="B407">
        <v>150.68222800000001</v>
      </c>
      <c r="C407">
        <v>6.8487080000000002</v>
      </c>
      <c r="D407">
        <v>153.318622</v>
      </c>
      <c r="E407">
        <v>8.3888870000000004</v>
      </c>
    </row>
    <row r="408" spans="1:9" x14ac:dyDescent="0.25">
      <c r="A408">
        <v>407</v>
      </c>
      <c r="B408">
        <v>150.68222800000001</v>
      </c>
      <c r="C408">
        <v>6.8487080000000002</v>
      </c>
      <c r="D408">
        <v>153.318622</v>
      </c>
      <c r="E408">
        <v>8.3888870000000004</v>
      </c>
    </row>
    <row r="409" spans="1:9" x14ac:dyDescent="0.25">
      <c r="A409">
        <v>408</v>
      </c>
      <c r="B409">
        <v>150.68222800000001</v>
      </c>
      <c r="C409">
        <v>6.8487080000000002</v>
      </c>
      <c r="D409">
        <v>153.36010899999999</v>
      </c>
      <c r="E409">
        <v>8.4082480000000004</v>
      </c>
    </row>
    <row r="410" spans="1:9" x14ac:dyDescent="0.25">
      <c r="A410">
        <v>409</v>
      </c>
      <c r="B410">
        <v>150.68222800000001</v>
      </c>
      <c r="C410">
        <v>6.8487080000000002</v>
      </c>
    </row>
    <row r="411" spans="1:9" x14ac:dyDescent="0.25">
      <c r="A411">
        <v>410</v>
      </c>
      <c r="B411">
        <v>150.68222800000001</v>
      </c>
      <c r="C411">
        <v>6.8487080000000002</v>
      </c>
    </row>
    <row r="412" spans="1:9" x14ac:dyDescent="0.25">
      <c r="A412">
        <v>411</v>
      </c>
      <c r="B412">
        <v>150.68222800000001</v>
      </c>
      <c r="C412">
        <v>6.8487080000000002</v>
      </c>
    </row>
    <row r="413" spans="1:9" x14ac:dyDescent="0.25">
      <c r="A413">
        <v>412</v>
      </c>
      <c r="B413">
        <v>150.68222800000001</v>
      </c>
      <c r="C413">
        <v>6.8487080000000002</v>
      </c>
    </row>
    <row r="414" spans="1:9" x14ac:dyDescent="0.25">
      <c r="A414">
        <v>413</v>
      </c>
      <c r="B414">
        <v>150.68222800000001</v>
      </c>
      <c r="C414">
        <v>6.8487080000000002</v>
      </c>
      <c r="H414">
        <v>151.501012</v>
      </c>
      <c r="I414">
        <v>8.7617919999999998</v>
      </c>
    </row>
    <row r="415" spans="1:9" x14ac:dyDescent="0.25">
      <c r="A415">
        <v>414</v>
      </c>
      <c r="F415">
        <v>151.38814600000001</v>
      </c>
      <c r="G415">
        <v>5.9199310000000001</v>
      </c>
      <c r="H415">
        <v>151.58382599999999</v>
      </c>
      <c r="I415">
        <v>8.8018959999999993</v>
      </c>
    </row>
    <row r="416" spans="1:9" x14ac:dyDescent="0.25">
      <c r="A416">
        <v>415</v>
      </c>
      <c r="F416">
        <v>151.391018</v>
      </c>
      <c r="G416">
        <v>5.8795080000000004</v>
      </c>
      <c r="H416">
        <v>151.535797</v>
      </c>
      <c r="I416">
        <v>8.7939179999999997</v>
      </c>
    </row>
    <row r="417" spans="1:9" x14ac:dyDescent="0.25">
      <c r="A417">
        <v>416</v>
      </c>
      <c r="F417">
        <v>151.41761199999999</v>
      </c>
      <c r="G417">
        <v>5.8744019999999999</v>
      </c>
      <c r="H417">
        <v>151.54654099999999</v>
      </c>
      <c r="I417">
        <v>8.7470049999999997</v>
      </c>
    </row>
    <row r="418" spans="1:9" x14ac:dyDescent="0.25">
      <c r="A418">
        <v>417</v>
      </c>
      <c r="F418">
        <v>151.31729899999999</v>
      </c>
      <c r="G418">
        <v>5.966418</v>
      </c>
      <c r="H418">
        <v>151.49340599999999</v>
      </c>
      <c r="I418">
        <v>8.7613669999999999</v>
      </c>
    </row>
    <row r="419" spans="1:9" x14ac:dyDescent="0.25">
      <c r="A419">
        <v>418</v>
      </c>
      <c r="F419">
        <v>151.33809500000001</v>
      </c>
      <c r="G419">
        <v>5.9319519999999999</v>
      </c>
      <c r="H419">
        <v>151.52154300000001</v>
      </c>
      <c r="I419">
        <v>8.7891300000000001</v>
      </c>
    </row>
    <row r="420" spans="1:9" x14ac:dyDescent="0.25">
      <c r="A420">
        <v>419</v>
      </c>
      <c r="F420">
        <v>151.38421</v>
      </c>
      <c r="G420">
        <v>5.9691830000000001</v>
      </c>
      <c r="H420">
        <v>151.51984099999999</v>
      </c>
      <c r="I420">
        <v>8.7563130000000005</v>
      </c>
    </row>
    <row r="421" spans="1:9" x14ac:dyDescent="0.25">
      <c r="A421">
        <v>420</v>
      </c>
      <c r="F421">
        <v>151.38814600000001</v>
      </c>
      <c r="G421">
        <v>5.9199310000000001</v>
      </c>
      <c r="H421">
        <v>151.51574499999998</v>
      </c>
      <c r="I421">
        <v>8.7753019999999999</v>
      </c>
    </row>
    <row r="422" spans="1:9" x14ac:dyDescent="0.25">
      <c r="A422">
        <v>421</v>
      </c>
      <c r="F422">
        <v>151.38814600000001</v>
      </c>
      <c r="G422">
        <v>5.9199310000000001</v>
      </c>
      <c r="H422">
        <v>151.517234</v>
      </c>
      <c r="I422">
        <v>8.7487600000000008</v>
      </c>
    </row>
    <row r="423" spans="1:9" x14ac:dyDescent="0.25">
      <c r="A423">
        <v>422</v>
      </c>
      <c r="F423">
        <v>151.38814600000001</v>
      </c>
      <c r="G423">
        <v>5.9199310000000001</v>
      </c>
      <c r="H423">
        <v>151.46526900000001</v>
      </c>
      <c r="I423">
        <v>8.7952999999999992</v>
      </c>
    </row>
    <row r="424" spans="1:9" x14ac:dyDescent="0.25">
      <c r="A424">
        <v>423</v>
      </c>
      <c r="F424">
        <v>151.38814600000001</v>
      </c>
      <c r="G424">
        <v>5.9199310000000001</v>
      </c>
      <c r="H424">
        <v>151.41096400000001</v>
      </c>
      <c r="I424">
        <v>8.7015820000000001</v>
      </c>
    </row>
    <row r="425" spans="1:9" x14ac:dyDescent="0.25">
      <c r="A425">
        <v>424</v>
      </c>
      <c r="D425">
        <v>126.523822</v>
      </c>
      <c r="E425">
        <v>6.6180260000000004</v>
      </c>
      <c r="F425">
        <v>151.42660100000001</v>
      </c>
      <c r="G425">
        <v>5.9538120000000001</v>
      </c>
      <c r="H425">
        <v>151.501012</v>
      </c>
      <c r="I425">
        <v>8.7617919999999998</v>
      </c>
    </row>
    <row r="426" spans="1:9" x14ac:dyDescent="0.25">
      <c r="A426">
        <v>425</v>
      </c>
      <c r="D426">
        <v>126.57189500000001</v>
      </c>
      <c r="E426">
        <v>6.6171930000000003</v>
      </c>
    </row>
    <row r="427" spans="1:9" x14ac:dyDescent="0.25">
      <c r="A427">
        <v>426</v>
      </c>
      <c r="D427">
        <v>126.484557</v>
      </c>
      <c r="E427">
        <v>6.601985</v>
      </c>
    </row>
    <row r="428" spans="1:9" x14ac:dyDescent="0.25">
      <c r="A428">
        <v>427</v>
      </c>
      <c r="B428">
        <v>124.140987</v>
      </c>
      <c r="C428">
        <v>5.3098159999999996</v>
      </c>
      <c r="D428">
        <v>126.52574799999999</v>
      </c>
      <c r="E428">
        <v>6.5956840000000003</v>
      </c>
    </row>
    <row r="429" spans="1:9" x14ac:dyDescent="0.25">
      <c r="A429">
        <v>428</v>
      </c>
      <c r="B429">
        <v>124.160358</v>
      </c>
      <c r="C429">
        <v>5.3765309999999999</v>
      </c>
      <c r="D429">
        <v>126.49549400000001</v>
      </c>
      <c r="E429">
        <v>6.6267760000000004</v>
      </c>
    </row>
    <row r="430" spans="1:9" x14ac:dyDescent="0.25">
      <c r="A430">
        <v>429</v>
      </c>
      <c r="B430">
        <v>124.17900400000001</v>
      </c>
      <c r="C430">
        <v>5.364865</v>
      </c>
      <c r="D430">
        <v>126.551585</v>
      </c>
      <c r="E430">
        <v>6.6602639999999997</v>
      </c>
    </row>
    <row r="431" spans="1:9" x14ac:dyDescent="0.25">
      <c r="A431">
        <v>430</v>
      </c>
      <c r="B431">
        <v>124.145049</v>
      </c>
      <c r="C431">
        <v>5.3634589999999998</v>
      </c>
      <c r="D431">
        <v>126.556842</v>
      </c>
      <c r="E431">
        <v>6.6776590000000002</v>
      </c>
    </row>
    <row r="432" spans="1:9" x14ac:dyDescent="0.25">
      <c r="A432">
        <v>431</v>
      </c>
      <c r="B432">
        <v>124.096771</v>
      </c>
      <c r="C432">
        <v>5.3640840000000001</v>
      </c>
      <c r="D432">
        <v>126.55585000000001</v>
      </c>
      <c r="E432">
        <v>6.6448479999999996</v>
      </c>
    </row>
    <row r="433" spans="1:9" x14ac:dyDescent="0.25">
      <c r="A433">
        <v>432</v>
      </c>
      <c r="B433">
        <v>124.075885</v>
      </c>
      <c r="C433">
        <v>5.3587720000000001</v>
      </c>
      <c r="D433">
        <v>126.56418500000001</v>
      </c>
      <c r="E433">
        <v>6.6551600000000004</v>
      </c>
    </row>
    <row r="434" spans="1:9" x14ac:dyDescent="0.25">
      <c r="A434">
        <v>433</v>
      </c>
      <c r="B434">
        <v>124.125049</v>
      </c>
      <c r="C434">
        <v>5.3658549999999998</v>
      </c>
      <c r="D434">
        <v>126.569652</v>
      </c>
      <c r="E434">
        <v>6.6950010000000004</v>
      </c>
    </row>
    <row r="435" spans="1:9" x14ac:dyDescent="0.25">
      <c r="A435">
        <v>434</v>
      </c>
      <c r="B435">
        <v>124.105987</v>
      </c>
      <c r="C435">
        <v>5.3893950000000004</v>
      </c>
      <c r="D435">
        <v>126.523822</v>
      </c>
      <c r="E435">
        <v>6.6180260000000004</v>
      </c>
    </row>
    <row r="436" spans="1:9" x14ac:dyDescent="0.25">
      <c r="A436">
        <v>435</v>
      </c>
      <c r="B436">
        <v>124.14520200000001</v>
      </c>
      <c r="C436">
        <v>5.425643</v>
      </c>
    </row>
    <row r="437" spans="1:9" x14ac:dyDescent="0.25">
      <c r="A437">
        <v>436</v>
      </c>
      <c r="B437">
        <v>124.140987</v>
      </c>
      <c r="C437">
        <v>5.3098159999999996</v>
      </c>
    </row>
    <row r="438" spans="1:9" x14ac:dyDescent="0.25">
      <c r="A438">
        <v>437</v>
      </c>
      <c r="B438">
        <v>124.140987</v>
      </c>
      <c r="C438">
        <v>5.3098159999999996</v>
      </c>
      <c r="F438">
        <v>124.983073</v>
      </c>
      <c r="G438">
        <v>4.2556019999999997</v>
      </c>
      <c r="H438">
        <v>125.10098600000001</v>
      </c>
      <c r="I438">
        <v>7.4180359999999999</v>
      </c>
    </row>
    <row r="439" spans="1:9" x14ac:dyDescent="0.25">
      <c r="A439">
        <v>438</v>
      </c>
      <c r="F439">
        <v>124.983073</v>
      </c>
      <c r="G439">
        <v>4.2556019999999997</v>
      </c>
      <c r="H439">
        <v>125.075305</v>
      </c>
      <c r="I439">
        <v>7.4475129999999998</v>
      </c>
    </row>
    <row r="440" spans="1:9" x14ac:dyDescent="0.25">
      <c r="A440">
        <v>439</v>
      </c>
      <c r="F440">
        <v>125.015472</v>
      </c>
      <c r="G440">
        <v>4.278206</v>
      </c>
      <c r="H440">
        <v>125.15321700000001</v>
      </c>
      <c r="I440">
        <v>7.450482</v>
      </c>
    </row>
    <row r="441" spans="1:9" x14ac:dyDescent="0.25">
      <c r="A441">
        <v>440</v>
      </c>
      <c r="F441">
        <v>125.019794</v>
      </c>
      <c r="G441">
        <v>4.2465409999999997</v>
      </c>
      <c r="H441">
        <v>125.16817</v>
      </c>
      <c r="I441">
        <v>7.4569390000000002</v>
      </c>
    </row>
    <row r="442" spans="1:9" x14ac:dyDescent="0.25">
      <c r="A442">
        <v>441</v>
      </c>
      <c r="F442">
        <v>124.99266</v>
      </c>
      <c r="G442">
        <v>4.2432590000000001</v>
      </c>
      <c r="H442">
        <v>125.17749000000001</v>
      </c>
      <c r="I442">
        <v>7.4757920000000002</v>
      </c>
    </row>
    <row r="443" spans="1:9" x14ac:dyDescent="0.25">
      <c r="A443">
        <v>442</v>
      </c>
      <c r="F443">
        <v>124.986614</v>
      </c>
      <c r="G443">
        <v>4.2815380000000003</v>
      </c>
      <c r="H443">
        <v>125.171764</v>
      </c>
      <c r="I443">
        <v>7.4882920000000004</v>
      </c>
    </row>
    <row r="444" spans="1:9" x14ac:dyDescent="0.25">
      <c r="A444">
        <v>443</v>
      </c>
      <c r="F444">
        <v>124.94536500000001</v>
      </c>
      <c r="G444">
        <v>4.3167970000000002</v>
      </c>
      <c r="H444">
        <v>125.20540500000001</v>
      </c>
      <c r="I444">
        <v>7.4874070000000001</v>
      </c>
    </row>
    <row r="445" spans="1:9" x14ac:dyDescent="0.25">
      <c r="A445">
        <v>444</v>
      </c>
      <c r="F445">
        <v>124.94208500000001</v>
      </c>
      <c r="G445">
        <v>4.342733</v>
      </c>
      <c r="H445">
        <v>125.127387</v>
      </c>
      <c r="I445">
        <v>7.5302689999999997</v>
      </c>
    </row>
    <row r="446" spans="1:9" x14ac:dyDescent="0.25">
      <c r="A446">
        <v>445</v>
      </c>
      <c r="F446">
        <v>125.011718</v>
      </c>
      <c r="G446">
        <v>4.3069540000000002</v>
      </c>
      <c r="H446">
        <v>125.10098600000001</v>
      </c>
      <c r="I446">
        <v>7.4180359999999999</v>
      </c>
    </row>
    <row r="447" spans="1:9" x14ac:dyDescent="0.25">
      <c r="A447">
        <v>446</v>
      </c>
      <c r="F447">
        <v>124.983073</v>
      </c>
      <c r="G447">
        <v>4.2556019999999997</v>
      </c>
      <c r="H447">
        <v>125.10098600000001</v>
      </c>
      <c r="I447">
        <v>7.4180359999999999</v>
      </c>
    </row>
    <row r="448" spans="1:9" x14ac:dyDescent="0.25">
      <c r="A448">
        <v>447</v>
      </c>
      <c r="F448">
        <v>124.983073</v>
      </c>
      <c r="G448">
        <v>4.2556019999999997</v>
      </c>
      <c r="H448">
        <v>125.10098600000001</v>
      </c>
      <c r="I448">
        <v>7.4180359999999999</v>
      </c>
    </row>
    <row r="449" spans="1:9" x14ac:dyDescent="0.25">
      <c r="A449">
        <v>448</v>
      </c>
      <c r="D449">
        <v>104.91854000000001</v>
      </c>
      <c r="E449">
        <v>7.5380289999999999</v>
      </c>
    </row>
    <row r="450" spans="1:9" x14ac:dyDescent="0.25">
      <c r="A450">
        <v>449</v>
      </c>
      <c r="D450">
        <v>104.91635100000001</v>
      </c>
      <c r="E450">
        <v>7.6092750000000002</v>
      </c>
    </row>
    <row r="451" spans="1:9" x14ac:dyDescent="0.25">
      <c r="A451">
        <v>450</v>
      </c>
      <c r="D451">
        <v>104.93733900000001</v>
      </c>
      <c r="E451">
        <v>7.5824540000000002</v>
      </c>
    </row>
    <row r="452" spans="1:9" x14ac:dyDescent="0.25">
      <c r="A452">
        <v>451</v>
      </c>
      <c r="D452">
        <v>104.94676500000001</v>
      </c>
      <c r="E452">
        <v>7.5559440000000002</v>
      </c>
    </row>
    <row r="453" spans="1:9" x14ac:dyDescent="0.25">
      <c r="A453">
        <v>452</v>
      </c>
      <c r="B453">
        <v>102.41007900000001</v>
      </c>
      <c r="C453">
        <v>6.0263400000000003</v>
      </c>
      <c r="D453">
        <v>104.95192300000001</v>
      </c>
      <c r="E453">
        <v>7.5142800000000003</v>
      </c>
    </row>
    <row r="454" spans="1:9" x14ac:dyDescent="0.25">
      <c r="A454">
        <v>453</v>
      </c>
      <c r="B454">
        <v>102.43549700000001</v>
      </c>
      <c r="C454">
        <v>6.0423280000000004</v>
      </c>
      <c r="D454">
        <v>104.952808</v>
      </c>
      <c r="E454">
        <v>7.5370910000000002</v>
      </c>
    </row>
    <row r="455" spans="1:9" x14ac:dyDescent="0.25">
      <c r="A455">
        <v>454</v>
      </c>
      <c r="B455">
        <v>102.44742500000001</v>
      </c>
      <c r="C455">
        <v>6.0363389999999999</v>
      </c>
      <c r="D455">
        <v>104.95384900000001</v>
      </c>
      <c r="E455">
        <v>7.5537570000000001</v>
      </c>
    </row>
    <row r="456" spans="1:9" x14ac:dyDescent="0.25">
      <c r="A456">
        <v>455</v>
      </c>
      <c r="B456">
        <v>102.449245</v>
      </c>
      <c r="C456">
        <v>5.9998310000000004</v>
      </c>
      <c r="D456">
        <v>104.98661000000001</v>
      </c>
      <c r="E456">
        <v>7.539695</v>
      </c>
    </row>
    <row r="457" spans="1:9" x14ac:dyDescent="0.25">
      <c r="A457">
        <v>456</v>
      </c>
      <c r="B457">
        <v>102.430965</v>
      </c>
      <c r="C457">
        <v>5.9981119999999999</v>
      </c>
      <c r="D457">
        <v>104.97905700000001</v>
      </c>
      <c r="E457">
        <v>7.5454239999999997</v>
      </c>
    </row>
    <row r="458" spans="1:9" x14ac:dyDescent="0.25">
      <c r="A458">
        <v>457</v>
      </c>
      <c r="B458">
        <v>102.40383100000001</v>
      </c>
      <c r="C458">
        <v>5.9896229999999999</v>
      </c>
      <c r="D458">
        <v>104.937549</v>
      </c>
      <c r="E458">
        <v>7.4854269999999996</v>
      </c>
    </row>
    <row r="459" spans="1:9" x14ac:dyDescent="0.25">
      <c r="A459">
        <v>458</v>
      </c>
      <c r="B459">
        <v>102.36815600000001</v>
      </c>
      <c r="C459">
        <v>6.0229549999999996</v>
      </c>
      <c r="D459">
        <v>104.90052</v>
      </c>
      <c r="E459">
        <v>7.6001079999999996</v>
      </c>
    </row>
    <row r="460" spans="1:9" x14ac:dyDescent="0.25">
      <c r="A460">
        <v>459</v>
      </c>
      <c r="B460">
        <v>102.384353</v>
      </c>
      <c r="C460">
        <v>6.0289440000000001</v>
      </c>
    </row>
    <row r="461" spans="1:9" x14ac:dyDescent="0.25">
      <c r="A461">
        <v>460</v>
      </c>
      <c r="B461">
        <v>102.41513400000001</v>
      </c>
      <c r="C461">
        <v>6.0994609999999998</v>
      </c>
    </row>
    <row r="462" spans="1:9" x14ac:dyDescent="0.25">
      <c r="A462">
        <v>461</v>
      </c>
      <c r="B462">
        <v>102.42633000000001</v>
      </c>
      <c r="C462">
        <v>6.0512870000000003</v>
      </c>
    </row>
    <row r="463" spans="1:9" x14ac:dyDescent="0.25">
      <c r="A463">
        <v>462</v>
      </c>
      <c r="F463">
        <v>102.55220700000001</v>
      </c>
      <c r="G463">
        <v>4.7179729999999998</v>
      </c>
      <c r="H463">
        <v>102.37503000000001</v>
      </c>
      <c r="I463">
        <v>7.9638910000000003</v>
      </c>
    </row>
    <row r="464" spans="1:9" x14ac:dyDescent="0.25">
      <c r="A464">
        <v>463</v>
      </c>
      <c r="F464">
        <v>102.512107</v>
      </c>
      <c r="G464">
        <v>4.7107340000000004</v>
      </c>
      <c r="H464">
        <v>102.38190800000001</v>
      </c>
      <c r="I464">
        <v>7.9695150000000003</v>
      </c>
    </row>
    <row r="465" spans="1:9" x14ac:dyDescent="0.25">
      <c r="A465">
        <v>464</v>
      </c>
      <c r="F465">
        <v>102.45372300000001</v>
      </c>
      <c r="G465">
        <v>4.7271390000000002</v>
      </c>
      <c r="H465">
        <v>102.39175</v>
      </c>
      <c r="I465">
        <v>7.9592039999999997</v>
      </c>
    </row>
    <row r="466" spans="1:9" x14ac:dyDescent="0.25">
      <c r="A466">
        <v>465</v>
      </c>
      <c r="F466">
        <v>102.392841</v>
      </c>
      <c r="G466">
        <v>4.7105259999999998</v>
      </c>
      <c r="H466">
        <v>102.368987</v>
      </c>
      <c r="I466">
        <v>7.9835260000000003</v>
      </c>
    </row>
    <row r="467" spans="1:9" x14ac:dyDescent="0.25">
      <c r="A467">
        <v>466</v>
      </c>
      <c r="F467">
        <v>102.44226800000001</v>
      </c>
      <c r="G467">
        <v>4.7177129999999998</v>
      </c>
      <c r="H467">
        <v>102.40690500000001</v>
      </c>
      <c r="I467">
        <v>7.9814420000000004</v>
      </c>
    </row>
    <row r="468" spans="1:9" x14ac:dyDescent="0.25">
      <c r="A468">
        <v>467</v>
      </c>
      <c r="F468">
        <v>102.444923</v>
      </c>
      <c r="G468">
        <v>4.7228159999999999</v>
      </c>
      <c r="H468">
        <v>102.401695</v>
      </c>
      <c r="I468">
        <v>7.9746199999999998</v>
      </c>
    </row>
    <row r="469" spans="1:9" x14ac:dyDescent="0.25">
      <c r="A469">
        <v>468</v>
      </c>
      <c r="F469">
        <v>102.55220700000001</v>
      </c>
      <c r="G469">
        <v>4.7179729999999998</v>
      </c>
      <c r="H469">
        <v>102.43669100000001</v>
      </c>
      <c r="I469">
        <v>7.941236</v>
      </c>
    </row>
    <row r="470" spans="1:9" x14ac:dyDescent="0.25">
      <c r="A470">
        <v>469</v>
      </c>
      <c r="F470">
        <v>102.55220700000001</v>
      </c>
      <c r="G470">
        <v>4.7179729999999998</v>
      </c>
      <c r="H470">
        <v>102.43101800000001</v>
      </c>
      <c r="I470">
        <v>7.9461839999999997</v>
      </c>
    </row>
    <row r="471" spans="1:9" x14ac:dyDescent="0.25">
      <c r="A471">
        <v>470</v>
      </c>
      <c r="F471">
        <v>102.55220700000001</v>
      </c>
      <c r="G471">
        <v>4.7179729999999998</v>
      </c>
      <c r="H471">
        <v>102.42919500000001</v>
      </c>
      <c r="I471">
        <v>7.9444650000000001</v>
      </c>
    </row>
    <row r="472" spans="1:9" x14ac:dyDescent="0.25">
      <c r="A472">
        <v>471</v>
      </c>
      <c r="D472">
        <v>85.611879000000002</v>
      </c>
      <c r="E472">
        <v>7.3009589999999998</v>
      </c>
      <c r="F472">
        <v>102.55220700000001</v>
      </c>
      <c r="G472">
        <v>4.7179729999999998</v>
      </c>
      <c r="H472">
        <v>102.36445900000001</v>
      </c>
      <c r="I472">
        <v>7.9644120000000003</v>
      </c>
    </row>
    <row r="473" spans="1:9" x14ac:dyDescent="0.25">
      <c r="A473">
        <v>472</v>
      </c>
      <c r="D473">
        <v>85.555683000000002</v>
      </c>
      <c r="E473">
        <v>7.3379349999999999</v>
      </c>
      <c r="F473">
        <v>102.55220700000001</v>
      </c>
      <c r="G473">
        <v>4.7179729999999998</v>
      </c>
      <c r="H473">
        <v>102.36445900000001</v>
      </c>
      <c r="I473">
        <v>7.9644120000000003</v>
      </c>
    </row>
    <row r="474" spans="1:9" x14ac:dyDescent="0.25">
      <c r="A474">
        <v>473</v>
      </c>
      <c r="D474">
        <v>85.585786000000013</v>
      </c>
      <c r="E474">
        <v>7.3312689999999998</v>
      </c>
    </row>
    <row r="475" spans="1:9" x14ac:dyDescent="0.25">
      <c r="A475">
        <v>474</v>
      </c>
      <c r="D475">
        <v>85.607867000000013</v>
      </c>
      <c r="E475">
        <v>7.3568410000000002</v>
      </c>
    </row>
    <row r="476" spans="1:9" x14ac:dyDescent="0.25">
      <c r="A476">
        <v>475</v>
      </c>
      <c r="B476">
        <v>83.043527000000012</v>
      </c>
      <c r="C476">
        <v>5.7202630000000001</v>
      </c>
      <c r="D476">
        <v>85.600210000000004</v>
      </c>
      <c r="E476">
        <v>7.307728</v>
      </c>
    </row>
    <row r="477" spans="1:9" x14ac:dyDescent="0.25">
      <c r="A477">
        <v>476</v>
      </c>
      <c r="B477">
        <v>83.057225000000003</v>
      </c>
      <c r="C477">
        <v>5.7232830000000003</v>
      </c>
      <c r="D477">
        <v>85.618439000000009</v>
      </c>
      <c r="E477">
        <v>7.3256959999999998</v>
      </c>
    </row>
    <row r="478" spans="1:9" x14ac:dyDescent="0.25">
      <c r="A478">
        <v>477</v>
      </c>
      <c r="B478">
        <v>83.046756000000002</v>
      </c>
      <c r="C478">
        <v>5.7339079999999996</v>
      </c>
      <c r="D478">
        <v>85.597608000000008</v>
      </c>
      <c r="E478">
        <v>7.3267379999999998</v>
      </c>
    </row>
    <row r="479" spans="1:9" x14ac:dyDescent="0.25">
      <c r="A479">
        <v>478</v>
      </c>
      <c r="B479">
        <v>83.039778000000013</v>
      </c>
      <c r="C479">
        <v>5.7207840000000001</v>
      </c>
      <c r="D479">
        <v>85.573285000000013</v>
      </c>
      <c r="E479">
        <v>7.3538199999999998</v>
      </c>
    </row>
    <row r="480" spans="1:9" x14ac:dyDescent="0.25">
      <c r="A480">
        <v>479</v>
      </c>
      <c r="B480">
        <v>83.018633000000008</v>
      </c>
      <c r="C480">
        <v>5.6983889999999997</v>
      </c>
      <c r="D480">
        <v>85.560994000000008</v>
      </c>
      <c r="E480">
        <v>7.3414239999999999</v>
      </c>
    </row>
    <row r="481" spans="1:9" x14ac:dyDescent="0.25">
      <c r="A481">
        <v>480</v>
      </c>
      <c r="B481">
        <v>83.057536000000013</v>
      </c>
      <c r="C481">
        <v>5.7178149999999999</v>
      </c>
      <c r="D481">
        <v>85.611879000000002</v>
      </c>
      <c r="E481">
        <v>7.3009589999999998</v>
      </c>
    </row>
    <row r="482" spans="1:9" x14ac:dyDescent="0.25">
      <c r="A482">
        <v>481</v>
      </c>
      <c r="B482">
        <v>83.033736000000005</v>
      </c>
      <c r="C482">
        <v>5.7549479999999997</v>
      </c>
    </row>
    <row r="483" spans="1:9" x14ac:dyDescent="0.25">
      <c r="A483">
        <v>482</v>
      </c>
      <c r="B483">
        <v>83.107899000000003</v>
      </c>
      <c r="C483">
        <v>5.7144820000000003</v>
      </c>
    </row>
    <row r="484" spans="1:9" x14ac:dyDescent="0.25">
      <c r="A484">
        <v>483</v>
      </c>
      <c r="B484">
        <v>83.052537000000001</v>
      </c>
      <c r="C484">
        <v>5.7286999999999999</v>
      </c>
    </row>
    <row r="485" spans="1:9" x14ac:dyDescent="0.25">
      <c r="A485">
        <v>484</v>
      </c>
      <c r="B485">
        <v>83.009363000000008</v>
      </c>
      <c r="C485">
        <v>5.8114030000000003</v>
      </c>
    </row>
    <row r="486" spans="1:9" x14ac:dyDescent="0.25">
      <c r="A486">
        <v>485</v>
      </c>
      <c r="B486">
        <v>83.041080000000008</v>
      </c>
      <c r="C486">
        <v>5.7459910000000001</v>
      </c>
      <c r="F486">
        <v>83.332314000000011</v>
      </c>
      <c r="G486">
        <v>4.68485</v>
      </c>
      <c r="H486">
        <v>83.365697000000011</v>
      </c>
      <c r="I486">
        <v>7.6441160000000004</v>
      </c>
    </row>
    <row r="487" spans="1:9" x14ac:dyDescent="0.25">
      <c r="A487">
        <v>486</v>
      </c>
      <c r="F487">
        <v>83.372780000000006</v>
      </c>
      <c r="G487">
        <v>4.7031299999999998</v>
      </c>
      <c r="H487">
        <v>83.385956000000007</v>
      </c>
      <c r="I487">
        <v>7.6113580000000001</v>
      </c>
    </row>
    <row r="488" spans="1:9" x14ac:dyDescent="0.25">
      <c r="A488">
        <v>487</v>
      </c>
      <c r="F488">
        <v>83.333980000000011</v>
      </c>
      <c r="G488">
        <v>4.705006</v>
      </c>
      <c r="H488">
        <v>83.362155000000001</v>
      </c>
      <c r="I488">
        <v>7.6078679999999999</v>
      </c>
    </row>
    <row r="489" spans="1:9" x14ac:dyDescent="0.25">
      <c r="A489">
        <v>488</v>
      </c>
      <c r="F489">
        <v>83.376738000000003</v>
      </c>
      <c r="G489">
        <v>4.7012549999999997</v>
      </c>
      <c r="H489">
        <v>83.343043000000009</v>
      </c>
      <c r="I489">
        <v>7.6170349999999996</v>
      </c>
    </row>
    <row r="490" spans="1:9" x14ac:dyDescent="0.25">
      <c r="A490">
        <v>489</v>
      </c>
      <c r="F490">
        <v>83.340022000000005</v>
      </c>
      <c r="G490">
        <v>4.6776109999999997</v>
      </c>
      <c r="H490">
        <v>83.342521000000005</v>
      </c>
      <c r="I490">
        <v>7.6229199999999997</v>
      </c>
    </row>
    <row r="491" spans="1:9" x14ac:dyDescent="0.25">
      <c r="A491">
        <v>490</v>
      </c>
      <c r="F491">
        <v>83.333251000000004</v>
      </c>
      <c r="G491">
        <v>4.6918290000000002</v>
      </c>
      <c r="H491">
        <v>83.358979000000005</v>
      </c>
      <c r="I491">
        <v>7.6247429999999996</v>
      </c>
    </row>
    <row r="492" spans="1:9" x14ac:dyDescent="0.25">
      <c r="A492">
        <v>491</v>
      </c>
      <c r="F492">
        <v>83.349084000000005</v>
      </c>
      <c r="G492">
        <v>4.703703</v>
      </c>
      <c r="H492">
        <v>83.379187000000002</v>
      </c>
      <c r="I492">
        <v>7.6382320000000004</v>
      </c>
    </row>
    <row r="493" spans="1:9" x14ac:dyDescent="0.25">
      <c r="A493">
        <v>492</v>
      </c>
      <c r="D493">
        <v>71.960535000000007</v>
      </c>
      <c r="E493">
        <v>6.8715539999999997</v>
      </c>
      <c r="F493">
        <v>83.327626000000009</v>
      </c>
      <c r="G493">
        <v>4.6812569999999996</v>
      </c>
      <c r="H493">
        <v>83.35767700000001</v>
      </c>
      <c r="I493">
        <v>7.6218789999999998</v>
      </c>
    </row>
    <row r="494" spans="1:9" x14ac:dyDescent="0.25">
      <c r="A494">
        <v>493</v>
      </c>
      <c r="D494">
        <v>71.984805000000009</v>
      </c>
      <c r="E494">
        <v>6.8338999999999999</v>
      </c>
      <c r="F494">
        <v>83.332314000000011</v>
      </c>
      <c r="G494">
        <v>4.68485</v>
      </c>
      <c r="H494">
        <v>83.342678000000006</v>
      </c>
      <c r="I494">
        <v>7.6354189999999997</v>
      </c>
    </row>
    <row r="495" spans="1:9" x14ac:dyDescent="0.25">
      <c r="A495">
        <v>494</v>
      </c>
      <c r="D495">
        <v>71.978815000000012</v>
      </c>
      <c r="E495">
        <v>6.8270780000000002</v>
      </c>
      <c r="F495">
        <v>83.332314000000011</v>
      </c>
      <c r="G495">
        <v>4.68485</v>
      </c>
      <c r="H495">
        <v>83.396842000000007</v>
      </c>
      <c r="I495">
        <v>7.6527620000000001</v>
      </c>
    </row>
    <row r="496" spans="1:9" x14ac:dyDescent="0.25">
      <c r="A496">
        <v>495</v>
      </c>
      <c r="D496">
        <v>71.972201000000013</v>
      </c>
      <c r="E496">
        <v>6.8809800000000001</v>
      </c>
      <c r="F496">
        <v>83.332314000000011</v>
      </c>
      <c r="G496">
        <v>4.68485</v>
      </c>
      <c r="H496">
        <v>83.396842000000007</v>
      </c>
      <c r="I496">
        <v>7.6527620000000001</v>
      </c>
    </row>
    <row r="497" spans="1:9" x14ac:dyDescent="0.25">
      <c r="A497">
        <v>496</v>
      </c>
      <c r="D497">
        <v>71.994388000000001</v>
      </c>
      <c r="E497">
        <v>6.8638459999999997</v>
      </c>
      <c r="F497">
        <v>83.332314000000011</v>
      </c>
      <c r="G497">
        <v>4.68485</v>
      </c>
    </row>
    <row r="498" spans="1:9" x14ac:dyDescent="0.25">
      <c r="A498">
        <v>497</v>
      </c>
      <c r="B498">
        <v>67.108203000000003</v>
      </c>
      <c r="C498">
        <v>5.8650909999999996</v>
      </c>
      <c r="D498">
        <v>72.008033000000012</v>
      </c>
      <c r="E498">
        <v>6.8529090000000004</v>
      </c>
    </row>
    <row r="499" spans="1:9" x14ac:dyDescent="0.25">
      <c r="A499">
        <v>498</v>
      </c>
      <c r="B499">
        <v>67.100997000000007</v>
      </c>
      <c r="C499">
        <v>5.8718110000000001</v>
      </c>
      <c r="D499">
        <v>71.999023000000008</v>
      </c>
      <c r="E499">
        <v>6.8411390000000001</v>
      </c>
    </row>
    <row r="500" spans="1:9" x14ac:dyDescent="0.25">
      <c r="A500">
        <v>499</v>
      </c>
      <c r="B500">
        <v>67.109218000000013</v>
      </c>
      <c r="C500">
        <v>5.8936380000000002</v>
      </c>
      <c r="D500">
        <v>71.983711</v>
      </c>
      <c r="E500">
        <v>6.8504610000000001</v>
      </c>
    </row>
    <row r="501" spans="1:9" x14ac:dyDescent="0.25">
      <c r="A501">
        <v>500</v>
      </c>
      <c r="B501">
        <v>67.151744000000008</v>
      </c>
      <c r="C501">
        <v>5.8784239999999999</v>
      </c>
      <c r="D501">
        <v>71.978243000000006</v>
      </c>
      <c r="E501">
        <v>6.851712</v>
      </c>
    </row>
    <row r="502" spans="1:9" x14ac:dyDescent="0.25">
      <c r="A502">
        <v>501</v>
      </c>
      <c r="B502">
        <v>67.13212200000001</v>
      </c>
      <c r="C502">
        <v>5.8636929999999996</v>
      </c>
      <c r="D502">
        <v>72.012095000000002</v>
      </c>
      <c r="E502">
        <v>6.8888449999999999</v>
      </c>
    </row>
    <row r="503" spans="1:9" x14ac:dyDescent="0.25">
      <c r="A503">
        <v>502</v>
      </c>
      <c r="B503">
        <v>67.128250000000008</v>
      </c>
      <c r="C503">
        <v>5.8678869999999996</v>
      </c>
      <c r="D503">
        <v>71.960535000000007</v>
      </c>
      <c r="E503">
        <v>6.8715539999999997</v>
      </c>
    </row>
    <row r="504" spans="1:9" x14ac:dyDescent="0.25">
      <c r="A504">
        <v>503</v>
      </c>
      <c r="B504">
        <v>67.092506000000014</v>
      </c>
      <c r="C504">
        <v>5.8983150000000002</v>
      </c>
      <c r="D504">
        <v>71.960535000000007</v>
      </c>
      <c r="E504">
        <v>6.8715539999999997</v>
      </c>
    </row>
    <row r="505" spans="1:9" x14ac:dyDescent="0.25">
      <c r="A505">
        <v>504</v>
      </c>
      <c r="B505">
        <v>67.122661000000008</v>
      </c>
      <c r="C505">
        <v>5.8909500000000001</v>
      </c>
    </row>
    <row r="506" spans="1:9" x14ac:dyDescent="0.25">
      <c r="A506">
        <v>505</v>
      </c>
      <c r="B506">
        <v>67.139488</v>
      </c>
      <c r="C506">
        <v>5.9133680000000002</v>
      </c>
    </row>
    <row r="507" spans="1:9" x14ac:dyDescent="0.25">
      <c r="A507">
        <v>506</v>
      </c>
      <c r="B507">
        <v>67.140941000000012</v>
      </c>
      <c r="C507">
        <v>5.9058419999999998</v>
      </c>
    </row>
    <row r="508" spans="1:9" x14ac:dyDescent="0.25">
      <c r="A508">
        <v>507</v>
      </c>
      <c r="B508">
        <v>67.083362000000008</v>
      </c>
      <c r="C508">
        <v>5.9825039999999996</v>
      </c>
    </row>
    <row r="509" spans="1:9" x14ac:dyDescent="0.25">
      <c r="A509">
        <v>508</v>
      </c>
      <c r="B509">
        <v>67.108203000000003</v>
      </c>
      <c r="C509">
        <v>5.8650909999999996</v>
      </c>
    </row>
    <row r="510" spans="1:9" x14ac:dyDescent="0.25">
      <c r="A510">
        <v>509</v>
      </c>
      <c r="B510">
        <v>67.108203000000003</v>
      </c>
      <c r="C510">
        <v>5.8650909999999996</v>
      </c>
      <c r="H510">
        <v>67.817142000000018</v>
      </c>
      <c r="I510">
        <v>8.2804359999999999</v>
      </c>
    </row>
    <row r="511" spans="1:9" x14ac:dyDescent="0.25">
      <c r="A511">
        <v>510</v>
      </c>
      <c r="F511">
        <v>67.686447000000015</v>
      </c>
      <c r="G511">
        <v>4.930091</v>
      </c>
      <c r="H511">
        <v>67.833213000000001</v>
      </c>
      <c r="I511">
        <v>8.2488240000000008</v>
      </c>
    </row>
    <row r="512" spans="1:9" x14ac:dyDescent="0.25">
      <c r="A512">
        <v>511</v>
      </c>
      <c r="F512">
        <v>67.650806000000017</v>
      </c>
      <c r="G512">
        <v>4.9670249999999996</v>
      </c>
      <c r="H512">
        <v>67.862834000000007</v>
      </c>
      <c r="I512">
        <v>8.2296320000000005</v>
      </c>
    </row>
    <row r="513" spans="1:9" x14ac:dyDescent="0.25">
      <c r="A513">
        <v>512</v>
      </c>
      <c r="F513">
        <v>67.652744000000013</v>
      </c>
      <c r="G513">
        <v>4.9541760000000004</v>
      </c>
      <c r="H513">
        <v>67.891922000000008</v>
      </c>
      <c r="I513">
        <v>8.2318359999999995</v>
      </c>
    </row>
    <row r="514" spans="1:9" x14ac:dyDescent="0.25">
      <c r="A514">
        <v>513</v>
      </c>
      <c r="F514">
        <v>67.655860000000018</v>
      </c>
      <c r="G514">
        <v>4.9467569999999998</v>
      </c>
      <c r="H514">
        <v>67.898910000000001</v>
      </c>
      <c r="I514">
        <v>8.2310829999999999</v>
      </c>
    </row>
    <row r="515" spans="1:9" x14ac:dyDescent="0.25">
      <c r="A515">
        <v>514</v>
      </c>
      <c r="F515">
        <v>67.666876999999999</v>
      </c>
      <c r="G515">
        <v>4.9482090000000003</v>
      </c>
      <c r="H515">
        <v>67.906055000000009</v>
      </c>
      <c r="I515">
        <v>8.2265669999999993</v>
      </c>
    </row>
    <row r="516" spans="1:9" x14ac:dyDescent="0.25">
      <c r="A516">
        <v>515</v>
      </c>
      <c r="D516">
        <v>54.312809000000009</v>
      </c>
      <c r="E516">
        <v>6.9676080000000002</v>
      </c>
      <c r="F516">
        <v>67.660209000000009</v>
      </c>
      <c r="G516">
        <v>4.9515960000000003</v>
      </c>
      <c r="H516">
        <v>67.897026000000011</v>
      </c>
      <c r="I516">
        <v>8.2377500000000001</v>
      </c>
    </row>
    <row r="517" spans="1:9" x14ac:dyDescent="0.25">
      <c r="A517">
        <v>516</v>
      </c>
      <c r="D517">
        <v>54.326950000000011</v>
      </c>
      <c r="E517">
        <v>7.0121760000000002</v>
      </c>
      <c r="F517">
        <v>67.675319000000002</v>
      </c>
      <c r="G517">
        <v>4.9415959999999997</v>
      </c>
      <c r="H517">
        <v>67.859336000000013</v>
      </c>
      <c r="I517">
        <v>8.2273209999999999</v>
      </c>
    </row>
    <row r="518" spans="1:9" x14ac:dyDescent="0.25">
      <c r="A518">
        <v>517</v>
      </c>
      <c r="D518">
        <v>54.276790000000013</v>
      </c>
      <c r="E518">
        <v>6.9582540000000002</v>
      </c>
      <c r="F518">
        <v>67.702953000000008</v>
      </c>
      <c r="G518">
        <v>4.943155</v>
      </c>
      <c r="H518">
        <v>67.89616700000002</v>
      </c>
      <c r="I518">
        <v>8.2482330000000008</v>
      </c>
    </row>
    <row r="519" spans="1:9" x14ac:dyDescent="0.25">
      <c r="A519">
        <v>518</v>
      </c>
      <c r="D519">
        <v>54.272598000000009</v>
      </c>
      <c r="E519">
        <v>6.9543290000000004</v>
      </c>
      <c r="F519">
        <v>67.722141000000008</v>
      </c>
      <c r="G519">
        <v>4.9050390000000004</v>
      </c>
      <c r="H519">
        <v>67.950302000000008</v>
      </c>
      <c r="I519">
        <v>8.2389329999999994</v>
      </c>
    </row>
    <row r="520" spans="1:9" x14ac:dyDescent="0.25">
      <c r="A520">
        <v>519</v>
      </c>
      <c r="D520">
        <v>54.277599000000009</v>
      </c>
      <c r="E520">
        <v>6.951479</v>
      </c>
      <c r="F520">
        <v>67.686447000000015</v>
      </c>
      <c r="G520">
        <v>4.930091</v>
      </c>
      <c r="H520">
        <v>67.831222000000011</v>
      </c>
      <c r="I520">
        <v>8.2795210000000008</v>
      </c>
    </row>
    <row r="521" spans="1:9" x14ac:dyDescent="0.25">
      <c r="A521">
        <v>520</v>
      </c>
      <c r="D521">
        <v>54.279640000000008</v>
      </c>
      <c r="E521">
        <v>6.9551889999999998</v>
      </c>
      <c r="F521">
        <v>67.677688000000018</v>
      </c>
      <c r="G521">
        <v>4.8697189999999999</v>
      </c>
      <c r="H521">
        <v>67.831222000000011</v>
      </c>
      <c r="I521">
        <v>8.2795210000000008</v>
      </c>
    </row>
    <row r="522" spans="1:9" x14ac:dyDescent="0.25">
      <c r="A522">
        <v>521</v>
      </c>
      <c r="D522">
        <v>54.250610000000009</v>
      </c>
      <c r="E522">
        <v>6.9585229999999996</v>
      </c>
      <c r="F522">
        <v>67.652038000000005</v>
      </c>
      <c r="G522">
        <v>4.8792340000000003</v>
      </c>
      <c r="H522">
        <v>67.831222000000011</v>
      </c>
      <c r="I522">
        <v>8.2795210000000008</v>
      </c>
    </row>
    <row r="523" spans="1:9" x14ac:dyDescent="0.25">
      <c r="A523">
        <v>522</v>
      </c>
      <c r="D523">
        <v>54.271575000000006</v>
      </c>
      <c r="E523">
        <v>6.9485229999999998</v>
      </c>
      <c r="F523">
        <v>67.686447000000015</v>
      </c>
      <c r="G523">
        <v>4.930091</v>
      </c>
    </row>
    <row r="524" spans="1:9" x14ac:dyDescent="0.25">
      <c r="A524">
        <v>523</v>
      </c>
      <c r="B524">
        <v>50.284225000000006</v>
      </c>
      <c r="C524">
        <v>4.9271880000000001</v>
      </c>
      <c r="D524">
        <v>54.278942000000008</v>
      </c>
      <c r="E524">
        <v>6.9528239999999997</v>
      </c>
      <c r="F524">
        <v>67.686447000000015</v>
      </c>
      <c r="G524">
        <v>4.930091</v>
      </c>
    </row>
    <row r="525" spans="1:9" x14ac:dyDescent="0.25">
      <c r="A525">
        <v>524</v>
      </c>
      <c r="B525">
        <v>50.29771800000001</v>
      </c>
      <c r="C525">
        <v>4.959498</v>
      </c>
      <c r="D525">
        <v>54.282329000000011</v>
      </c>
      <c r="E525">
        <v>6.953684</v>
      </c>
    </row>
    <row r="526" spans="1:9" x14ac:dyDescent="0.25">
      <c r="A526">
        <v>525</v>
      </c>
      <c r="B526">
        <v>50.320999000000008</v>
      </c>
      <c r="C526">
        <v>4.9547679999999996</v>
      </c>
      <c r="D526">
        <v>54.297920000000012</v>
      </c>
      <c r="E526">
        <v>6.9574480000000003</v>
      </c>
    </row>
    <row r="527" spans="1:9" x14ac:dyDescent="0.25">
      <c r="A527">
        <v>526</v>
      </c>
      <c r="B527">
        <v>50.321861000000013</v>
      </c>
      <c r="C527">
        <v>4.9520790000000003</v>
      </c>
      <c r="D527">
        <v>54.293296000000012</v>
      </c>
      <c r="E527">
        <v>6.9677150000000001</v>
      </c>
    </row>
    <row r="528" spans="1:9" x14ac:dyDescent="0.25">
      <c r="A528">
        <v>527</v>
      </c>
      <c r="B528">
        <v>50.302291000000011</v>
      </c>
      <c r="C528">
        <v>4.9678310000000003</v>
      </c>
      <c r="D528">
        <v>54.267116000000009</v>
      </c>
      <c r="E528">
        <v>6.972124</v>
      </c>
    </row>
    <row r="529" spans="1:9" x14ac:dyDescent="0.25">
      <c r="A529">
        <v>528</v>
      </c>
      <c r="B529">
        <v>50.302879000000011</v>
      </c>
      <c r="C529">
        <v>4.9633149999999997</v>
      </c>
      <c r="D529">
        <v>54.267921000000008</v>
      </c>
      <c r="E529">
        <v>6.9755649999999996</v>
      </c>
    </row>
    <row r="530" spans="1:9" x14ac:dyDescent="0.25">
      <c r="A530">
        <v>529</v>
      </c>
      <c r="B530">
        <v>50.296966000000012</v>
      </c>
      <c r="C530">
        <v>4.9522399999999998</v>
      </c>
      <c r="D530">
        <v>54.312809000000009</v>
      </c>
      <c r="E530">
        <v>6.9676080000000002</v>
      </c>
    </row>
    <row r="531" spans="1:9" x14ac:dyDescent="0.25">
      <c r="A531">
        <v>530</v>
      </c>
      <c r="B531">
        <v>50.311428000000006</v>
      </c>
      <c r="C531">
        <v>4.9295540000000004</v>
      </c>
      <c r="D531">
        <v>54.312809000000009</v>
      </c>
      <c r="E531">
        <v>6.9676080000000002</v>
      </c>
    </row>
    <row r="532" spans="1:9" x14ac:dyDescent="0.25">
      <c r="A532">
        <v>531</v>
      </c>
      <c r="B532">
        <v>50.303367000000009</v>
      </c>
      <c r="C532">
        <v>4.9245539999999997</v>
      </c>
    </row>
    <row r="533" spans="1:9" x14ac:dyDescent="0.25">
      <c r="A533">
        <v>532</v>
      </c>
      <c r="B533">
        <v>50.30783000000001</v>
      </c>
      <c r="C533">
        <v>4.9360049999999998</v>
      </c>
    </row>
    <row r="534" spans="1:9" x14ac:dyDescent="0.25">
      <c r="A534">
        <v>533</v>
      </c>
      <c r="B534">
        <v>50.297184000000009</v>
      </c>
      <c r="C534">
        <v>4.9499829999999996</v>
      </c>
    </row>
    <row r="535" spans="1:9" x14ac:dyDescent="0.25">
      <c r="A535">
        <v>534</v>
      </c>
      <c r="B535">
        <v>50.286754000000009</v>
      </c>
      <c r="C535">
        <v>4.9617560000000003</v>
      </c>
      <c r="H535">
        <v>52.789726000000009</v>
      </c>
      <c r="I535">
        <v>7.9985169999999997</v>
      </c>
    </row>
    <row r="536" spans="1:9" x14ac:dyDescent="0.25">
      <c r="A536">
        <v>535</v>
      </c>
      <c r="B536">
        <v>50.279655000000012</v>
      </c>
      <c r="C536">
        <v>4.9800890000000004</v>
      </c>
      <c r="H536">
        <v>52.75489000000001</v>
      </c>
      <c r="I536">
        <v>8.0501260000000006</v>
      </c>
    </row>
    <row r="537" spans="1:9" x14ac:dyDescent="0.25">
      <c r="A537">
        <v>536</v>
      </c>
      <c r="B537">
        <v>50.336105000000011</v>
      </c>
      <c r="C537">
        <v>4.9940660000000001</v>
      </c>
      <c r="H537">
        <v>52.746879000000007</v>
      </c>
      <c r="I537">
        <v>8.0202349999999996</v>
      </c>
    </row>
    <row r="538" spans="1:9" x14ac:dyDescent="0.25">
      <c r="A538">
        <v>537</v>
      </c>
      <c r="B538">
        <v>50.282722000000007</v>
      </c>
      <c r="C538">
        <v>4.9158989999999996</v>
      </c>
      <c r="H538">
        <v>52.757308000000009</v>
      </c>
      <c r="I538">
        <v>8.0124940000000002</v>
      </c>
    </row>
    <row r="539" spans="1:9" x14ac:dyDescent="0.25">
      <c r="A539">
        <v>538</v>
      </c>
      <c r="B539">
        <v>50.282722000000007</v>
      </c>
      <c r="C539">
        <v>4.9158989999999996</v>
      </c>
      <c r="F539">
        <v>51.466094000000012</v>
      </c>
      <c r="G539">
        <v>4.6122059999999996</v>
      </c>
      <c r="H539">
        <v>52.75940700000001</v>
      </c>
      <c r="I539">
        <v>8.0386209999999991</v>
      </c>
    </row>
    <row r="540" spans="1:9" x14ac:dyDescent="0.25">
      <c r="A540">
        <v>539</v>
      </c>
      <c r="B540">
        <v>50.282722000000007</v>
      </c>
      <c r="C540">
        <v>4.9158989999999996</v>
      </c>
      <c r="F540">
        <v>51.536411000000008</v>
      </c>
      <c r="G540">
        <v>4.6813960000000003</v>
      </c>
      <c r="H540">
        <v>52.792739000000012</v>
      </c>
      <c r="I540">
        <v>8.0345890000000004</v>
      </c>
    </row>
    <row r="541" spans="1:9" x14ac:dyDescent="0.25">
      <c r="A541">
        <v>540</v>
      </c>
      <c r="F541">
        <v>51.461631000000011</v>
      </c>
      <c r="G541">
        <v>4.6883309999999998</v>
      </c>
      <c r="H541">
        <v>52.777523000000009</v>
      </c>
      <c r="I541">
        <v>8.0255580000000002</v>
      </c>
    </row>
    <row r="542" spans="1:9" x14ac:dyDescent="0.25">
      <c r="A542">
        <v>541</v>
      </c>
      <c r="F542">
        <v>51.502597000000009</v>
      </c>
      <c r="G542">
        <v>4.7181139999999999</v>
      </c>
      <c r="H542">
        <v>52.791660000000007</v>
      </c>
      <c r="I542">
        <v>8.03674</v>
      </c>
    </row>
    <row r="543" spans="1:9" x14ac:dyDescent="0.25">
      <c r="A543">
        <v>542</v>
      </c>
      <c r="D543">
        <v>39.811443000000011</v>
      </c>
      <c r="E543">
        <v>7.749606</v>
      </c>
      <c r="F543">
        <v>51.515071000000006</v>
      </c>
      <c r="G543">
        <v>4.7251029999999998</v>
      </c>
      <c r="H543">
        <v>52.791660000000007</v>
      </c>
      <c r="I543">
        <v>8.0464710000000004</v>
      </c>
    </row>
    <row r="544" spans="1:9" x14ac:dyDescent="0.25">
      <c r="A544">
        <v>543</v>
      </c>
      <c r="D544">
        <v>39.864288000000009</v>
      </c>
      <c r="E544">
        <v>7.7911619999999999</v>
      </c>
      <c r="F544">
        <v>51.491199000000009</v>
      </c>
      <c r="G544">
        <v>4.7222</v>
      </c>
      <c r="H544">
        <v>52.79978100000001</v>
      </c>
      <c r="I544">
        <v>8.0204509999999996</v>
      </c>
    </row>
    <row r="545" spans="1:9" x14ac:dyDescent="0.25">
      <c r="A545">
        <v>544</v>
      </c>
      <c r="D545">
        <v>39.81257200000001</v>
      </c>
      <c r="E545">
        <v>7.7567019999999998</v>
      </c>
      <c r="F545">
        <v>51.50657600000001</v>
      </c>
      <c r="G545">
        <v>4.6998899999999999</v>
      </c>
      <c r="H545">
        <v>52.795372000000008</v>
      </c>
      <c r="I545">
        <v>8.0151280000000007</v>
      </c>
    </row>
    <row r="546" spans="1:9" x14ac:dyDescent="0.25">
      <c r="A546">
        <v>545</v>
      </c>
      <c r="D546">
        <v>39.800640000000008</v>
      </c>
      <c r="E546">
        <v>7.7671320000000001</v>
      </c>
      <c r="F546">
        <v>51.478137000000011</v>
      </c>
      <c r="G546">
        <v>4.6839230000000001</v>
      </c>
      <c r="H546">
        <v>52.785587000000007</v>
      </c>
      <c r="I546">
        <v>8.0124940000000002</v>
      </c>
    </row>
    <row r="547" spans="1:9" x14ac:dyDescent="0.25">
      <c r="A547">
        <v>546</v>
      </c>
      <c r="D547">
        <v>39.832843000000011</v>
      </c>
      <c r="E547">
        <v>7.7570779999999999</v>
      </c>
      <c r="F547">
        <v>51.480178000000009</v>
      </c>
      <c r="G547">
        <v>4.7069859999999997</v>
      </c>
      <c r="H547">
        <v>52.760376000000008</v>
      </c>
      <c r="I547">
        <v>8.007225</v>
      </c>
    </row>
    <row r="548" spans="1:9" x14ac:dyDescent="0.25">
      <c r="A548">
        <v>547</v>
      </c>
      <c r="D548">
        <v>39.831817000000008</v>
      </c>
      <c r="E548">
        <v>7.7578319999999996</v>
      </c>
      <c r="F548">
        <v>51.482761000000011</v>
      </c>
      <c r="G548">
        <v>4.6758579999999998</v>
      </c>
      <c r="H548">
        <v>52.766178000000011</v>
      </c>
      <c r="I548">
        <v>8.0122800000000005</v>
      </c>
    </row>
    <row r="549" spans="1:9" x14ac:dyDescent="0.25">
      <c r="A549">
        <v>548</v>
      </c>
      <c r="D549">
        <v>39.805583000000006</v>
      </c>
      <c r="E549">
        <v>7.7624550000000001</v>
      </c>
      <c r="F549">
        <v>51.480556000000007</v>
      </c>
      <c r="G549">
        <v>4.6636009999999999</v>
      </c>
      <c r="H549">
        <v>52.725536000000012</v>
      </c>
      <c r="I549">
        <v>8.017118</v>
      </c>
    </row>
    <row r="550" spans="1:9" x14ac:dyDescent="0.25">
      <c r="A550">
        <v>549</v>
      </c>
      <c r="D550">
        <v>39.811985000000007</v>
      </c>
      <c r="E550">
        <v>7.7570779999999999</v>
      </c>
      <c r="F550">
        <v>51.49566200000001</v>
      </c>
      <c r="G550">
        <v>4.6707520000000002</v>
      </c>
      <c r="H550">
        <v>52.723709000000007</v>
      </c>
      <c r="I550">
        <v>8.0110960000000002</v>
      </c>
    </row>
    <row r="551" spans="1:9" x14ac:dyDescent="0.25">
      <c r="A551">
        <v>550</v>
      </c>
      <c r="D551">
        <v>39.819992000000006</v>
      </c>
      <c r="E551">
        <v>7.7565410000000004</v>
      </c>
      <c r="F551">
        <v>51.525768000000006</v>
      </c>
      <c r="G551">
        <v>4.6542469999999998</v>
      </c>
      <c r="H551">
        <v>52.670593000000011</v>
      </c>
      <c r="I551">
        <v>8.0599640000000008</v>
      </c>
    </row>
    <row r="552" spans="1:9" x14ac:dyDescent="0.25">
      <c r="A552">
        <v>551</v>
      </c>
      <c r="D552">
        <v>39.80639200000001</v>
      </c>
      <c r="E552">
        <v>7.7500900000000001</v>
      </c>
      <c r="F552">
        <v>51.531089000000009</v>
      </c>
      <c r="G552">
        <v>4.6812889999999996</v>
      </c>
      <c r="H552">
        <v>52.789726000000009</v>
      </c>
      <c r="I552">
        <v>7.9985169999999997</v>
      </c>
    </row>
    <row r="553" spans="1:9" x14ac:dyDescent="0.25">
      <c r="A553">
        <v>552</v>
      </c>
      <c r="D553">
        <v>39.792953000000011</v>
      </c>
      <c r="E553">
        <v>7.7578319999999996</v>
      </c>
      <c r="F553">
        <v>51.520175000000009</v>
      </c>
      <c r="G553">
        <v>4.6630099999999999</v>
      </c>
      <c r="H553">
        <v>52.789726000000009</v>
      </c>
      <c r="I553">
        <v>7.9985169999999997</v>
      </c>
    </row>
    <row r="554" spans="1:9" x14ac:dyDescent="0.25">
      <c r="A554">
        <v>553</v>
      </c>
      <c r="D554">
        <v>39.796070000000007</v>
      </c>
      <c r="E554">
        <v>7.7741199999999999</v>
      </c>
      <c r="F554">
        <v>51.525447000000007</v>
      </c>
      <c r="G554">
        <v>4.6065620000000003</v>
      </c>
    </row>
    <row r="555" spans="1:9" x14ac:dyDescent="0.25">
      <c r="A555">
        <v>554</v>
      </c>
      <c r="D555">
        <v>39.800582000000006</v>
      </c>
      <c r="E555">
        <v>7.7725080000000002</v>
      </c>
      <c r="F555">
        <v>51.503189000000006</v>
      </c>
      <c r="G555">
        <v>4.5990890000000002</v>
      </c>
    </row>
    <row r="556" spans="1:9" x14ac:dyDescent="0.25">
      <c r="A556">
        <v>555</v>
      </c>
      <c r="D556">
        <v>39.806446000000008</v>
      </c>
      <c r="E556">
        <v>7.771433</v>
      </c>
      <c r="F556">
        <v>51.540927000000011</v>
      </c>
      <c r="G556">
        <v>4.5727460000000004</v>
      </c>
    </row>
    <row r="557" spans="1:9" x14ac:dyDescent="0.25">
      <c r="A557">
        <v>556</v>
      </c>
      <c r="D557">
        <v>39.807842000000008</v>
      </c>
      <c r="E557">
        <v>7.7585839999999999</v>
      </c>
      <c r="F557">
        <v>51.553668000000009</v>
      </c>
      <c r="G557">
        <v>4.5607579999999999</v>
      </c>
    </row>
    <row r="558" spans="1:9" x14ac:dyDescent="0.25">
      <c r="A558">
        <v>557</v>
      </c>
      <c r="D558">
        <v>39.816066000000006</v>
      </c>
      <c r="E558">
        <v>7.750197</v>
      </c>
      <c r="F558">
        <v>51.567485000000012</v>
      </c>
      <c r="G558">
        <v>4.5696279999999998</v>
      </c>
    </row>
    <row r="559" spans="1:9" x14ac:dyDescent="0.25">
      <c r="A559">
        <v>558</v>
      </c>
      <c r="B559">
        <v>34.095428000000013</v>
      </c>
      <c r="C559">
        <v>5.640911</v>
      </c>
      <c r="D559">
        <v>39.810260000000007</v>
      </c>
      <c r="E559">
        <v>7.7593899999999998</v>
      </c>
      <c r="F559">
        <v>51.514476000000009</v>
      </c>
      <c r="G559">
        <v>4.7013949999999998</v>
      </c>
    </row>
    <row r="560" spans="1:9" x14ac:dyDescent="0.25">
      <c r="A560">
        <v>559</v>
      </c>
      <c r="B560">
        <v>34.114248000000011</v>
      </c>
      <c r="C560">
        <v>5.6608549999999997</v>
      </c>
      <c r="D560">
        <v>39.828323000000012</v>
      </c>
      <c r="E560">
        <v>7.7502509999999996</v>
      </c>
      <c r="F560">
        <v>51.514476000000009</v>
      </c>
      <c r="G560">
        <v>4.7013949999999998</v>
      </c>
    </row>
    <row r="561" spans="1:9" x14ac:dyDescent="0.25">
      <c r="A561">
        <v>560</v>
      </c>
      <c r="B561">
        <v>34.094730000000013</v>
      </c>
      <c r="C561">
        <v>5.6938649999999997</v>
      </c>
      <c r="D561">
        <v>39.802143000000008</v>
      </c>
      <c r="E561">
        <v>7.7370260000000002</v>
      </c>
      <c r="F561">
        <v>51.514476000000009</v>
      </c>
      <c r="G561">
        <v>4.7013949999999998</v>
      </c>
    </row>
    <row r="562" spans="1:9" x14ac:dyDescent="0.25">
      <c r="A562">
        <v>561</v>
      </c>
      <c r="B562">
        <v>34.101236000000014</v>
      </c>
      <c r="C562">
        <v>5.6855849999999997</v>
      </c>
      <c r="D562">
        <v>39.818107000000012</v>
      </c>
      <c r="E562">
        <v>7.7406819999999996</v>
      </c>
      <c r="F562">
        <v>51.514476000000009</v>
      </c>
      <c r="G562">
        <v>4.7013949999999998</v>
      </c>
    </row>
    <row r="563" spans="1:9" x14ac:dyDescent="0.25">
      <c r="A563">
        <v>562</v>
      </c>
      <c r="B563">
        <v>34.122848000000005</v>
      </c>
      <c r="C563">
        <v>5.6899930000000003</v>
      </c>
      <c r="D563">
        <v>39.811443000000011</v>
      </c>
      <c r="E563">
        <v>7.749606</v>
      </c>
    </row>
    <row r="564" spans="1:9" x14ac:dyDescent="0.25">
      <c r="A564">
        <v>563</v>
      </c>
      <c r="B564">
        <v>34.150587000000009</v>
      </c>
      <c r="C564">
        <v>5.6660170000000001</v>
      </c>
      <c r="D564">
        <v>39.811443000000011</v>
      </c>
      <c r="E564">
        <v>7.749606</v>
      </c>
    </row>
    <row r="565" spans="1:9" x14ac:dyDescent="0.25">
      <c r="A565">
        <v>564</v>
      </c>
      <c r="B565">
        <v>34.148437000000008</v>
      </c>
      <c r="C565">
        <v>5.638223</v>
      </c>
      <c r="D565">
        <v>39.811443000000011</v>
      </c>
      <c r="E565">
        <v>7.749606</v>
      </c>
      <c r="H565">
        <v>41.410923000000011</v>
      </c>
      <c r="I565">
        <v>8.1307670000000005</v>
      </c>
    </row>
    <row r="566" spans="1:9" x14ac:dyDescent="0.25">
      <c r="A566">
        <v>565</v>
      </c>
      <c r="B566">
        <v>34.125429000000011</v>
      </c>
      <c r="C566">
        <v>5.6253200000000003</v>
      </c>
      <c r="H566">
        <v>41.426082000000008</v>
      </c>
      <c r="I566">
        <v>8.1709259999999997</v>
      </c>
    </row>
    <row r="567" spans="1:9" x14ac:dyDescent="0.25">
      <c r="A567">
        <v>566</v>
      </c>
      <c r="B567">
        <v>34.077743000000012</v>
      </c>
      <c r="C567">
        <v>5.6597270000000002</v>
      </c>
      <c r="H567">
        <v>41.406299000000011</v>
      </c>
      <c r="I567">
        <v>8.105499</v>
      </c>
    </row>
    <row r="568" spans="1:9" x14ac:dyDescent="0.25">
      <c r="A568">
        <v>567</v>
      </c>
      <c r="B568">
        <v>34.106290000000008</v>
      </c>
      <c r="C568">
        <v>5.6705860000000001</v>
      </c>
      <c r="H568">
        <v>41.415222000000007</v>
      </c>
      <c r="I568">
        <v>8.074802</v>
      </c>
    </row>
    <row r="569" spans="1:9" x14ac:dyDescent="0.25">
      <c r="A569">
        <v>568</v>
      </c>
      <c r="B569">
        <v>34.091722000000004</v>
      </c>
      <c r="C569">
        <v>5.6477919999999999</v>
      </c>
      <c r="H569">
        <v>41.436676000000013</v>
      </c>
      <c r="I569">
        <v>8.0869520000000001</v>
      </c>
    </row>
    <row r="570" spans="1:9" x14ac:dyDescent="0.25">
      <c r="A570">
        <v>569</v>
      </c>
      <c r="B570">
        <v>34.121505000000013</v>
      </c>
      <c r="C570">
        <v>5.6287070000000003</v>
      </c>
      <c r="H570">
        <v>41.439472000000009</v>
      </c>
      <c r="I570">
        <v>8.0803390000000004</v>
      </c>
    </row>
    <row r="571" spans="1:9" x14ac:dyDescent="0.25">
      <c r="A571">
        <v>570</v>
      </c>
      <c r="B571">
        <v>34.08924600000001</v>
      </c>
      <c r="C571">
        <v>5.6456949999999999</v>
      </c>
      <c r="H571">
        <v>41.407699000000008</v>
      </c>
      <c r="I571">
        <v>8.0946400000000001</v>
      </c>
    </row>
    <row r="572" spans="1:9" x14ac:dyDescent="0.25">
      <c r="A572">
        <v>571</v>
      </c>
      <c r="B572">
        <v>34.060218000000006</v>
      </c>
      <c r="C572">
        <v>5.6561250000000003</v>
      </c>
      <c r="H572">
        <v>41.406406000000011</v>
      </c>
      <c r="I572">
        <v>8.0783509999999996</v>
      </c>
    </row>
    <row r="573" spans="1:9" x14ac:dyDescent="0.25">
      <c r="A573">
        <v>572</v>
      </c>
      <c r="B573">
        <v>34.083551000000014</v>
      </c>
      <c r="C573">
        <v>5.6679519999999997</v>
      </c>
      <c r="H573">
        <v>41.420063000000006</v>
      </c>
      <c r="I573">
        <v>8.0762</v>
      </c>
    </row>
    <row r="574" spans="1:9" x14ac:dyDescent="0.25">
      <c r="A574">
        <v>573</v>
      </c>
      <c r="B574">
        <v>34.106988000000008</v>
      </c>
      <c r="C574">
        <v>5.6820909999999998</v>
      </c>
      <c r="H574">
        <v>41.407482000000009</v>
      </c>
      <c r="I574">
        <v>8.0986189999999993</v>
      </c>
    </row>
    <row r="575" spans="1:9" x14ac:dyDescent="0.25">
      <c r="A575">
        <v>574</v>
      </c>
      <c r="B575">
        <v>34.097204000000005</v>
      </c>
      <c r="C575">
        <v>5.6989179999999999</v>
      </c>
      <c r="H575">
        <v>41.41382200000001</v>
      </c>
      <c r="I575">
        <v>8.1038329999999998</v>
      </c>
    </row>
    <row r="576" spans="1:9" x14ac:dyDescent="0.25">
      <c r="A576">
        <v>575</v>
      </c>
      <c r="B576">
        <v>34.14435300000001</v>
      </c>
      <c r="C576">
        <v>5.7220880000000003</v>
      </c>
      <c r="H576">
        <v>41.416084000000012</v>
      </c>
      <c r="I576">
        <v>8.0874900000000007</v>
      </c>
    </row>
    <row r="577" spans="1:11" x14ac:dyDescent="0.25">
      <c r="A577">
        <v>576</v>
      </c>
      <c r="B577">
        <v>34.096237000000009</v>
      </c>
      <c r="C577">
        <v>5.7302059999999999</v>
      </c>
      <c r="H577">
        <v>41.408611000000008</v>
      </c>
      <c r="I577">
        <v>8.0901779999999999</v>
      </c>
    </row>
    <row r="578" spans="1:11" x14ac:dyDescent="0.25">
      <c r="A578">
        <v>577</v>
      </c>
      <c r="B578">
        <v>34.099140000000006</v>
      </c>
      <c r="C578">
        <v>5.7138090000000004</v>
      </c>
      <c r="H578">
        <v>41.416675000000012</v>
      </c>
      <c r="I578">
        <v>8.0965209999999992</v>
      </c>
    </row>
    <row r="579" spans="1:11" x14ac:dyDescent="0.25">
      <c r="A579">
        <v>578</v>
      </c>
      <c r="B579">
        <v>34.119514000000009</v>
      </c>
      <c r="C579">
        <v>5.7445060000000003</v>
      </c>
      <c r="H579">
        <v>41.439144000000006</v>
      </c>
      <c r="I579">
        <v>8.1046390000000006</v>
      </c>
    </row>
    <row r="580" spans="1:11" x14ac:dyDescent="0.25">
      <c r="A580">
        <v>579</v>
      </c>
      <c r="B580">
        <v>34.167200000000008</v>
      </c>
      <c r="C580">
        <v>5.7174649999999998</v>
      </c>
      <c r="D580">
        <v>26.351953000000009</v>
      </c>
      <c r="E580">
        <v>8.1660339999999998</v>
      </c>
      <c r="H580">
        <v>41.402645000000007</v>
      </c>
      <c r="I580">
        <v>8.1253910000000005</v>
      </c>
    </row>
    <row r="581" spans="1:11" x14ac:dyDescent="0.25">
      <c r="A581">
        <v>580</v>
      </c>
      <c r="D581">
        <v>26.372274000000004</v>
      </c>
      <c r="E581">
        <v>8.1307130000000001</v>
      </c>
      <c r="F581">
        <v>35.755334000000005</v>
      </c>
      <c r="G581">
        <v>5.4697380000000004</v>
      </c>
      <c r="H581">
        <v>41.403179000000009</v>
      </c>
      <c r="I581">
        <v>8.1086709999999993</v>
      </c>
    </row>
    <row r="582" spans="1:11" x14ac:dyDescent="0.25">
      <c r="A582">
        <v>581</v>
      </c>
      <c r="D582">
        <v>26.35152200000001</v>
      </c>
      <c r="E582">
        <v>8.1812480000000001</v>
      </c>
      <c r="F582">
        <v>35.775117000000009</v>
      </c>
      <c r="G582">
        <v>5.4579639999999996</v>
      </c>
      <c r="H582">
        <v>41.432964000000013</v>
      </c>
      <c r="I582">
        <v>8.1190470000000001</v>
      </c>
      <c r="J582">
        <v>37.149932000000007</v>
      </c>
      <c r="K582">
        <v>13.628997999999999</v>
      </c>
    </row>
    <row r="583" spans="1:11" x14ac:dyDescent="0.25">
      <c r="A583">
        <v>582</v>
      </c>
    </row>
    <row r="584" spans="1:11" x14ac:dyDescent="0.25">
      <c r="A584">
        <v>583</v>
      </c>
      <c r="J584">
        <v>235.762608</v>
      </c>
      <c r="K584">
        <v>13.745713</v>
      </c>
    </row>
    <row r="585" spans="1:11" x14ac:dyDescent="0.25">
      <c r="A585">
        <v>584</v>
      </c>
      <c r="B585">
        <v>230.87272100000001</v>
      </c>
      <c r="C585">
        <v>7.6448919999999996</v>
      </c>
      <c r="H585">
        <v>239.98153199999999</v>
      </c>
      <c r="I585">
        <v>9.8627690000000001</v>
      </c>
    </row>
    <row r="586" spans="1:11" x14ac:dyDescent="0.25">
      <c r="A586">
        <v>585</v>
      </c>
      <c r="B586">
        <v>230.871407</v>
      </c>
      <c r="C586">
        <v>7.6373139999999999</v>
      </c>
      <c r="H586">
        <v>239.94432499999999</v>
      </c>
      <c r="I586">
        <v>9.9270289999999992</v>
      </c>
    </row>
    <row r="587" spans="1:11" x14ac:dyDescent="0.25">
      <c r="A587">
        <v>586</v>
      </c>
      <c r="B587">
        <v>230.82235600000001</v>
      </c>
      <c r="C587">
        <v>7.6193150000000003</v>
      </c>
      <c r="H587">
        <v>239.982901</v>
      </c>
      <c r="I587">
        <v>9.8876629999999999</v>
      </c>
    </row>
    <row r="588" spans="1:11" x14ac:dyDescent="0.25">
      <c r="A588">
        <v>587</v>
      </c>
      <c r="B588">
        <v>230.81183099999998</v>
      </c>
      <c r="C588">
        <v>7.6214719999999998</v>
      </c>
      <c r="H588">
        <v>239.96711199999999</v>
      </c>
      <c r="I588">
        <v>9.8818210000000004</v>
      </c>
    </row>
    <row r="589" spans="1:11" x14ac:dyDescent="0.25">
      <c r="A589">
        <v>588</v>
      </c>
      <c r="B589">
        <v>230.831671</v>
      </c>
      <c r="C589">
        <v>7.5801590000000001</v>
      </c>
      <c r="H589">
        <v>239.96853300000001</v>
      </c>
      <c r="I589">
        <v>9.8936100000000007</v>
      </c>
    </row>
    <row r="590" spans="1:11" x14ac:dyDescent="0.25">
      <c r="A590">
        <v>589</v>
      </c>
      <c r="B590">
        <v>230.83935400000001</v>
      </c>
      <c r="C590">
        <v>7.6052099999999996</v>
      </c>
      <c r="H590">
        <v>239.98042699999999</v>
      </c>
      <c r="I590">
        <v>9.8872409999999995</v>
      </c>
    </row>
    <row r="591" spans="1:11" x14ac:dyDescent="0.25">
      <c r="A591">
        <v>590</v>
      </c>
      <c r="B591">
        <v>230.841881</v>
      </c>
      <c r="C591">
        <v>7.599526</v>
      </c>
      <c r="H591">
        <v>239.96227099999999</v>
      </c>
      <c r="I591">
        <v>9.9059259999999991</v>
      </c>
    </row>
    <row r="592" spans="1:11" x14ac:dyDescent="0.25">
      <c r="A592">
        <v>591</v>
      </c>
      <c r="B592">
        <v>230.82825</v>
      </c>
      <c r="C592">
        <v>7.6033150000000003</v>
      </c>
      <c r="H592">
        <v>239.92285200000001</v>
      </c>
      <c r="I592">
        <v>9.9347130000000003</v>
      </c>
    </row>
    <row r="593" spans="1:9" x14ac:dyDescent="0.25">
      <c r="A593">
        <v>592</v>
      </c>
      <c r="B593">
        <v>230.842883</v>
      </c>
      <c r="C593">
        <v>7.5880000000000001</v>
      </c>
      <c r="H593">
        <v>239.953799</v>
      </c>
      <c r="I593">
        <v>9.9190290000000001</v>
      </c>
    </row>
    <row r="594" spans="1:9" x14ac:dyDescent="0.25">
      <c r="A594">
        <v>593</v>
      </c>
      <c r="B594">
        <v>230.84493499999999</v>
      </c>
      <c r="C594">
        <v>7.6170520000000002</v>
      </c>
      <c r="H594">
        <v>239.95190299999999</v>
      </c>
      <c r="I594">
        <v>9.8869260000000008</v>
      </c>
    </row>
    <row r="595" spans="1:9" x14ac:dyDescent="0.25">
      <c r="A595">
        <v>594</v>
      </c>
      <c r="B595">
        <v>230.86072200000001</v>
      </c>
      <c r="C595">
        <v>7.6091049999999996</v>
      </c>
      <c r="H595">
        <v>239.93843100000001</v>
      </c>
      <c r="I595">
        <v>9.9093459999999993</v>
      </c>
    </row>
    <row r="596" spans="1:9" x14ac:dyDescent="0.25">
      <c r="A596">
        <v>595</v>
      </c>
      <c r="B596">
        <v>230.79141100000001</v>
      </c>
      <c r="C596">
        <v>7.5881059999999998</v>
      </c>
      <c r="H596">
        <v>239.93879799999999</v>
      </c>
      <c r="I596">
        <v>9.8950309999999995</v>
      </c>
    </row>
    <row r="597" spans="1:9" x14ac:dyDescent="0.25">
      <c r="A597">
        <v>596</v>
      </c>
      <c r="B597">
        <v>230.738677</v>
      </c>
      <c r="C597">
        <v>7.6389449999999997</v>
      </c>
      <c r="D597">
        <v>224.09304599999999</v>
      </c>
      <c r="E597">
        <v>9.356166</v>
      </c>
      <c r="H597">
        <v>239.96358499999999</v>
      </c>
      <c r="I597">
        <v>9.8412450000000007</v>
      </c>
    </row>
    <row r="598" spans="1:9" x14ac:dyDescent="0.25">
      <c r="A598">
        <v>597</v>
      </c>
      <c r="B598">
        <v>230.81946199999999</v>
      </c>
      <c r="C598">
        <v>7.7206780000000004</v>
      </c>
      <c r="D598">
        <v>224.07978199999999</v>
      </c>
      <c r="E598">
        <v>9.3013790000000007</v>
      </c>
      <c r="H598">
        <v>239.934483</v>
      </c>
      <c r="I598">
        <v>9.8209820000000008</v>
      </c>
    </row>
    <row r="599" spans="1:9" x14ac:dyDescent="0.25">
      <c r="A599">
        <v>598</v>
      </c>
      <c r="B599">
        <v>230.87272100000001</v>
      </c>
      <c r="C599">
        <v>7.6448919999999996</v>
      </c>
      <c r="D599">
        <v>224.060047</v>
      </c>
      <c r="E599">
        <v>9.3615340000000007</v>
      </c>
      <c r="H599">
        <v>239.98153199999999</v>
      </c>
      <c r="I599">
        <v>9.8627690000000001</v>
      </c>
    </row>
    <row r="600" spans="1:9" x14ac:dyDescent="0.25">
      <c r="A600">
        <v>599</v>
      </c>
      <c r="D600">
        <v>224.07646700000001</v>
      </c>
      <c r="E600">
        <v>9.3640600000000003</v>
      </c>
    </row>
    <row r="601" spans="1:9" x14ac:dyDescent="0.25">
      <c r="A601">
        <v>600</v>
      </c>
      <c r="D601">
        <v>224.07330899999999</v>
      </c>
      <c r="E601">
        <v>9.3597970000000004</v>
      </c>
    </row>
    <row r="602" spans="1:9" x14ac:dyDescent="0.25">
      <c r="A602">
        <v>601</v>
      </c>
      <c r="D602">
        <v>224.027523</v>
      </c>
      <c r="E602">
        <v>9.3605339999999995</v>
      </c>
    </row>
    <row r="603" spans="1:9" x14ac:dyDescent="0.25">
      <c r="A603">
        <v>602</v>
      </c>
      <c r="D603">
        <v>224.033522</v>
      </c>
      <c r="E603">
        <v>9.3677430000000008</v>
      </c>
      <c r="F603">
        <v>230.968243</v>
      </c>
      <c r="G603">
        <v>6.7824660000000003</v>
      </c>
    </row>
    <row r="604" spans="1:9" x14ac:dyDescent="0.25">
      <c r="A604">
        <v>603</v>
      </c>
      <c r="D604">
        <v>224.0591</v>
      </c>
      <c r="E604">
        <v>9.3483769999999993</v>
      </c>
      <c r="F604">
        <v>230.968243</v>
      </c>
      <c r="G604">
        <v>6.7824660000000003</v>
      </c>
    </row>
    <row r="605" spans="1:9" x14ac:dyDescent="0.25">
      <c r="A605">
        <v>604</v>
      </c>
      <c r="D605">
        <v>224.05073200000001</v>
      </c>
      <c r="E605">
        <v>9.3607440000000004</v>
      </c>
      <c r="F605">
        <v>230.975031</v>
      </c>
      <c r="G605">
        <v>6.8213059999999999</v>
      </c>
    </row>
    <row r="606" spans="1:9" x14ac:dyDescent="0.25">
      <c r="A606">
        <v>605</v>
      </c>
      <c r="D606">
        <v>224.036417</v>
      </c>
      <c r="E606">
        <v>9.3813230000000001</v>
      </c>
      <c r="F606">
        <v>230.95650699999999</v>
      </c>
      <c r="G606">
        <v>6.8308850000000003</v>
      </c>
    </row>
    <row r="607" spans="1:9" x14ac:dyDescent="0.25">
      <c r="A607">
        <v>606</v>
      </c>
      <c r="D607">
        <v>224.010997</v>
      </c>
      <c r="E607">
        <v>9.3747439999999997</v>
      </c>
      <c r="F607">
        <v>230.97408300000001</v>
      </c>
      <c r="G607">
        <v>6.7906240000000002</v>
      </c>
    </row>
    <row r="608" spans="1:9" x14ac:dyDescent="0.25">
      <c r="A608">
        <v>607</v>
      </c>
      <c r="D608">
        <v>224.00389200000001</v>
      </c>
      <c r="E608">
        <v>9.4031110000000009</v>
      </c>
      <c r="F608">
        <v>231.00913500000001</v>
      </c>
      <c r="G608">
        <v>6.7869929999999998</v>
      </c>
    </row>
    <row r="609" spans="1:9" x14ac:dyDescent="0.25">
      <c r="A609">
        <v>608</v>
      </c>
      <c r="D609">
        <v>224.04199600000001</v>
      </c>
      <c r="E609">
        <v>9.3833749999999991</v>
      </c>
      <c r="F609">
        <v>230.98955799999999</v>
      </c>
      <c r="G609">
        <v>6.7891510000000004</v>
      </c>
    </row>
    <row r="610" spans="1:9" x14ac:dyDescent="0.25">
      <c r="A610">
        <v>609</v>
      </c>
      <c r="D610">
        <v>224.10778199999999</v>
      </c>
      <c r="E610">
        <v>9.3350100000000005</v>
      </c>
      <c r="F610">
        <v>231.02550400000001</v>
      </c>
      <c r="G610">
        <v>6.805307</v>
      </c>
      <c r="H610">
        <v>227.72773799999999</v>
      </c>
      <c r="I610">
        <v>9.430161</v>
      </c>
    </row>
    <row r="611" spans="1:9" x14ac:dyDescent="0.25">
      <c r="A611">
        <v>610</v>
      </c>
      <c r="D611">
        <v>224.09304599999999</v>
      </c>
      <c r="E611">
        <v>9.356166</v>
      </c>
      <c r="F611">
        <v>231.042134</v>
      </c>
      <c r="G611">
        <v>6.7665730000000002</v>
      </c>
      <c r="H611">
        <v>227.64011099999999</v>
      </c>
      <c r="I611">
        <v>9.4777380000000004</v>
      </c>
    </row>
    <row r="612" spans="1:9" x14ac:dyDescent="0.25">
      <c r="A612">
        <v>611</v>
      </c>
      <c r="D612">
        <v>224.09304599999999</v>
      </c>
      <c r="E612">
        <v>9.356166</v>
      </c>
      <c r="F612">
        <v>230.978295</v>
      </c>
      <c r="G612">
        <v>6.7552050000000001</v>
      </c>
      <c r="H612">
        <v>227.63716399999998</v>
      </c>
      <c r="I612">
        <v>9.4545809999999992</v>
      </c>
    </row>
    <row r="613" spans="1:9" x14ac:dyDescent="0.25">
      <c r="A613">
        <v>612</v>
      </c>
      <c r="F613">
        <v>230.89977300000001</v>
      </c>
      <c r="G613">
        <v>6.7335739999999999</v>
      </c>
      <c r="H613">
        <v>227.714055</v>
      </c>
      <c r="I613">
        <v>9.4226360000000007</v>
      </c>
    </row>
    <row r="614" spans="1:9" x14ac:dyDescent="0.25">
      <c r="A614">
        <v>613</v>
      </c>
      <c r="F614">
        <v>230.885775</v>
      </c>
      <c r="G614">
        <v>6.7357319999999996</v>
      </c>
      <c r="H614">
        <v>227.72321199999999</v>
      </c>
      <c r="I614">
        <v>9.4365299999999994</v>
      </c>
    </row>
    <row r="615" spans="1:9" x14ac:dyDescent="0.25">
      <c r="A615">
        <v>614</v>
      </c>
      <c r="F615">
        <v>230.868775</v>
      </c>
      <c r="G615">
        <v>6.721101</v>
      </c>
      <c r="H615">
        <v>227.68089900000001</v>
      </c>
      <c r="I615">
        <v>9.4302150000000005</v>
      </c>
    </row>
    <row r="616" spans="1:9" x14ac:dyDescent="0.25">
      <c r="A616">
        <v>615</v>
      </c>
      <c r="F616">
        <v>230.832514</v>
      </c>
      <c r="G616">
        <v>6.72668</v>
      </c>
      <c r="H616">
        <v>227.68110999999999</v>
      </c>
      <c r="I616">
        <v>9.4281629999999996</v>
      </c>
    </row>
    <row r="617" spans="1:9" x14ac:dyDescent="0.25">
      <c r="A617">
        <v>616</v>
      </c>
      <c r="F617">
        <v>230.968243</v>
      </c>
      <c r="G617">
        <v>6.7824660000000003</v>
      </c>
      <c r="H617">
        <v>227.716633</v>
      </c>
      <c r="I617">
        <v>9.4317410000000006</v>
      </c>
    </row>
    <row r="618" spans="1:9" x14ac:dyDescent="0.25">
      <c r="A618">
        <v>617</v>
      </c>
      <c r="B618">
        <v>215.826977</v>
      </c>
      <c r="C618">
        <v>7.0281900000000004</v>
      </c>
      <c r="H618">
        <v>227.71331799999999</v>
      </c>
      <c r="I618">
        <v>9.430161</v>
      </c>
    </row>
    <row r="619" spans="1:9" x14ac:dyDescent="0.25">
      <c r="A619">
        <v>618</v>
      </c>
      <c r="B619">
        <v>215.834082</v>
      </c>
      <c r="C619">
        <v>6.9797180000000001</v>
      </c>
      <c r="H619">
        <v>227.72157999999999</v>
      </c>
      <c r="I619">
        <v>9.4313719999999996</v>
      </c>
    </row>
    <row r="620" spans="1:9" x14ac:dyDescent="0.25">
      <c r="A620">
        <v>619</v>
      </c>
      <c r="B620">
        <v>215.854502</v>
      </c>
      <c r="C620">
        <v>6.9957700000000003</v>
      </c>
      <c r="H620">
        <v>227.738159</v>
      </c>
      <c r="I620">
        <v>9.4440030000000004</v>
      </c>
    </row>
    <row r="621" spans="1:9" x14ac:dyDescent="0.25">
      <c r="A621">
        <v>620</v>
      </c>
      <c r="B621">
        <v>215.78119000000001</v>
      </c>
      <c r="C621">
        <v>6.9903500000000003</v>
      </c>
      <c r="H621">
        <v>227.70347599999999</v>
      </c>
      <c r="I621">
        <v>9.448582</v>
      </c>
    </row>
    <row r="622" spans="1:9" x14ac:dyDescent="0.25">
      <c r="A622">
        <v>621</v>
      </c>
      <c r="B622">
        <v>215.79971599999999</v>
      </c>
      <c r="C622">
        <v>6.9563509999999997</v>
      </c>
      <c r="H622">
        <v>227.71815899999999</v>
      </c>
      <c r="I622">
        <v>9.3900590000000008</v>
      </c>
    </row>
    <row r="623" spans="1:9" x14ac:dyDescent="0.25">
      <c r="A623">
        <v>622</v>
      </c>
      <c r="B623">
        <v>215.75866500000001</v>
      </c>
      <c r="C623">
        <v>6.9657200000000001</v>
      </c>
      <c r="H623">
        <v>227.72773799999999</v>
      </c>
      <c r="I623">
        <v>9.430161</v>
      </c>
    </row>
    <row r="624" spans="1:9" x14ac:dyDescent="0.25">
      <c r="A624">
        <v>623</v>
      </c>
      <c r="B624">
        <v>215.76661200000001</v>
      </c>
      <c r="C624">
        <v>6.9642980000000003</v>
      </c>
    </row>
    <row r="625" spans="1:9" x14ac:dyDescent="0.25">
      <c r="A625">
        <v>624</v>
      </c>
      <c r="B625">
        <v>215.73682400000001</v>
      </c>
      <c r="C625">
        <v>6.9652459999999996</v>
      </c>
    </row>
    <row r="626" spans="1:9" x14ac:dyDescent="0.25">
      <c r="A626">
        <v>625</v>
      </c>
      <c r="B626">
        <v>215.80455799999999</v>
      </c>
      <c r="C626">
        <v>6.9801919999999997</v>
      </c>
    </row>
    <row r="627" spans="1:9" x14ac:dyDescent="0.25">
      <c r="A627">
        <v>626</v>
      </c>
      <c r="B627">
        <v>215.793926</v>
      </c>
      <c r="C627">
        <v>6.9734559999999997</v>
      </c>
    </row>
    <row r="628" spans="1:9" x14ac:dyDescent="0.25">
      <c r="A628">
        <v>627</v>
      </c>
      <c r="B628">
        <v>215.73793000000001</v>
      </c>
      <c r="C628">
        <v>6.9492459999999996</v>
      </c>
      <c r="D628">
        <v>209.41308099999998</v>
      </c>
      <c r="E628">
        <v>8.8605319999999992</v>
      </c>
    </row>
    <row r="629" spans="1:9" x14ac:dyDescent="0.25">
      <c r="A629">
        <v>628</v>
      </c>
      <c r="B629">
        <v>215.70666800000001</v>
      </c>
      <c r="C629">
        <v>6.8944599999999996</v>
      </c>
      <c r="D629">
        <v>209.428721</v>
      </c>
      <c r="E629">
        <v>8.8534039999999994</v>
      </c>
    </row>
    <row r="630" spans="1:9" x14ac:dyDescent="0.25">
      <c r="A630">
        <v>629</v>
      </c>
      <c r="B630">
        <v>215.826977</v>
      </c>
      <c r="C630">
        <v>7.0281900000000004</v>
      </c>
      <c r="D630">
        <v>209.388079</v>
      </c>
      <c r="E630">
        <v>8.8685639999999992</v>
      </c>
    </row>
    <row r="631" spans="1:9" x14ac:dyDescent="0.25">
      <c r="A631">
        <v>630</v>
      </c>
      <c r="B631">
        <v>215.826977</v>
      </c>
      <c r="C631">
        <v>7.0281900000000004</v>
      </c>
      <c r="D631">
        <v>209.381911</v>
      </c>
      <c r="E631">
        <v>8.8949999999999996</v>
      </c>
    </row>
    <row r="632" spans="1:9" x14ac:dyDescent="0.25">
      <c r="A632">
        <v>631</v>
      </c>
      <c r="D632">
        <v>209.41207399999999</v>
      </c>
      <c r="E632">
        <v>8.8901590000000006</v>
      </c>
      <c r="F632">
        <v>216.49741399999999</v>
      </c>
      <c r="G632">
        <v>5.8576230000000002</v>
      </c>
    </row>
    <row r="633" spans="1:9" x14ac:dyDescent="0.25">
      <c r="A633">
        <v>632</v>
      </c>
      <c r="D633">
        <v>209.42244199999999</v>
      </c>
      <c r="E633">
        <v>8.8659569999999999</v>
      </c>
      <c r="F633">
        <v>216.44167999999999</v>
      </c>
      <c r="G633">
        <v>5.8073629999999996</v>
      </c>
    </row>
    <row r="634" spans="1:9" x14ac:dyDescent="0.25">
      <c r="A634">
        <v>633</v>
      </c>
      <c r="D634">
        <v>209.41404199999999</v>
      </c>
      <c r="E634">
        <v>8.8737759999999994</v>
      </c>
      <c r="F634">
        <v>216.464889</v>
      </c>
      <c r="G634">
        <v>5.8113089999999996</v>
      </c>
    </row>
    <row r="635" spans="1:9" x14ac:dyDescent="0.25">
      <c r="A635">
        <v>634</v>
      </c>
      <c r="D635">
        <v>209.43361199999998</v>
      </c>
      <c r="E635">
        <v>8.8564889999999998</v>
      </c>
      <c r="F635">
        <v>216.51888600000001</v>
      </c>
      <c r="G635">
        <v>5.7977309999999997</v>
      </c>
    </row>
    <row r="636" spans="1:9" x14ac:dyDescent="0.25">
      <c r="A636">
        <v>635</v>
      </c>
      <c r="D636">
        <v>209.43999399999998</v>
      </c>
      <c r="E636">
        <v>8.8654250000000001</v>
      </c>
      <c r="F636">
        <v>216.54656900000001</v>
      </c>
      <c r="G636">
        <v>5.8082050000000001</v>
      </c>
    </row>
    <row r="637" spans="1:9" x14ac:dyDescent="0.25">
      <c r="A637">
        <v>636</v>
      </c>
      <c r="D637">
        <v>209.46329800000001</v>
      </c>
      <c r="E637">
        <v>8.8265419999999999</v>
      </c>
      <c r="F637">
        <v>216.530991</v>
      </c>
      <c r="G637">
        <v>5.7333670000000003</v>
      </c>
      <c r="H637">
        <v>214.03860299999999</v>
      </c>
      <c r="I637">
        <v>8.4780560000000005</v>
      </c>
    </row>
    <row r="638" spans="1:9" x14ac:dyDescent="0.25">
      <c r="A638">
        <v>637</v>
      </c>
      <c r="D638">
        <v>209.47451699999999</v>
      </c>
      <c r="E638">
        <v>8.7776060000000005</v>
      </c>
      <c r="F638">
        <v>216.57125199999999</v>
      </c>
      <c r="G638">
        <v>5.7473660000000004</v>
      </c>
      <c r="H638">
        <v>213.99329</v>
      </c>
      <c r="I638">
        <v>8.4622689999999992</v>
      </c>
    </row>
    <row r="639" spans="1:9" x14ac:dyDescent="0.25">
      <c r="A639">
        <v>638</v>
      </c>
      <c r="D639">
        <v>209.41308099999998</v>
      </c>
      <c r="E639">
        <v>8.8605319999999992</v>
      </c>
      <c r="F639">
        <v>216.658142</v>
      </c>
      <c r="G639">
        <v>5.7863110000000004</v>
      </c>
      <c r="H639">
        <v>214.022288</v>
      </c>
      <c r="I639">
        <v>8.4653209999999994</v>
      </c>
    </row>
    <row r="640" spans="1:9" x14ac:dyDescent="0.25">
      <c r="A640">
        <v>639</v>
      </c>
      <c r="F640">
        <v>216.57430400000001</v>
      </c>
      <c r="G640">
        <v>5.7466290000000004</v>
      </c>
      <c r="H640">
        <v>213.98018500000001</v>
      </c>
      <c r="I640">
        <v>8.4586369999999995</v>
      </c>
    </row>
    <row r="641" spans="1:9" x14ac:dyDescent="0.25">
      <c r="A641">
        <v>640</v>
      </c>
      <c r="F641">
        <v>216.53962200000001</v>
      </c>
      <c r="G641">
        <v>5.7769430000000002</v>
      </c>
      <c r="H641">
        <v>213.98313200000001</v>
      </c>
      <c r="I641">
        <v>8.4625310000000002</v>
      </c>
    </row>
    <row r="642" spans="1:9" x14ac:dyDescent="0.25">
      <c r="A642">
        <v>641</v>
      </c>
      <c r="F642">
        <v>216.49741399999999</v>
      </c>
      <c r="G642">
        <v>5.8576230000000002</v>
      </c>
      <c r="H642">
        <v>214.00634099999999</v>
      </c>
      <c r="I642">
        <v>8.4744250000000001</v>
      </c>
    </row>
    <row r="643" spans="1:9" x14ac:dyDescent="0.25">
      <c r="A643">
        <v>642</v>
      </c>
      <c r="F643">
        <v>216.49741399999999</v>
      </c>
      <c r="G643">
        <v>5.8576230000000002</v>
      </c>
      <c r="H643">
        <v>213.98392200000001</v>
      </c>
      <c r="I643">
        <v>8.4674250000000004</v>
      </c>
    </row>
    <row r="644" spans="1:9" x14ac:dyDescent="0.25">
      <c r="A644">
        <v>643</v>
      </c>
      <c r="F644">
        <v>216.49741399999999</v>
      </c>
      <c r="G644">
        <v>5.8576230000000002</v>
      </c>
      <c r="H644">
        <v>214.011867</v>
      </c>
      <c r="I644">
        <v>8.4700570000000006</v>
      </c>
    </row>
    <row r="645" spans="1:9" x14ac:dyDescent="0.25">
      <c r="A645">
        <v>644</v>
      </c>
      <c r="B645">
        <v>197.831805</v>
      </c>
      <c r="C645">
        <v>6.6287770000000004</v>
      </c>
      <c r="H645">
        <v>214.03555</v>
      </c>
      <c r="I645">
        <v>8.5321060000000006</v>
      </c>
    </row>
    <row r="646" spans="1:9" x14ac:dyDescent="0.25">
      <c r="A646">
        <v>645</v>
      </c>
      <c r="B646">
        <v>197.87319099999999</v>
      </c>
      <c r="C646">
        <v>6.6742549999999996</v>
      </c>
      <c r="H646">
        <v>214.04807600000001</v>
      </c>
      <c r="I646">
        <v>8.4512160000000005</v>
      </c>
    </row>
    <row r="647" spans="1:9" x14ac:dyDescent="0.25">
      <c r="A647">
        <v>646</v>
      </c>
      <c r="B647">
        <v>197.88037</v>
      </c>
      <c r="C647">
        <v>6.6594150000000001</v>
      </c>
      <c r="H647">
        <v>214.12912399999999</v>
      </c>
      <c r="I647">
        <v>8.3650099999999998</v>
      </c>
    </row>
    <row r="648" spans="1:9" x14ac:dyDescent="0.25">
      <c r="A648">
        <v>647</v>
      </c>
      <c r="B648">
        <v>197.90574099999998</v>
      </c>
      <c r="C648">
        <v>6.6480319999999997</v>
      </c>
    </row>
    <row r="649" spans="1:9" x14ac:dyDescent="0.25">
      <c r="A649">
        <v>648</v>
      </c>
      <c r="B649">
        <v>197.91143299999999</v>
      </c>
      <c r="C649">
        <v>6.6296280000000003</v>
      </c>
    </row>
    <row r="650" spans="1:9" x14ac:dyDescent="0.25">
      <c r="A650">
        <v>649</v>
      </c>
      <c r="B650">
        <v>197.89238999999998</v>
      </c>
      <c r="C650">
        <v>6.6202129999999997</v>
      </c>
    </row>
    <row r="651" spans="1:9" x14ac:dyDescent="0.25">
      <c r="A651">
        <v>650</v>
      </c>
      <c r="B651">
        <v>197.90999499999998</v>
      </c>
      <c r="C651">
        <v>6.6367019999999997</v>
      </c>
    </row>
    <row r="652" spans="1:9" x14ac:dyDescent="0.25">
      <c r="A652">
        <v>651</v>
      </c>
      <c r="B652">
        <v>197.91308099999998</v>
      </c>
      <c r="C652">
        <v>6.6517549999999996</v>
      </c>
    </row>
    <row r="653" spans="1:9" x14ac:dyDescent="0.25">
      <c r="A653">
        <v>652</v>
      </c>
      <c r="B653">
        <v>197.86648399999999</v>
      </c>
      <c r="C653">
        <v>6.7078720000000001</v>
      </c>
    </row>
    <row r="654" spans="1:9" x14ac:dyDescent="0.25">
      <c r="A654">
        <v>653</v>
      </c>
      <c r="B654">
        <v>197.93659099999999</v>
      </c>
      <c r="C654">
        <v>6.6820209999999998</v>
      </c>
      <c r="D654">
        <v>190.640208</v>
      </c>
      <c r="E654">
        <v>8.7121270000000006</v>
      </c>
    </row>
    <row r="655" spans="1:9" x14ac:dyDescent="0.25">
      <c r="A655">
        <v>654</v>
      </c>
      <c r="B655">
        <v>197.81318899999999</v>
      </c>
      <c r="C655">
        <v>6.6749470000000004</v>
      </c>
      <c r="D655">
        <v>190.61813599999999</v>
      </c>
      <c r="E655">
        <v>8.7147869999999994</v>
      </c>
    </row>
    <row r="656" spans="1:9" x14ac:dyDescent="0.25">
      <c r="A656">
        <v>655</v>
      </c>
      <c r="D656">
        <v>190.628401</v>
      </c>
      <c r="E656">
        <v>8.7139360000000003</v>
      </c>
    </row>
    <row r="657" spans="1:9" x14ac:dyDescent="0.25">
      <c r="A657">
        <v>656</v>
      </c>
      <c r="D657">
        <v>190.620688</v>
      </c>
      <c r="E657">
        <v>8.7105309999999996</v>
      </c>
    </row>
    <row r="658" spans="1:9" x14ac:dyDescent="0.25">
      <c r="A658">
        <v>657</v>
      </c>
      <c r="D658">
        <v>190.64313799999999</v>
      </c>
      <c r="E658">
        <v>8.72851</v>
      </c>
    </row>
    <row r="659" spans="1:9" x14ac:dyDescent="0.25">
      <c r="A659">
        <v>658</v>
      </c>
      <c r="D659">
        <v>190.647547</v>
      </c>
      <c r="E659">
        <v>8.7132439999999995</v>
      </c>
      <c r="F659">
        <v>196.30382399999999</v>
      </c>
      <c r="G659">
        <v>5.8610110000000004</v>
      </c>
    </row>
    <row r="660" spans="1:9" x14ac:dyDescent="0.25">
      <c r="A660">
        <v>659</v>
      </c>
      <c r="D660">
        <v>190.67180500000001</v>
      </c>
      <c r="E660">
        <v>8.6967020000000002</v>
      </c>
      <c r="F660">
        <v>196.311431</v>
      </c>
      <c r="G660">
        <v>5.8682980000000002</v>
      </c>
    </row>
    <row r="661" spans="1:9" x14ac:dyDescent="0.25">
      <c r="A661">
        <v>660</v>
      </c>
      <c r="D661">
        <v>190.65872099999999</v>
      </c>
      <c r="E661">
        <v>8.6953189999999996</v>
      </c>
      <c r="F661">
        <v>196.365317</v>
      </c>
      <c r="G661">
        <v>5.8880319999999999</v>
      </c>
    </row>
    <row r="662" spans="1:9" x14ac:dyDescent="0.25">
      <c r="A662">
        <v>661</v>
      </c>
      <c r="D662">
        <v>190.647391</v>
      </c>
      <c r="E662">
        <v>8.6885100000000008</v>
      </c>
      <c r="F662">
        <v>196.38472999999999</v>
      </c>
      <c r="G662">
        <v>5.8955320000000002</v>
      </c>
      <c r="H662">
        <v>192.87723</v>
      </c>
      <c r="I662">
        <v>9.0914359999999999</v>
      </c>
    </row>
    <row r="663" spans="1:9" x14ac:dyDescent="0.25">
      <c r="A663">
        <v>662</v>
      </c>
      <c r="D663">
        <v>190.640208</v>
      </c>
      <c r="E663">
        <v>8.7121270000000006</v>
      </c>
      <c r="F663">
        <v>196.365264</v>
      </c>
      <c r="G663">
        <v>5.8475000000000001</v>
      </c>
      <c r="H663">
        <v>192.85590199999999</v>
      </c>
      <c r="I663">
        <v>9.1278190000000006</v>
      </c>
    </row>
    <row r="664" spans="1:9" x14ac:dyDescent="0.25">
      <c r="A664">
        <v>663</v>
      </c>
      <c r="F664">
        <v>196.381381</v>
      </c>
      <c r="G664">
        <v>5.8602660000000002</v>
      </c>
      <c r="H664">
        <v>192.88004899999999</v>
      </c>
      <c r="I664">
        <v>9.1245750000000001</v>
      </c>
    </row>
    <row r="665" spans="1:9" x14ac:dyDescent="0.25">
      <c r="A665">
        <v>664</v>
      </c>
      <c r="F665">
        <v>196.364249</v>
      </c>
      <c r="G665">
        <v>5.8632980000000003</v>
      </c>
      <c r="H665">
        <v>192.917868</v>
      </c>
      <c r="I665">
        <v>9.0932969999999997</v>
      </c>
    </row>
    <row r="666" spans="1:9" x14ac:dyDescent="0.25">
      <c r="A666">
        <v>665</v>
      </c>
      <c r="F666">
        <v>196.36095699999998</v>
      </c>
      <c r="G666">
        <v>5.8482979999999998</v>
      </c>
      <c r="H666">
        <v>192.90440999999998</v>
      </c>
      <c r="I666">
        <v>9.0946269999999991</v>
      </c>
    </row>
    <row r="667" spans="1:9" x14ac:dyDescent="0.25">
      <c r="A667">
        <v>666</v>
      </c>
      <c r="F667">
        <v>196.36978399999998</v>
      </c>
      <c r="G667">
        <v>5.855213</v>
      </c>
      <c r="H667">
        <v>192.890849</v>
      </c>
      <c r="I667">
        <v>9.0880320000000001</v>
      </c>
    </row>
    <row r="668" spans="1:9" x14ac:dyDescent="0.25">
      <c r="A668">
        <v>667</v>
      </c>
      <c r="B668">
        <v>177.39919900000001</v>
      </c>
      <c r="C668">
        <v>7.0671809999999997</v>
      </c>
      <c r="F668">
        <v>196.33302900000001</v>
      </c>
      <c r="G668">
        <v>5.925478</v>
      </c>
      <c r="H668">
        <v>192.87776399999998</v>
      </c>
      <c r="I668">
        <v>9.0915420000000005</v>
      </c>
    </row>
    <row r="669" spans="1:9" x14ac:dyDescent="0.25">
      <c r="A669">
        <v>668</v>
      </c>
      <c r="B669">
        <v>177.39919900000001</v>
      </c>
      <c r="C669">
        <v>7.0671809999999997</v>
      </c>
      <c r="F669">
        <v>196.32366400000001</v>
      </c>
      <c r="G669">
        <v>5.8670739999999997</v>
      </c>
      <c r="H669">
        <v>192.89191299999999</v>
      </c>
      <c r="I669">
        <v>9.0947340000000008</v>
      </c>
    </row>
    <row r="670" spans="1:9" x14ac:dyDescent="0.25">
      <c r="A670">
        <v>669</v>
      </c>
      <c r="B670">
        <v>177.42340300000001</v>
      </c>
      <c r="C670">
        <v>7.0642019999999999</v>
      </c>
      <c r="H670">
        <v>192.92568799999998</v>
      </c>
      <c r="I670">
        <v>9.1085630000000002</v>
      </c>
    </row>
    <row r="671" spans="1:9" x14ac:dyDescent="0.25">
      <c r="A671">
        <v>670</v>
      </c>
      <c r="B671">
        <v>177.42372</v>
      </c>
      <c r="C671">
        <v>7.0619680000000002</v>
      </c>
      <c r="H671">
        <v>192.987605</v>
      </c>
      <c r="I671">
        <v>9.0687759999999997</v>
      </c>
    </row>
    <row r="672" spans="1:9" x14ac:dyDescent="0.25">
      <c r="A672">
        <v>671</v>
      </c>
      <c r="B672">
        <v>177.39904100000001</v>
      </c>
      <c r="C672">
        <v>7.0538299999999996</v>
      </c>
      <c r="H672">
        <v>192.87723</v>
      </c>
      <c r="I672">
        <v>9.0914359999999999</v>
      </c>
    </row>
    <row r="673" spans="1:9" x14ac:dyDescent="0.25">
      <c r="A673">
        <v>672</v>
      </c>
      <c r="B673">
        <v>177.412339</v>
      </c>
      <c r="C673">
        <v>7.0348410000000001</v>
      </c>
    </row>
    <row r="674" spans="1:9" x14ac:dyDescent="0.25">
      <c r="A674">
        <v>673</v>
      </c>
      <c r="B674">
        <v>177.36419899999999</v>
      </c>
      <c r="C674">
        <v>7.0415419999999997</v>
      </c>
    </row>
    <row r="675" spans="1:9" x14ac:dyDescent="0.25">
      <c r="A675">
        <v>674</v>
      </c>
      <c r="B675">
        <v>177.369519</v>
      </c>
      <c r="C675">
        <v>7.0062230000000003</v>
      </c>
    </row>
    <row r="676" spans="1:9" x14ac:dyDescent="0.25">
      <c r="A676">
        <v>675</v>
      </c>
      <c r="B676">
        <v>177.34967699999999</v>
      </c>
      <c r="C676">
        <v>7.0036699999999996</v>
      </c>
    </row>
    <row r="677" spans="1:9" x14ac:dyDescent="0.25">
      <c r="A677">
        <v>676</v>
      </c>
      <c r="B677">
        <v>177.39015799999999</v>
      </c>
      <c r="C677">
        <v>7.0195210000000001</v>
      </c>
      <c r="D677">
        <v>171.28521000000001</v>
      </c>
      <c r="E677">
        <v>8.9786169999999998</v>
      </c>
    </row>
    <row r="678" spans="1:9" x14ac:dyDescent="0.25">
      <c r="A678">
        <v>677</v>
      </c>
      <c r="B678">
        <v>177.39919900000001</v>
      </c>
      <c r="C678">
        <v>7.0671809999999997</v>
      </c>
      <c r="D678">
        <v>171.28813600000001</v>
      </c>
      <c r="E678">
        <v>8.9759569999999993</v>
      </c>
    </row>
    <row r="679" spans="1:9" x14ac:dyDescent="0.25">
      <c r="A679">
        <v>678</v>
      </c>
      <c r="B679">
        <v>177.39919900000001</v>
      </c>
      <c r="C679">
        <v>7.0671809999999997</v>
      </c>
      <c r="D679">
        <v>171.26898599999998</v>
      </c>
      <c r="E679">
        <v>8.981223</v>
      </c>
    </row>
    <row r="680" spans="1:9" x14ac:dyDescent="0.25">
      <c r="A680">
        <v>679</v>
      </c>
      <c r="D680">
        <v>171.271062</v>
      </c>
      <c r="E680">
        <v>8.9896799999999999</v>
      </c>
    </row>
    <row r="681" spans="1:9" x14ac:dyDescent="0.25">
      <c r="A681">
        <v>680</v>
      </c>
      <c r="D681">
        <v>171.269307</v>
      </c>
      <c r="E681">
        <v>8.9773409999999991</v>
      </c>
    </row>
    <row r="682" spans="1:9" x14ac:dyDescent="0.25">
      <c r="A682">
        <v>681</v>
      </c>
      <c r="D682">
        <v>171.26691099999999</v>
      </c>
      <c r="E682">
        <v>8.9617009999999997</v>
      </c>
    </row>
    <row r="683" spans="1:9" x14ac:dyDescent="0.25">
      <c r="A683">
        <v>682</v>
      </c>
      <c r="D683">
        <v>171.30185999999998</v>
      </c>
      <c r="E683">
        <v>8.9103189999999994</v>
      </c>
    </row>
    <row r="684" spans="1:9" x14ac:dyDescent="0.25">
      <c r="A684">
        <v>683</v>
      </c>
      <c r="D684">
        <v>171.25297599999999</v>
      </c>
      <c r="E684">
        <v>8.8739360000000005</v>
      </c>
      <c r="F684">
        <v>174.51765499999999</v>
      </c>
      <c r="G684">
        <v>6.2265420000000002</v>
      </c>
    </row>
    <row r="685" spans="1:9" x14ac:dyDescent="0.25">
      <c r="A685">
        <v>684</v>
      </c>
      <c r="D685">
        <v>171.28521000000001</v>
      </c>
      <c r="E685">
        <v>8.9786169999999998</v>
      </c>
      <c r="F685">
        <v>174.52467799999999</v>
      </c>
      <c r="G685">
        <v>6.2053719999999997</v>
      </c>
    </row>
    <row r="686" spans="1:9" x14ac:dyDescent="0.25">
      <c r="A686">
        <v>685</v>
      </c>
      <c r="F686">
        <v>174.51956999999999</v>
      </c>
      <c r="G686">
        <v>6.1934040000000001</v>
      </c>
      <c r="H686">
        <v>172.31196499999999</v>
      </c>
      <c r="I686">
        <v>9.1634039999999999</v>
      </c>
    </row>
    <row r="687" spans="1:9" x14ac:dyDescent="0.25">
      <c r="A687">
        <v>686</v>
      </c>
      <c r="F687">
        <v>174.52558399999998</v>
      </c>
      <c r="G687">
        <v>6.1921280000000003</v>
      </c>
      <c r="H687">
        <v>172.31053</v>
      </c>
      <c r="I687">
        <v>9.1548400000000001</v>
      </c>
    </row>
    <row r="688" spans="1:9" x14ac:dyDescent="0.25">
      <c r="A688">
        <v>687</v>
      </c>
      <c r="F688">
        <v>174.53441099999998</v>
      </c>
      <c r="G688">
        <v>6.1963299999999997</v>
      </c>
      <c r="H688">
        <v>172.30207100000001</v>
      </c>
      <c r="I688">
        <v>9.1374999999999993</v>
      </c>
    </row>
    <row r="689" spans="1:9" x14ac:dyDescent="0.25">
      <c r="A689">
        <v>688</v>
      </c>
      <c r="F689">
        <v>174.456965</v>
      </c>
      <c r="G689">
        <v>6.205851</v>
      </c>
      <c r="H689">
        <v>172.29675399999999</v>
      </c>
      <c r="I689">
        <v>9.1828179999999993</v>
      </c>
    </row>
    <row r="690" spans="1:9" x14ac:dyDescent="0.25">
      <c r="A690">
        <v>689</v>
      </c>
      <c r="F690">
        <v>174.457337</v>
      </c>
      <c r="G690">
        <v>6.19984</v>
      </c>
      <c r="H690">
        <v>172.331221</v>
      </c>
      <c r="I690">
        <v>9.1798400000000004</v>
      </c>
    </row>
    <row r="691" spans="1:9" x14ac:dyDescent="0.25">
      <c r="A691">
        <v>690</v>
      </c>
      <c r="F691">
        <v>174.494147</v>
      </c>
      <c r="G691">
        <v>6.1504779999999997</v>
      </c>
      <c r="H691">
        <v>172.27462499999999</v>
      </c>
      <c r="I691">
        <v>9.1677660000000003</v>
      </c>
    </row>
    <row r="692" spans="1:9" x14ac:dyDescent="0.25">
      <c r="A692">
        <v>691</v>
      </c>
      <c r="F692">
        <v>174.48089999999999</v>
      </c>
      <c r="G692">
        <v>6.1660630000000003</v>
      </c>
      <c r="H692">
        <v>172.302764</v>
      </c>
      <c r="I692">
        <v>9.1662769999999991</v>
      </c>
    </row>
    <row r="693" spans="1:9" x14ac:dyDescent="0.25">
      <c r="A693">
        <v>692</v>
      </c>
      <c r="B693">
        <v>158.826753</v>
      </c>
      <c r="C693">
        <v>6.8988829999999997</v>
      </c>
      <c r="F693">
        <v>174.51765499999999</v>
      </c>
      <c r="G693">
        <v>6.2265420000000002</v>
      </c>
      <c r="H693">
        <v>172.31409300000001</v>
      </c>
      <c r="I693">
        <v>9.1815420000000003</v>
      </c>
    </row>
    <row r="694" spans="1:9" x14ac:dyDescent="0.25">
      <c r="A694">
        <v>693</v>
      </c>
      <c r="B694">
        <v>158.794253</v>
      </c>
      <c r="C694">
        <v>6.8939360000000001</v>
      </c>
      <c r="H694">
        <v>172.334519</v>
      </c>
      <c r="I694">
        <v>9.1605840000000001</v>
      </c>
    </row>
    <row r="695" spans="1:9" x14ac:dyDescent="0.25">
      <c r="A695">
        <v>694</v>
      </c>
      <c r="B695">
        <v>158.837604</v>
      </c>
      <c r="C695">
        <v>6.8195209999999999</v>
      </c>
      <c r="H695">
        <v>172.31196499999999</v>
      </c>
      <c r="I695">
        <v>9.1634039999999999</v>
      </c>
    </row>
    <row r="696" spans="1:9" x14ac:dyDescent="0.25">
      <c r="A696">
        <v>695</v>
      </c>
      <c r="B696">
        <v>158.793297</v>
      </c>
      <c r="C696">
        <v>6.8826070000000001</v>
      </c>
    </row>
    <row r="697" spans="1:9" x14ac:dyDescent="0.25">
      <c r="A697">
        <v>696</v>
      </c>
      <c r="B697">
        <v>158.81914699999999</v>
      </c>
      <c r="C697">
        <v>6.9001060000000001</v>
      </c>
    </row>
    <row r="698" spans="1:9" x14ac:dyDescent="0.25">
      <c r="A698">
        <v>697</v>
      </c>
      <c r="B698">
        <v>158.72414799999999</v>
      </c>
      <c r="C698">
        <v>6.8738289999999997</v>
      </c>
    </row>
    <row r="699" spans="1:9" x14ac:dyDescent="0.25">
      <c r="A699">
        <v>698</v>
      </c>
      <c r="B699">
        <v>158.72414799999999</v>
      </c>
      <c r="C699">
        <v>6.8738289999999997</v>
      </c>
    </row>
    <row r="700" spans="1:9" x14ac:dyDescent="0.25">
      <c r="A700">
        <v>699</v>
      </c>
      <c r="B700">
        <v>158.78935999999999</v>
      </c>
      <c r="C700">
        <v>6.8826070000000001</v>
      </c>
    </row>
    <row r="701" spans="1:9" x14ac:dyDescent="0.25">
      <c r="A701">
        <v>700</v>
      </c>
      <c r="B701">
        <v>158.73818899999998</v>
      </c>
      <c r="C701">
        <v>6.8559049999999999</v>
      </c>
      <c r="D701">
        <v>153.94446599999998</v>
      </c>
      <c r="E701">
        <v>8.4273930000000004</v>
      </c>
    </row>
    <row r="702" spans="1:9" x14ac:dyDescent="0.25">
      <c r="A702">
        <v>701</v>
      </c>
      <c r="B702">
        <v>158.826753</v>
      </c>
      <c r="C702">
        <v>6.8988829999999997</v>
      </c>
      <c r="D702">
        <v>153.85648699999999</v>
      </c>
      <c r="E702">
        <v>8.4454250000000002</v>
      </c>
    </row>
    <row r="703" spans="1:9" x14ac:dyDescent="0.25">
      <c r="A703">
        <v>702</v>
      </c>
      <c r="D703">
        <v>153.92494499999998</v>
      </c>
      <c r="E703">
        <v>8.4209040000000002</v>
      </c>
    </row>
    <row r="704" spans="1:9" x14ac:dyDescent="0.25">
      <c r="A704">
        <v>703</v>
      </c>
      <c r="D704">
        <v>153.95707299999998</v>
      </c>
      <c r="E704">
        <v>8.4574470000000002</v>
      </c>
    </row>
    <row r="705" spans="1:9" x14ac:dyDescent="0.25">
      <c r="A705">
        <v>704</v>
      </c>
      <c r="D705">
        <v>153.95324299999999</v>
      </c>
      <c r="E705">
        <v>8.4856379999999998</v>
      </c>
    </row>
    <row r="706" spans="1:9" x14ac:dyDescent="0.25">
      <c r="A706">
        <v>705</v>
      </c>
      <c r="D706">
        <v>153.982179</v>
      </c>
      <c r="E706">
        <v>8.5224469999999997</v>
      </c>
    </row>
    <row r="707" spans="1:9" x14ac:dyDescent="0.25">
      <c r="A707">
        <v>706</v>
      </c>
      <c r="D707">
        <v>153.94239199999998</v>
      </c>
      <c r="E707">
        <v>8.5369670000000006</v>
      </c>
      <c r="F707">
        <v>156.54010499999998</v>
      </c>
      <c r="G707">
        <v>6.0324999999999998</v>
      </c>
    </row>
    <row r="708" spans="1:9" x14ac:dyDescent="0.25">
      <c r="A708">
        <v>707</v>
      </c>
      <c r="D708">
        <v>153.925264</v>
      </c>
      <c r="E708">
        <v>8.4104790000000005</v>
      </c>
      <c r="F708">
        <v>156.572498</v>
      </c>
      <c r="G708">
        <v>6.0445209999999996</v>
      </c>
    </row>
    <row r="709" spans="1:9" x14ac:dyDescent="0.25">
      <c r="A709">
        <v>708</v>
      </c>
      <c r="D709">
        <v>153.94446599999998</v>
      </c>
      <c r="E709">
        <v>8.4273930000000004</v>
      </c>
      <c r="F709">
        <v>156.55808300000001</v>
      </c>
      <c r="G709">
        <v>6.0496280000000002</v>
      </c>
    </row>
    <row r="710" spans="1:9" x14ac:dyDescent="0.25">
      <c r="A710">
        <v>709</v>
      </c>
      <c r="F710">
        <v>156.537498</v>
      </c>
      <c r="G710">
        <v>5.9870739999999998</v>
      </c>
    </row>
    <row r="711" spans="1:9" x14ac:dyDescent="0.25">
      <c r="A711">
        <v>710</v>
      </c>
      <c r="F711">
        <v>156.522233</v>
      </c>
      <c r="G711">
        <v>6.023936</v>
      </c>
      <c r="H711">
        <v>154.362764</v>
      </c>
      <c r="I711">
        <v>8.7362769999999994</v>
      </c>
    </row>
    <row r="712" spans="1:9" x14ac:dyDescent="0.25">
      <c r="A712">
        <v>711</v>
      </c>
      <c r="F712">
        <v>156.56840299999999</v>
      </c>
      <c r="G712">
        <v>5.9973939999999999</v>
      </c>
      <c r="H712">
        <v>154.41356300000001</v>
      </c>
      <c r="I712">
        <v>8.7230849999999993</v>
      </c>
    </row>
    <row r="713" spans="1:9" x14ac:dyDescent="0.25">
      <c r="A713">
        <v>712</v>
      </c>
      <c r="F713">
        <v>156.504413</v>
      </c>
      <c r="G713">
        <v>6.0402129999999996</v>
      </c>
      <c r="H713">
        <v>154.39941299999998</v>
      </c>
      <c r="I713">
        <v>8.6894670000000005</v>
      </c>
    </row>
    <row r="714" spans="1:9" x14ac:dyDescent="0.25">
      <c r="A714">
        <v>713</v>
      </c>
      <c r="F714">
        <v>156.49255099999999</v>
      </c>
      <c r="G714">
        <v>6.0145739999999996</v>
      </c>
      <c r="H714">
        <v>154.35223300000001</v>
      </c>
      <c r="I714">
        <v>8.6375530000000005</v>
      </c>
    </row>
    <row r="715" spans="1:9" x14ac:dyDescent="0.25">
      <c r="A715">
        <v>714</v>
      </c>
      <c r="F715">
        <v>156.52361500000001</v>
      </c>
      <c r="G715">
        <v>5.9686170000000001</v>
      </c>
      <c r="H715">
        <v>154.365318</v>
      </c>
      <c r="I715">
        <v>8.680904</v>
      </c>
    </row>
    <row r="716" spans="1:9" x14ac:dyDescent="0.25">
      <c r="A716">
        <v>715</v>
      </c>
      <c r="B716">
        <v>133.61652500000002</v>
      </c>
      <c r="C716">
        <v>5.4764210000000002</v>
      </c>
      <c r="F716">
        <v>156.54010499999998</v>
      </c>
      <c r="G716">
        <v>6.0324999999999998</v>
      </c>
      <c r="H716">
        <v>154.31186</v>
      </c>
      <c r="I716">
        <v>8.6780840000000001</v>
      </c>
    </row>
    <row r="717" spans="1:9" x14ac:dyDescent="0.25">
      <c r="A717">
        <v>716</v>
      </c>
      <c r="B717">
        <v>133.60384100000002</v>
      </c>
      <c r="C717">
        <v>5.5163149999999996</v>
      </c>
      <c r="H717">
        <v>154.33702</v>
      </c>
      <c r="I717">
        <v>8.7303719999999991</v>
      </c>
    </row>
    <row r="718" spans="1:9" x14ac:dyDescent="0.25">
      <c r="A718">
        <v>717</v>
      </c>
      <c r="B718">
        <v>133.60699600000001</v>
      </c>
      <c r="C718">
        <v>5.503368</v>
      </c>
      <c r="H718">
        <v>154.37122099999999</v>
      </c>
      <c r="I718">
        <v>8.6740949999999994</v>
      </c>
    </row>
    <row r="719" spans="1:9" x14ac:dyDescent="0.25">
      <c r="A719">
        <v>718</v>
      </c>
      <c r="B719">
        <v>133.62810300000001</v>
      </c>
      <c r="C719">
        <v>5.5028420000000002</v>
      </c>
      <c r="H719">
        <v>154.37122099999999</v>
      </c>
      <c r="I719">
        <v>8.6740949999999994</v>
      </c>
    </row>
    <row r="720" spans="1:9" x14ac:dyDescent="0.25">
      <c r="A720">
        <v>719</v>
      </c>
      <c r="B720">
        <v>133.600683</v>
      </c>
      <c r="C720">
        <v>5.476947</v>
      </c>
      <c r="H720">
        <v>154.383242</v>
      </c>
      <c r="I720">
        <v>8.6687770000000004</v>
      </c>
    </row>
    <row r="721" spans="1:9" x14ac:dyDescent="0.25">
      <c r="A721">
        <v>720</v>
      </c>
      <c r="B721">
        <v>133.67689300000001</v>
      </c>
      <c r="C721">
        <v>5.5244739999999997</v>
      </c>
    </row>
    <row r="722" spans="1:9" x14ac:dyDescent="0.25">
      <c r="A722">
        <v>721</v>
      </c>
      <c r="B722">
        <v>133.639577</v>
      </c>
      <c r="C722">
        <v>5.5380529999999997</v>
      </c>
    </row>
    <row r="723" spans="1:9" x14ac:dyDescent="0.25">
      <c r="A723">
        <v>722</v>
      </c>
      <c r="B723">
        <v>133.62783999999999</v>
      </c>
      <c r="C723">
        <v>5.5541049999999998</v>
      </c>
      <c r="D723">
        <v>128.63525900000002</v>
      </c>
      <c r="E723">
        <v>7.47</v>
      </c>
    </row>
    <row r="724" spans="1:9" x14ac:dyDescent="0.25">
      <c r="A724">
        <v>723</v>
      </c>
      <c r="B724">
        <v>133.71204900000001</v>
      </c>
      <c r="C724">
        <v>5.5523689999999997</v>
      </c>
      <c r="D724">
        <v>128.65194500000001</v>
      </c>
      <c r="E724">
        <v>7.463527</v>
      </c>
    </row>
    <row r="725" spans="1:9" x14ac:dyDescent="0.25">
      <c r="A725">
        <v>724</v>
      </c>
      <c r="B725">
        <v>133.698949</v>
      </c>
      <c r="C725">
        <v>5.5362629999999999</v>
      </c>
      <c r="D725">
        <v>128.62652400000002</v>
      </c>
      <c r="E725">
        <v>7.4459999999999997</v>
      </c>
    </row>
    <row r="726" spans="1:9" x14ac:dyDescent="0.25">
      <c r="A726">
        <v>725</v>
      </c>
      <c r="B726">
        <v>133.60541700000002</v>
      </c>
      <c r="C726">
        <v>5.5107369999999998</v>
      </c>
      <c r="D726">
        <v>128.633791</v>
      </c>
      <c r="E726">
        <v>7.469684</v>
      </c>
    </row>
    <row r="727" spans="1:9" x14ac:dyDescent="0.25">
      <c r="A727">
        <v>726</v>
      </c>
      <c r="D727">
        <v>128.646368</v>
      </c>
      <c r="E727">
        <v>7.4479990000000003</v>
      </c>
    </row>
    <row r="728" spans="1:9" x14ac:dyDescent="0.25">
      <c r="A728">
        <v>727</v>
      </c>
      <c r="D728">
        <v>128.682996</v>
      </c>
      <c r="E728">
        <v>7.4143689999999998</v>
      </c>
    </row>
    <row r="729" spans="1:9" x14ac:dyDescent="0.25">
      <c r="A729">
        <v>728</v>
      </c>
      <c r="D729">
        <v>128.69736600000002</v>
      </c>
      <c r="E729">
        <v>7.4601050000000004</v>
      </c>
    </row>
    <row r="730" spans="1:9" x14ac:dyDescent="0.25">
      <c r="A730">
        <v>729</v>
      </c>
      <c r="D730">
        <v>128.68800100000001</v>
      </c>
      <c r="E730">
        <v>7.5115790000000002</v>
      </c>
    </row>
    <row r="731" spans="1:9" x14ac:dyDescent="0.25">
      <c r="A731">
        <v>730</v>
      </c>
      <c r="D731">
        <v>128.63525900000002</v>
      </c>
      <c r="E731">
        <v>7.47</v>
      </c>
      <c r="F731">
        <v>130.66315600000001</v>
      </c>
      <c r="G731">
        <v>4.9844210000000002</v>
      </c>
    </row>
    <row r="732" spans="1:9" x14ac:dyDescent="0.25">
      <c r="A732">
        <v>731</v>
      </c>
      <c r="D732">
        <v>128.63525900000002</v>
      </c>
      <c r="E732">
        <v>7.47</v>
      </c>
      <c r="F732">
        <v>130.612684</v>
      </c>
      <c r="G732">
        <v>4.9011579999999997</v>
      </c>
    </row>
    <row r="733" spans="1:9" x14ac:dyDescent="0.25">
      <c r="A733">
        <v>732</v>
      </c>
      <c r="F733">
        <v>130.74320800000001</v>
      </c>
      <c r="G733">
        <v>4.935263</v>
      </c>
      <c r="H733">
        <v>128.39705000000001</v>
      </c>
      <c r="I733">
        <v>8.1286850000000008</v>
      </c>
    </row>
    <row r="734" spans="1:9" x14ac:dyDescent="0.25">
      <c r="A734">
        <v>733</v>
      </c>
      <c r="F734">
        <v>130.750944</v>
      </c>
      <c r="G734">
        <v>4.9702109999999999</v>
      </c>
      <c r="H734">
        <v>128.36662799999999</v>
      </c>
      <c r="I734">
        <v>8.1353159999999995</v>
      </c>
    </row>
    <row r="735" spans="1:9" x14ac:dyDescent="0.25">
      <c r="A735">
        <v>734</v>
      </c>
      <c r="F735">
        <v>130.63389000000001</v>
      </c>
      <c r="G735">
        <v>4.9383689999999998</v>
      </c>
      <c r="H735">
        <v>128.39036700000003</v>
      </c>
      <c r="I735">
        <v>8.1378419999999991</v>
      </c>
    </row>
    <row r="736" spans="1:9" x14ac:dyDescent="0.25">
      <c r="A736">
        <v>735</v>
      </c>
      <c r="F736">
        <v>130.61479</v>
      </c>
      <c r="G736">
        <v>4.9605259999999998</v>
      </c>
      <c r="H736">
        <v>128.38094900000002</v>
      </c>
      <c r="I736">
        <v>8.1673150000000003</v>
      </c>
    </row>
    <row r="737" spans="1:9" x14ac:dyDescent="0.25">
      <c r="A737">
        <v>736</v>
      </c>
      <c r="F737">
        <v>130.73110300000002</v>
      </c>
      <c r="G737">
        <v>5.0192629999999996</v>
      </c>
      <c r="H737">
        <v>128.44389100000001</v>
      </c>
      <c r="I737">
        <v>8.1645789999999998</v>
      </c>
    </row>
    <row r="738" spans="1:9" x14ac:dyDescent="0.25">
      <c r="A738">
        <v>737</v>
      </c>
      <c r="F738">
        <v>130.73110300000002</v>
      </c>
      <c r="G738">
        <v>5.0192629999999996</v>
      </c>
      <c r="H738">
        <v>128.46236900000002</v>
      </c>
      <c r="I738">
        <v>8.1792110000000005</v>
      </c>
    </row>
    <row r="739" spans="1:9" x14ac:dyDescent="0.25">
      <c r="A739">
        <v>738</v>
      </c>
      <c r="F739">
        <v>130.79036500000001</v>
      </c>
      <c r="G739">
        <v>5.0063690000000003</v>
      </c>
      <c r="H739">
        <v>128.44189600000001</v>
      </c>
      <c r="I739">
        <v>8.1575260000000007</v>
      </c>
    </row>
    <row r="740" spans="1:9" x14ac:dyDescent="0.25">
      <c r="A740">
        <v>739</v>
      </c>
      <c r="F740">
        <v>130.66315600000001</v>
      </c>
      <c r="G740">
        <v>4.9844210000000002</v>
      </c>
      <c r="H740">
        <v>128.52926400000001</v>
      </c>
      <c r="I740">
        <v>8.1246840000000002</v>
      </c>
    </row>
    <row r="741" spans="1:9" x14ac:dyDescent="0.25">
      <c r="A741">
        <v>740</v>
      </c>
      <c r="H741">
        <v>128.44615300000001</v>
      </c>
      <c r="I741">
        <v>8.2261059999999997</v>
      </c>
    </row>
    <row r="742" spans="1:9" x14ac:dyDescent="0.25">
      <c r="A742">
        <v>741</v>
      </c>
      <c r="H742">
        <v>128.39705000000001</v>
      </c>
      <c r="I742">
        <v>8.1286850000000008</v>
      </c>
    </row>
    <row r="743" spans="1:9" x14ac:dyDescent="0.25">
      <c r="A743">
        <v>742</v>
      </c>
      <c r="B743">
        <v>109.89131700000002</v>
      </c>
      <c r="C743">
        <v>6.653842</v>
      </c>
    </row>
    <row r="744" spans="1:9" x14ac:dyDescent="0.25">
      <c r="A744">
        <v>743</v>
      </c>
      <c r="B744">
        <v>109.86220700000001</v>
      </c>
      <c r="C744">
        <v>6.6748950000000002</v>
      </c>
    </row>
    <row r="745" spans="1:9" x14ac:dyDescent="0.25">
      <c r="A745">
        <v>744</v>
      </c>
      <c r="B745">
        <v>109.87542100000002</v>
      </c>
      <c r="C745">
        <v>6.6680529999999996</v>
      </c>
    </row>
    <row r="746" spans="1:9" x14ac:dyDescent="0.25">
      <c r="A746">
        <v>745</v>
      </c>
      <c r="B746">
        <v>109.88673500000002</v>
      </c>
      <c r="C746">
        <v>6.6289470000000001</v>
      </c>
    </row>
    <row r="747" spans="1:9" x14ac:dyDescent="0.25">
      <c r="A747">
        <v>746</v>
      </c>
      <c r="B747">
        <v>109.85799900000001</v>
      </c>
      <c r="C747">
        <v>6.6589999999999998</v>
      </c>
      <c r="D747">
        <v>104.837102</v>
      </c>
      <c r="E747">
        <v>8.5746839999999995</v>
      </c>
    </row>
    <row r="748" spans="1:9" x14ac:dyDescent="0.25">
      <c r="A748">
        <v>747</v>
      </c>
      <c r="B748">
        <v>109.867895</v>
      </c>
      <c r="C748">
        <v>6.637105</v>
      </c>
      <c r="D748">
        <v>104.834158</v>
      </c>
      <c r="E748">
        <v>8.5181579999999997</v>
      </c>
    </row>
    <row r="749" spans="1:9" x14ac:dyDescent="0.25">
      <c r="A749">
        <v>748</v>
      </c>
      <c r="B749">
        <v>109.91247300000001</v>
      </c>
      <c r="C749">
        <v>6.626684</v>
      </c>
      <c r="D749">
        <v>104.815313</v>
      </c>
      <c r="E749">
        <v>8.5335260000000002</v>
      </c>
    </row>
    <row r="750" spans="1:9" x14ac:dyDescent="0.25">
      <c r="A750">
        <v>749</v>
      </c>
      <c r="B750">
        <v>109.83347500000001</v>
      </c>
      <c r="C750">
        <v>6.6652110000000002</v>
      </c>
      <c r="D750">
        <v>104.80036700000001</v>
      </c>
      <c r="E750">
        <v>8.55321</v>
      </c>
    </row>
    <row r="751" spans="1:9" x14ac:dyDescent="0.25">
      <c r="A751">
        <v>750</v>
      </c>
      <c r="B751">
        <v>109.89131700000002</v>
      </c>
      <c r="C751">
        <v>6.653842</v>
      </c>
      <c r="D751">
        <v>104.77179100000001</v>
      </c>
      <c r="E751">
        <v>8.5434210000000004</v>
      </c>
    </row>
    <row r="752" spans="1:9" x14ac:dyDescent="0.25">
      <c r="A752">
        <v>751</v>
      </c>
      <c r="D752">
        <v>104.87194600000001</v>
      </c>
      <c r="E752">
        <v>8.5804209999999994</v>
      </c>
    </row>
    <row r="753" spans="1:9" x14ac:dyDescent="0.25">
      <c r="A753">
        <v>752</v>
      </c>
      <c r="D753">
        <v>104.92173500000001</v>
      </c>
      <c r="E753">
        <v>8.5593160000000008</v>
      </c>
    </row>
    <row r="754" spans="1:9" x14ac:dyDescent="0.25">
      <c r="A754">
        <v>753</v>
      </c>
      <c r="D754">
        <v>104.91636800000001</v>
      </c>
      <c r="E754">
        <v>8.5391580000000005</v>
      </c>
    </row>
    <row r="755" spans="1:9" x14ac:dyDescent="0.25">
      <c r="A755">
        <v>754</v>
      </c>
      <c r="D755">
        <v>104.867368</v>
      </c>
      <c r="E755">
        <v>8.4983679999999993</v>
      </c>
    </row>
    <row r="756" spans="1:9" x14ac:dyDescent="0.25">
      <c r="A756">
        <v>755</v>
      </c>
      <c r="D756">
        <v>104.837102</v>
      </c>
      <c r="E756">
        <v>8.5746839999999995</v>
      </c>
      <c r="F756">
        <v>105.29289400000002</v>
      </c>
      <c r="G756">
        <v>5.8196839999999996</v>
      </c>
    </row>
    <row r="757" spans="1:9" x14ac:dyDescent="0.25">
      <c r="A757">
        <v>756</v>
      </c>
      <c r="F757">
        <v>105.310945</v>
      </c>
      <c r="G757">
        <v>5.8590530000000003</v>
      </c>
      <c r="H757">
        <v>104.36510600000001</v>
      </c>
      <c r="I757">
        <v>9.2777890000000003</v>
      </c>
    </row>
    <row r="758" spans="1:9" x14ac:dyDescent="0.25">
      <c r="A758">
        <v>757</v>
      </c>
      <c r="F758">
        <v>105.31452700000001</v>
      </c>
      <c r="G758">
        <v>5.8423160000000003</v>
      </c>
      <c r="H758">
        <v>104.38689600000001</v>
      </c>
      <c r="I758">
        <v>9.2474740000000004</v>
      </c>
    </row>
    <row r="759" spans="1:9" x14ac:dyDescent="0.25">
      <c r="A759">
        <v>758</v>
      </c>
      <c r="F759">
        <v>105.26863200000001</v>
      </c>
      <c r="G759">
        <v>5.8568420000000003</v>
      </c>
      <c r="H759">
        <v>104.387788</v>
      </c>
      <c r="I759">
        <v>9.2976310000000009</v>
      </c>
    </row>
    <row r="760" spans="1:9" x14ac:dyDescent="0.25">
      <c r="A760">
        <v>759</v>
      </c>
      <c r="F760">
        <v>105.27515600000001</v>
      </c>
      <c r="G760">
        <v>5.8608419999999999</v>
      </c>
      <c r="H760">
        <v>104.410314</v>
      </c>
      <c r="I760">
        <v>9.3223149999999997</v>
      </c>
    </row>
    <row r="761" spans="1:9" x14ac:dyDescent="0.25">
      <c r="A761">
        <v>760</v>
      </c>
      <c r="F761">
        <v>105.30663100000001</v>
      </c>
      <c r="G761">
        <v>5.8285260000000001</v>
      </c>
      <c r="H761">
        <v>104.43631500000001</v>
      </c>
      <c r="I761">
        <v>9.3310530000000007</v>
      </c>
    </row>
    <row r="762" spans="1:9" x14ac:dyDescent="0.25">
      <c r="A762">
        <v>761</v>
      </c>
      <c r="F762">
        <v>105.295209</v>
      </c>
      <c r="G762">
        <v>5.7807890000000004</v>
      </c>
      <c r="H762">
        <v>104.439474</v>
      </c>
      <c r="I762">
        <v>9.3348420000000001</v>
      </c>
    </row>
    <row r="763" spans="1:9" x14ac:dyDescent="0.25">
      <c r="A763">
        <v>762</v>
      </c>
      <c r="B763">
        <v>89.123790000000014</v>
      </c>
      <c r="C763">
        <v>6.9896310000000001</v>
      </c>
      <c r="F763">
        <v>105.25673800000001</v>
      </c>
      <c r="G763">
        <v>5.79779</v>
      </c>
      <c r="H763">
        <v>104.435209</v>
      </c>
      <c r="I763">
        <v>9.3279999999999994</v>
      </c>
    </row>
    <row r="764" spans="1:9" x14ac:dyDescent="0.25">
      <c r="A764">
        <v>763</v>
      </c>
      <c r="B764">
        <v>89.083000000000013</v>
      </c>
      <c r="C764">
        <v>6.9566840000000001</v>
      </c>
      <c r="F764">
        <v>105.187578</v>
      </c>
      <c r="G764">
        <v>5.8661060000000003</v>
      </c>
      <c r="H764">
        <v>104.398786</v>
      </c>
      <c r="I764">
        <v>9.3645790000000009</v>
      </c>
    </row>
    <row r="765" spans="1:9" x14ac:dyDescent="0.25">
      <c r="A765">
        <v>764</v>
      </c>
      <c r="B765">
        <v>89.108158000000003</v>
      </c>
      <c r="C765">
        <v>6.9726309999999998</v>
      </c>
      <c r="F765">
        <v>105.29289400000002</v>
      </c>
      <c r="G765">
        <v>5.8196839999999996</v>
      </c>
      <c r="H765">
        <v>104.40257800000001</v>
      </c>
      <c r="I765">
        <v>9.3160530000000001</v>
      </c>
    </row>
    <row r="766" spans="1:9" x14ac:dyDescent="0.25">
      <c r="A766">
        <v>765</v>
      </c>
      <c r="B766">
        <v>89.116630000000001</v>
      </c>
      <c r="C766">
        <v>6.973579</v>
      </c>
      <c r="H766">
        <v>104.36510600000001</v>
      </c>
      <c r="I766">
        <v>9.2777890000000003</v>
      </c>
    </row>
    <row r="767" spans="1:9" x14ac:dyDescent="0.25">
      <c r="A767">
        <v>766</v>
      </c>
      <c r="B767">
        <v>89.141788000000005</v>
      </c>
      <c r="C767">
        <v>6.9582629999999996</v>
      </c>
    </row>
    <row r="768" spans="1:9" x14ac:dyDescent="0.25">
      <c r="A768">
        <v>767</v>
      </c>
      <c r="B768">
        <v>89.121000000000009</v>
      </c>
      <c r="C768">
        <v>6.9481060000000001</v>
      </c>
    </row>
    <row r="769" spans="1:9" x14ac:dyDescent="0.25">
      <c r="A769">
        <v>768</v>
      </c>
      <c r="B769">
        <v>89.091053000000002</v>
      </c>
      <c r="C769">
        <v>6.9381060000000003</v>
      </c>
      <c r="D769">
        <v>84.224157000000005</v>
      </c>
      <c r="E769">
        <v>8.4823160000000009</v>
      </c>
    </row>
    <row r="770" spans="1:9" x14ac:dyDescent="0.25">
      <c r="A770">
        <v>769</v>
      </c>
      <c r="B770">
        <v>89.093843000000007</v>
      </c>
      <c r="C770">
        <v>6.9472100000000001</v>
      </c>
      <c r="D770">
        <v>84.178421000000014</v>
      </c>
      <c r="E770">
        <v>8.5228950000000001</v>
      </c>
    </row>
    <row r="771" spans="1:9" x14ac:dyDescent="0.25">
      <c r="A771">
        <v>770</v>
      </c>
      <c r="B771">
        <v>89.034526000000014</v>
      </c>
      <c r="C771">
        <v>6.9381060000000003</v>
      </c>
      <c r="D771">
        <v>84.151474000000007</v>
      </c>
      <c r="E771">
        <v>8.4756839999999993</v>
      </c>
    </row>
    <row r="772" spans="1:9" x14ac:dyDescent="0.25">
      <c r="A772">
        <v>771</v>
      </c>
      <c r="B772">
        <v>89.123790000000014</v>
      </c>
      <c r="C772">
        <v>6.9896310000000001</v>
      </c>
      <c r="D772">
        <v>84.139421000000013</v>
      </c>
      <c r="E772">
        <v>8.4836849999999995</v>
      </c>
    </row>
    <row r="773" spans="1:9" x14ac:dyDescent="0.25">
      <c r="A773">
        <v>772</v>
      </c>
      <c r="B773">
        <v>89.123790000000014</v>
      </c>
      <c r="C773">
        <v>6.9896310000000001</v>
      </c>
      <c r="D773">
        <v>84.139789000000007</v>
      </c>
      <c r="E773">
        <v>8.484159</v>
      </c>
    </row>
    <row r="774" spans="1:9" x14ac:dyDescent="0.25">
      <c r="A774">
        <v>773</v>
      </c>
      <c r="D774">
        <v>84.165842000000012</v>
      </c>
      <c r="E774">
        <v>8.4921579999999999</v>
      </c>
    </row>
    <row r="775" spans="1:9" x14ac:dyDescent="0.25">
      <c r="A775">
        <v>774</v>
      </c>
      <c r="D775">
        <v>84.164526000000009</v>
      </c>
      <c r="E775">
        <v>8.4896840000000005</v>
      </c>
    </row>
    <row r="776" spans="1:9" x14ac:dyDescent="0.25">
      <c r="A776">
        <v>775</v>
      </c>
      <c r="D776">
        <v>84.193104000000005</v>
      </c>
      <c r="E776">
        <v>8.4913159999999994</v>
      </c>
    </row>
    <row r="777" spans="1:9" x14ac:dyDescent="0.25">
      <c r="A777">
        <v>776</v>
      </c>
      <c r="D777">
        <v>84.176946000000015</v>
      </c>
      <c r="E777">
        <v>8.4374219999999998</v>
      </c>
    </row>
    <row r="778" spans="1:9" x14ac:dyDescent="0.25">
      <c r="A778">
        <v>777</v>
      </c>
      <c r="D778">
        <v>84.224157000000005</v>
      </c>
      <c r="E778">
        <v>8.4823160000000009</v>
      </c>
    </row>
    <row r="779" spans="1:9" x14ac:dyDescent="0.25">
      <c r="A779">
        <v>778</v>
      </c>
      <c r="F779">
        <v>85.129841000000013</v>
      </c>
      <c r="G779">
        <v>5.9642629999999999</v>
      </c>
    </row>
    <row r="780" spans="1:9" x14ac:dyDescent="0.25">
      <c r="A780">
        <v>779</v>
      </c>
      <c r="F780">
        <v>85.092104000000006</v>
      </c>
      <c r="G780">
        <v>5.9441579999999998</v>
      </c>
    </row>
    <row r="781" spans="1:9" x14ac:dyDescent="0.25">
      <c r="A781">
        <v>780</v>
      </c>
      <c r="F781">
        <v>85.107211000000007</v>
      </c>
      <c r="G781">
        <v>5.8888420000000004</v>
      </c>
      <c r="H781">
        <v>83.323474000000004</v>
      </c>
      <c r="I781">
        <v>8.7654739999999993</v>
      </c>
    </row>
    <row r="782" spans="1:9" x14ac:dyDescent="0.25">
      <c r="A782">
        <v>781</v>
      </c>
      <c r="F782">
        <v>85.080158000000011</v>
      </c>
      <c r="G782">
        <v>5.9096310000000001</v>
      </c>
      <c r="H782">
        <v>83.274052000000012</v>
      </c>
      <c r="I782">
        <v>8.7496320000000001</v>
      </c>
    </row>
    <row r="783" spans="1:9" x14ac:dyDescent="0.25">
      <c r="A783">
        <v>782</v>
      </c>
      <c r="F783">
        <v>85.085842000000014</v>
      </c>
      <c r="G783">
        <v>5.9241580000000003</v>
      </c>
      <c r="H783">
        <v>83.278895000000006</v>
      </c>
      <c r="I783">
        <v>8.7628950000000003</v>
      </c>
    </row>
    <row r="784" spans="1:9" x14ac:dyDescent="0.25">
      <c r="A784">
        <v>783</v>
      </c>
      <c r="F784">
        <v>85.083632000000009</v>
      </c>
      <c r="G784">
        <v>5.9696309999999997</v>
      </c>
      <c r="H784">
        <v>83.267369000000002</v>
      </c>
      <c r="I784">
        <v>8.7435790000000004</v>
      </c>
    </row>
    <row r="785" spans="1:9" x14ac:dyDescent="0.25">
      <c r="A785">
        <v>784</v>
      </c>
      <c r="F785">
        <v>85.079210000000003</v>
      </c>
      <c r="G785">
        <v>5.9033680000000004</v>
      </c>
      <c r="H785">
        <v>83.281842000000012</v>
      </c>
      <c r="I785">
        <v>8.7697369999999992</v>
      </c>
    </row>
    <row r="786" spans="1:9" x14ac:dyDescent="0.25">
      <c r="A786">
        <v>785</v>
      </c>
      <c r="B786">
        <v>71.914429000000013</v>
      </c>
      <c r="C786">
        <v>6.2294879999999999</v>
      </c>
      <c r="F786">
        <v>85.042526000000009</v>
      </c>
      <c r="G786">
        <v>5.9030519999999997</v>
      </c>
      <c r="H786">
        <v>83.271842000000007</v>
      </c>
      <c r="I786">
        <v>8.7544740000000001</v>
      </c>
    </row>
    <row r="787" spans="1:9" x14ac:dyDescent="0.25">
      <c r="A787">
        <v>786</v>
      </c>
      <c r="B787">
        <v>72.821474000000009</v>
      </c>
      <c r="C787">
        <v>6.1683680000000001</v>
      </c>
      <c r="F787">
        <v>84.998106000000007</v>
      </c>
      <c r="G787">
        <v>5.9329999999999998</v>
      </c>
      <c r="H787">
        <v>83.273053000000004</v>
      </c>
      <c r="I787">
        <v>8.7767359999999996</v>
      </c>
    </row>
    <row r="788" spans="1:9" x14ac:dyDescent="0.25">
      <c r="A788">
        <v>787</v>
      </c>
      <c r="B788">
        <v>72.796158000000005</v>
      </c>
      <c r="C788">
        <v>6.1543679999999998</v>
      </c>
      <c r="F788">
        <v>85.129841000000013</v>
      </c>
      <c r="G788">
        <v>5.9642629999999999</v>
      </c>
      <c r="H788">
        <v>83.250895000000014</v>
      </c>
      <c r="I788">
        <v>8.7754740000000009</v>
      </c>
    </row>
    <row r="789" spans="1:9" x14ac:dyDescent="0.25">
      <c r="A789">
        <v>788</v>
      </c>
      <c r="B789">
        <v>72.809211000000005</v>
      </c>
      <c r="C789">
        <v>6.1637370000000002</v>
      </c>
      <c r="H789">
        <v>83.323474000000004</v>
      </c>
      <c r="I789">
        <v>8.7457899999999995</v>
      </c>
    </row>
    <row r="790" spans="1:9" x14ac:dyDescent="0.25">
      <c r="A790">
        <v>789</v>
      </c>
      <c r="B790">
        <v>72.816789</v>
      </c>
      <c r="C790">
        <v>6.1815259999999999</v>
      </c>
      <c r="H790">
        <v>83.323474000000004</v>
      </c>
      <c r="I790">
        <v>8.7654739999999993</v>
      </c>
    </row>
    <row r="791" spans="1:9" x14ac:dyDescent="0.25">
      <c r="A791">
        <v>790</v>
      </c>
      <c r="B791">
        <v>72.813790000000012</v>
      </c>
      <c r="C791">
        <v>6.1998420000000003</v>
      </c>
    </row>
    <row r="792" spans="1:9" x14ac:dyDescent="0.25">
      <c r="A792">
        <v>791</v>
      </c>
      <c r="B792">
        <v>72.828527000000008</v>
      </c>
      <c r="C792">
        <v>6.2004739999999998</v>
      </c>
    </row>
    <row r="793" spans="1:9" x14ac:dyDescent="0.25">
      <c r="A793">
        <v>792</v>
      </c>
      <c r="B793">
        <v>72.830895000000012</v>
      </c>
      <c r="C793">
        <v>6.2027890000000001</v>
      </c>
    </row>
    <row r="794" spans="1:9" x14ac:dyDescent="0.25">
      <c r="A794">
        <v>793</v>
      </c>
      <c r="B794">
        <v>72.834947</v>
      </c>
      <c r="C794">
        <v>6.22</v>
      </c>
      <c r="D794">
        <v>66.751213000000007</v>
      </c>
      <c r="E794">
        <v>7.801793</v>
      </c>
    </row>
    <row r="795" spans="1:9" x14ac:dyDescent="0.25">
      <c r="A795">
        <v>794</v>
      </c>
      <c r="B795">
        <v>72.799527000000012</v>
      </c>
      <c r="C795">
        <v>6.1936840000000002</v>
      </c>
      <c r="D795">
        <v>66.732494000000003</v>
      </c>
      <c r="E795">
        <v>7.8073240000000004</v>
      </c>
    </row>
    <row r="796" spans="1:9" x14ac:dyDescent="0.25">
      <c r="A796">
        <v>795</v>
      </c>
      <c r="B796">
        <v>72.771474000000012</v>
      </c>
      <c r="C796">
        <v>6.2097889999999998</v>
      </c>
      <c r="D796">
        <v>66.710899000000012</v>
      </c>
      <c r="E796">
        <v>7.7927499999999998</v>
      </c>
    </row>
    <row r="797" spans="1:9" x14ac:dyDescent="0.25">
      <c r="A797">
        <v>796</v>
      </c>
      <c r="D797">
        <v>66.739464000000012</v>
      </c>
      <c r="E797">
        <v>7.7890800000000002</v>
      </c>
    </row>
    <row r="798" spans="1:9" x14ac:dyDescent="0.25">
      <c r="A798">
        <v>797</v>
      </c>
      <c r="D798">
        <v>66.738560000000007</v>
      </c>
      <c r="E798">
        <v>7.7840809999999996</v>
      </c>
    </row>
    <row r="799" spans="1:9" x14ac:dyDescent="0.25">
      <c r="A799">
        <v>798</v>
      </c>
      <c r="D799">
        <v>66.74323600000001</v>
      </c>
      <c r="E799">
        <v>7.7949849999999996</v>
      </c>
    </row>
    <row r="800" spans="1:9" x14ac:dyDescent="0.25">
      <c r="A800">
        <v>799</v>
      </c>
      <c r="D800">
        <v>66.751591000000019</v>
      </c>
      <c r="E800">
        <v>7.8141850000000002</v>
      </c>
    </row>
    <row r="801" spans="1:9" x14ac:dyDescent="0.25">
      <c r="A801">
        <v>800</v>
      </c>
      <c r="D801">
        <v>66.764458000000019</v>
      </c>
      <c r="E801">
        <v>7.7775920000000003</v>
      </c>
    </row>
    <row r="802" spans="1:9" x14ac:dyDescent="0.25">
      <c r="A802">
        <v>801</v>
      </c>
      <c r="D802">
        <v>66.842438000000016</v>
      </c>
      <c r="E802">
        <v>7.8731179999999998</v>
      </c>
      <c r="F802">
        <v>70.801369000000008</v>
      </c>
      <c r="G802">
        <v>5.8387370000000001</v>
      </c>
    </row>
    <row r="803" spans="1:9" x14ac:dyDescent="0.25">
      <c r="A803">
        <v>802</v>
      </c>
      <c r="D803">
        <v>66.741268000000019</v>
      </c>
      <c r="E803">
        <v>7.7884960000000003</v>
      </c>
      <c r="F803">
        <v>70.761105000000001</v>
      </c>
      <c r="G803">
        <v>5.8300530000000004</v>
      </c>
    </row>
    <row r="804" spans="1:9" x14ac:dyDescent="0.25">
      <c r="A804">
        <v>803</v>
      </c>
      <c r="F804">
        <v>70.750895000000014</v>
      </c>
      <c r="G804">
        <v>5.8136320000000001</v>
      </c>
      <c r="H804">
        <v>66.541176000000007</v>
      </c>
      <c r="I804">
        <v>8.6054169999999992</v>
      </c>
    </row>
    <row r="805" spans="1:9" x14ac:dyDescent="0.25">
      <c r="A805">
        <v>804</v>
      </c>
      <c r="F805">
        <v>70.753053000000008</v>
      </c>
      <c r="G805">
        <v>5.774527</v>
      </c>
      <c r="H805">
        <v>66.577877000000001</v>
      </c>
      <c r="I805">
        <v>8.5710580000000007</v>
      </c>
    </row>
    <row r="806" spans="1:9" x14ac:dyDescent="0.25">
      <c r="A806">
        <v>805</v>
      </c>
      <c r="F806">
        <v>70.727632</v>
      </c>
      <c r="G806">
        <v>5.764894</v>
      </c>
      <c r="H806">
        <v>66.569786000000008</v>
      </c>
      <c r="I806">
        <v>8.5664300000000004</v>
      </c>
    </row>
    <row r="807" spans="1:9" x14ac:dyDescent="0.25">
      <c r="A807">
        <v>806</v>
      </c>
      <c r="F807">
        <v>70.747000000000014</v>
      </c>
      <c r="G807">
        <v>5.7808950000000001</v>
      </c>
      <c r="H807">
        <v>66.546440000000018</v>
      </c>
      <c r="I807">
        <v>8.5593029999999999</v>
      </c>
    </row>
    <row r="808" spans="1:9" x14ac:dyDescent="0.25">
      <c r="A808">
        <v>807</v>
      </c>
      <c r="F808">
        <v>70.756527000000006</v>
      </c>
      <c r="G808">
        <v>5.7828419999999996</v>
      </c>
      <c r="H808">
        <v>66.532394000000011</v>
      </c>
      <c r="I808">
        <v>8.575685</v>
      </c>
    </row>
    <row r="809" spans="1:9" x14ac:dyDescent="0.25">
      <c r="A809">
        <v>808</v>
      </c>
      <c r="B809">
        <v>53.505527000000008</v>
      </c>
      <c r="C809">
        <v>6.201085</v>
      </c>
      <c r="F809">
        <v>70.723737</v>
      </c>
      <c r="G809">
        <v>5.7746839999999997</v>
      </c>
      <c r="H809">
        <v>66.56340400000002</v>
      </c>
      <c r="I809">
        <v>8.5790360000000003</v>
      </c>
    </row>
    <row r="810" spans="1:9" x14ac:dyDescent="0.25">
      <c r="A810">
        <v>809</v>
      </c>
      <c r="B810">
        <v>53.52951800000001</v>
      </c>
      <c r="C810">
        <v>6.1958729999999997</v>
      </c>
      <c r="F810">
        <v>70.725105000000013</v>
      </c>
      <c r="G810">
        <v>5.7519470000000004</v>
      </c>
      <c r="H810">
        <v>66.557873000000001</v>
      </c>
      <c r="I810">
        <v>8.5751530000000002</v>
      </c>
    </row>
    <row r="811" spans="1:9" x14ac:dyDescent="0.25">
      <c r="A811">
        <v>810</v>
      </c>
      <c r="B811">
        <v>53.512813000000008</v>
      </c>
      <c r="C811">
        <v>6.2088510000000001</v>
      </c>
      <c r="F811">
        <v>70.733527000000009</v>
      </c>
      <c r="G811">
        <v>5.7619470000000002</v>
      </c>
      <c r="H811">
        <v>66.531811000000005</v>
      </c>
      <c r="I811">
        <v>8.6046200000000006</v>
      </c>
    </row>
    <row r="812" spans="1:9" x14ac:dyDescent="0.25">
      <c r="A812">
        <v>811</v>
      </c>
      <c r="B812">
        <v>53.512020000000014</v>
      </c>
      <c r="C812">
        <v>6.1961919999999999</v>
      </c>
      <c r="H812">
        <v>66.613354000000015</v>
      </c>
      <c r="I812">
        <v>8.5835570000000008</v>
      </c>
    </row>
    <row r="813" spans="1:9" x14ac:dyDescent="0.25">
      <c r="A813">
        <v>812</v>
      </c>
      <c r="B813">
        <v>53.51223000000001</v>
      </c>
      <c r="C813">
        <v>6.1765660000000002</v>
      </c>
      <c r="H813">
        <v>66.629307000000011</v>
      </c>
      <c r="I813">
        <v>8.6231819999999999</v>
      </c>
    </row>
    <row r="814" spans="1:9" x14ac:dyDescent="0.25">
      <c r="A814">
        <v>813</v>
      </c>
      <c r="B814">
        <v>53.525261000000008</v>
      </c>
      <c r="C814">
        <v>6.1586410000000003</v>
      </c>
      <c r="H814">
        <v>66.541176000000007</v>
      </c>
      <c r="I814">
        <v>8.6054169999999992</v>
      </c>
    </row>
    <row r="815" spans="1:9" x14ac:dyDescent="0.25">
      <c r="A815">
        <v>814</v>
      </c>
      <c r="B815">
        <v>53.532177000000011</v>
      </c>
      <c r="C815">
        <v>6.1753419999999997</v>
      </c>
    </row>
    <row r="816" spans="1:9" x14ac:dyDescent="0.25">
      <c r="A816">
        <v>815</v>
      </c>
      <c r="B816">
        <v>53.537441000000008</v>
      </c>
      <c r="C816">
        <v>6.1870969999999996</v>
      </c>
    </row>
    <row r="817" spans="1:9" x14ac:dyDescent="0.25">
      <c r="A817">
        <v>816</v>
      </c>
      <c r="B817">
        <v>53.54903800000001</v>
      </c>
      <c r="C817">
        <v>6.1949160000000001</v>
      </c>
      <c r="D817">
        <v>47.446560000000012</v>
      </c>
      <c r="E817">
        <v>8.0494380000000003</v>
      </c>
    </row>
    <row r="818" spans="1:9" x14ac:dyDescent="0.25">
      <c r="A818">
        <v>817</v>
      </c>
      <c r="B818">
        <v>53.539356000000012</v>
      </c>
      <c r="C818">
        <v>6.213584</v>
      </c>
      <c r="D818">
        <v>47.489910000000009</v>
      </c>
      <c r="E818">
        <v>8.0182169999999999</v>
      </c>
    </row>
    <row r="819" spans="1:9" x14ac:dyDescent="0.25">
      <c r="A819">
        <v>818</v>
      </c>
      <c r="B819">
        <v>53.458191000000014</v>
      </c>
      <c r="C819">
        <v>6.2408700000000001</v>
      </c>
      <c r="D819">
        <v>47.486133000000009</v>
      </c>
      <c r="E819">
        <v>8.0362469999999995</v>
      </c>
    </row>
    <row r="820" spans="1:9" x14ac:dyDescent="0.25">
      <c r="A820">
        <v>819</v>
      </c>
      <c r="B820">
        <v>53.488457000000011</v>
      </c>
      <c r="C820">
        <v>6.2768790000000001</v>
      </c>
      <c r="D820">
        <v>47.461403000000011</v>
      </c>
      <c r="E820">
        <v>8.0473630000000007</v>
      </c>
    </row>
    <row r="821" spans="1:9" x14ac:dyDescent="0.25">
      <c r="A821">
        <v>820</v>
      </c>
      <c r="B821">
        <v>53.505527000000008</v>
      </c>
      <c r="C821">
        <v>6.201085</v>
      </c>
      <c r="D821">
        <v>47.456615000000014</v>
      </c>
      <c r="E821">
        <v>8.0626820000000006</v>
      </c>
    </row>
    <row r="822" spans="1:9" x14ac:dyDescent="0.25">
      <c r="A822">
        <v>821</v>
      </c>
      <c r="D822">
        <v>47.490764000000013</v>
      </c>
      <c r="E822">
        <v>8.0616190000000003</v>
      </c>
    </row>
    <row r="823" spans="1:9" x14ac:dyDescent="0.25">
      <c r="A823">
        <v>822</v>
      </c>
      <c r="D823">
        <v>47.461830000000013</v>
      </c>
      <c r="E823">
        <v>8.0299709999999997</v>
      </c>
    </row>
    <row r="824" spans="1:9" x14ac:dyDescent="0.25">
      <c r="A824">
        <v>823</v>
      </c>
      <c r="D824">
        <v>47.476402000000014</v>
      </c>
      <c r="E824">
        <v>8.0242810000000002</v>
      </c>
    </row>
    <row r="825" spans="1:9" x14ac:dyDescent="0.25">
      <c r="A825">
        <v>824</v>
      </c>
      <c r="D825">
        <v>47.47326300000001</v>
      </c>
      <c r="E825">
        <v>8.0071010000000005</v>
      </c>
    </row>
    <row r="826" spans="1:9" x14ac:dyDescent="0.25">
      <c r="A826">
        <v>825</v>
      </c>
      <c r="D826">
        <v>47.47794300000001</v>
      </c>
      <c r="E826">
        <v>8.0129509999999993</v>
      </c>
    </row>
    <row r="827" spans="1:9" x14ac:dyDescent="0.25">
      <c r="A827">
        <v>826</v>
      </c>
      <c r="D827">
        <v>47.478741000000014</v>
      </c>
      <c r="E827">
        <v>8.0396520000000002</v>
      </c>
      <c r="F827">
        <v>50.695686000000009</v>
      </c>
      <c r="G827">
        <v>5.7138790000000004</v>
      </c>
    </row>
    <row r="828" spans="1:9" x14ac:dyDescent="0.25">
      <c r="A828">
        <v>827</v>
      </c>
      <c r="D828">
        <v>47.499805000000009</v>
      </c>
      <c r="E828">
        <v>8.0131650000000008</v>
      </c>
      <c r="F828">
        <v>50.689304000000014</v>
      </c>
      <c r="G828">
        <v>5.736059</v>
      </c>
    </row>
    <row r="829" spans="1:9" x14ac:dyDescent="0.25">
      <c r="A829">
        <v>828</v>
      </c>
      <c r="D829">
        <v>47.446560000000012</v>
      </c>
      <c r="E829">
        <v>8.0494380000000003</v>
      </c>
      <c r="F829">
        <v>50.719356000000012</v>
      </c>
      <c r="G829">
        <v>5.7183999999999999</v>
      </c>
    </row>
    <row r="830" spans="1:9" x14ac:dyDescent="0.25">
      <c r="A830">
        <v>829</v>
      </c>
      <c r="F830">
        <v>50.714462000000012</v>
      </c>
      <c r="G830">
        <v>5.7188790000000003</v>
      </c>
      <c r="H830">
        <v>48.180244000000009</v>
      </c>
      <c r="I830">
        <v>8.8129059999999999</v>
      </c>
    </row>
    <row r="831" spans="1:9" x14ac:dyDescent="0.25">
      <c r="A831">
        <v>830</v>
      </c>
      <c r="F831">
        <v>50.705154000000014</v>
      </c>
      <c r="G831">
        <v>5.7355799999999997</v>
      </c>
      <c r="H831">
        <v>48.156628000000012</v>
      </c>
      <c r="I831">
        <v>8.8023749999999996</v>
      </c>
    </row>
    <row r="832" spans="1:9" x14ac:dyDescent="0.25">
      <c r="A832">
        <v>831</v>
      </c>
      <c r="F832">
        <v>50.701485000000012</v>
      </c>
      <c r="G832">
        <v>5.7458980000000004</v>
      </c>
      <c r="H832">
        <v>48.129928000000014</v>
      </c>
      <c r="I832">
        <v>8.7990239999999993</v>
      </c>
    </row>
    <row r="833" spans="1:9" x14ac:dyDescent="0.25">
      <c r="A833">
        <v>832</v>
      </c>
      <c r="F833">
        <v>50.691326000000011</v>
      </c>
      <c r="G833">
        <v>5.7435049999999999</v>
      </c>
      <c r="H833">
        <v>48.164287000000009</v>
      </c>
      <c r="I833">
        <v>8.8086509999999993</v>
      </c>
    </row>
    <row r="834" spans="1:9" x14ac:dyDescent="0.25">
      <c r="A834">
        <v>833</v>
      </c>
      <c r="F834">
        <v>50.699890000000011</v>
      </c>
      <c r="G834">
        <v>5.7429199999999998</v>
      </c>
      <c r="H834">
        <v>48.176681000000009</v>
      </c>
      <c r="I834">
        <v>8.7945019999999996</v>
      </c>
    </row>
    <row r="835" spans="1:9" x14ac:dyDescent="0.25">
      <c r="A835">
        <v>834</v>
      </c>
      <c r="B835">
        <v>35.073112000000009</v>
      </c>
      <c r="C835">
        <v>6.6956319999999998</v>
      </c>
      <c r="F835">
        <v>50.713665000000013</v>
      </c>
      <c r="G835">
        <v>5.7204740000000003</v>
      </c>
      <c r="H835">
        <v>48.180191000000008</v>
      </c>
      <c r="I835">
        <v>8.7899279999999997</v>
      </c>
    </row>
    <row r="836" spans="1:9" x14ac:dyDescent="0.25">
      <c r="A836">
        <v>835</v>
      </c>
      <c r="B836">
        <v>35.065880000000007</v>
      </c>
      <c r="C836">
        <v>6.7056839999999998</v>
      </c>
      <c r="F836">
        <v>50.689674000000011</v>
      </c>
      <c r="G836">
        <v>5.7269100000000002</v>
      </c>
      <c r="H836">
        <v>48.174766000000012</v>
      </c>
      <c r="I836">
        <v>8.7766310000000001</v>
      </c>
    </row>
    <row r="837" spans="1:9" x14ac:dyDescent="0.25">
      <c r="A837">
        <v>836</v>
      </c>
      <c r="B837">
        <v>35.086994000000011</v>
      </c>
      <c r="C837">
        <v>6.7135559999999996</v>
      </c>
      <c r="F837">
        <v>50.703029000000008</v>
      </c>
      <c r="G837">
        <v>5.7078160000000002</v>
      </c>
      <c r="H837">
        <v>48.151523000000012</v>
      </c>
      <c r="I837">
        <v>8.7571119999999993</v>
      </c>
    </row>
    <row r="838" spans="1:9" x14ac:dyDescent="0.25">
      <c r="A838">
        <v>837</v>
      </c>
      <c r="B838">
        <v>35.082846000000011</v>
      </c>
      <c r="C838">
        <v>6.7128119999999996</v>
      </c>
      <c r="F838">
        <v>50.736111000000008</v>
      </c>
      <c r="G838">
        <v>5.7795670000000001</v>
      </c>
      <c r="H838">
        <v>48.153599000000014</v>
      </c>
      <c r="I838">
        <v>8.7645040000000005</v>
      </c>
    </row>
    <row r="839" spans="1:9" x14ac:dyDescent="0.25">
      <c r="A839">
        <v>838</v>
      </c>
      <c r="B839">
        <v>35.087261000000012</v>
      </c>
      <c r="C839">
        <v>6.685899</v>
      </c>
      <c r="F839">
        <v>50.736111000000008</v>
      </c>
      <c r="G839">
        <v>5.7795670000000001</v>
      </c>
      <c r="H839">
        <v>48.143173000000012</v>
      </c>
      <c r="I839">
        <v>8.7675359999999998</v>
      </c>
    </row>
    <row r="840" spans="1:9" x14ac:dyDescent="0.25">
      <c r="A840">
        <v>839</v>
      </c>
      <c r="B840">
        <v>35.080505000000009</v>
      </c>
      <c r="C840">
        <v>6.7056839999999998</v>
      </c>
      <c r="H840">
        <v>48.135994000000011</v>
      </c>
      <c r="I840">
        <v>8.7894500000000004</v>
      </c>
    </row>
    <row r="841" spans="1:9" x14ac:dyDescent="0.25">
      <c r="A841">
        <v>840</v>
      </c>
      <c r="B841">
        <v>35.08348500000001</v>
      </c>
      <c r="C841">
        <v>6.6919620000000002</v>
      </c>
      <c r="H841">
        <v>48.147159000000009</v>
      </c>
      <c r="I841">
        <v>8.8151930000000007</v>
      </c>
    </row>
    <row r="842" spans="1:9" x14ac:dyDescent="0.25">
      <c r="A842">
        <v>841</v>
      </c>
      <c r="B842">
        <v>35.070988000000014</v>
      </c>
      <c r="C842">
        <v>6.6794099999999998</v>
      </c>
      <c r="H842">
        <v>48.120674000000008</v>
      </c>
      <c r="I842">
        <v>8.8426380000000009</v>
      </c>
    </row>
    <row r="843" spans="1:9" x14ac:dyDescent="0.25">
      <c r="A843">
        <v>842</v>
      </c>
      <c r="B843">
        <v>35.093643000000014</v>
      </c>
      <c r="C843">
        <v>6.6723350000000003</v>
      </c>
      <c r="H843">
        <v>48.082058000000011</v>
      </c>
      <c r="I843">
        <v>8.7955129999999997</v>
      </c>
    </row>
    <row r="844" spans="1:9" x14ac:dyDescent="0.25">
      <c r="A844">
        <v>843</v>
      </c>
      <c r="B844">
        <v>35.112791000000016</v>
      </c>
      <c r="C844">
        <v>6.665368</v>
      </c>
      <c r="H844">
        <v>48.180244000000009</v>
      </c>
      <c r="I844">
        <v>8.8129059999999999</v>
      </c>
    </row>
    <row r="845" spans="1:9" x14ac:dyDescent="0.25">
      <c r="A845">
        <v>844</v>
      </c>
      <c r="B845">
        <v>35.090717000000012</v>
      </c>
      <c r="C845">
        <v>6.6538789999999999</v>
      </c>
    </row>
    <row r="846" spans="1:9" x14ac:dyDescent="0.25">
      <c r="A846">
        <v>845</v>
      </c>
      <c r="B846">
        <v>35.104866000000015</v>
      </c>
      <c r="C846">
        <v>6.6326029999999996</v>
      </c>
    </row>
    <row r="847" spans="1:9" x14ac:dyDescent="0.25">
      <c r="A847">
        <v>846</v>
      </c>
      <c r="B847">
        <v>35.100612000000012</v>
      </c>
      <c r="C847">
        <v>6.6693569999999998</v>
      </c>
      <c r="D847">
        <v>29.328970000000012</v>
      </c>
      <c r="E847">
        <v>8.8577440000000003</v>
      </c>
    </row>
    <row r="848" spans="1:9" x14ac:dyDescent="0.25">
      <c r="A848">
        <v>847</v>
      </c>
      <c r="B848">
        <v>35.038435000000007</v>
      </c>
      <c r="C848">
        <v>6.6905260000000002</v>
      </c>
      <c r="D848">
        <v>29.316576000000012</v>
      </c>
      <c r="E848">
        <v>8.8642319999999994</v>
      </c>
    </row>
    <row r="849" spans="1:9" x14ac:dyDescent="0.25">
      <c r="A849">
        <v>848</v>
      </c>
      <c r="B849">
        <v>35.021307000000007</v>
      </c>
      <c r="C849">
        <v>6.7431289999999997</v>
      </c>
      <c r="D849">
        <v>29.326841000000016</v>
      </c>
      <c r="E849">
        <v>8.8890709999999995</v>
      </c>
    </row>
    <row r="850" spans="1:9" x14ac:dyDescent="0.25">
      <c r="A850">
        <v>849</v>
      </c>
      <c r="B850">
        <v>35.073112000000009</v>
      </c>
      <c r="C850">
        <v>6.6956319999999998</v>
      </c>
      <c r="D850">
        <v>29.304342000000013</v>
      </c>
      <c r="E850">
        <v>8.8902950000000001</v>
      </c>
    </row>
    <row r="851" spans="1:9" x14ac:dyDescent="0.25">
      <c r="A851">
        <v>850</v>
      </c>
      <c r="B851">
        <v>35.073112000000009</v>
      </c>
      <c r="C851">
        <v>6.6956319999999998</v>
      </c>
      <c r="D851">
        <v>29.27844000000001</v>
      </c>
      <c r="E851">
        <v>8.8901350000000008</v>
      </c>
    </row>
    <row r="852" spans="1:9" x14ac:dyDescent="0.25">
      <c r="A852">
        <v>851</v>
      </c>
      <c r="D852">
        <v>29.287430000000015</v>
      </c>
      <c r="E852">
        <v>8.8901350000000008</v>
      </c>
    </row>
    <row r="853" spans="1:9" x14ac:dyDescent="0.25">
      <c r="A853">
        <v>852</v>
      </c>
      <c r="D853">
        <v>29.258867000000009</v>
      </c>
      <c r="E853">
        <v>8.8775289999999991</v>
      </c>
    </row>
    <row r="854" spans="1:9" x14ac:dyDescent="0.25">
      <c r="A854">
        <v>853</v>
      </c>
      <c r="D854">
        <v>29.28992800000001</v>
      </c>
      <c r="E854">
        <v>8.8781149999999993</v>
      </c>
      <c r="F854">
        <v>34.457670000000007</v>
      </c>
      <c r="G854">
        <v>6.1561940000000002</v>
      </c>
    </row>
    <row r="855" spans="1:9" x14ac:dyDescent="0.25">
      <c r="A855">
        <v>854</v>
      </c>
      <c r="D855">
        <v>29.295406000000014</v>
      </c>
      <c r="E855">
        <v>8.8688599999999997</v>
      </c>
      <c r="F855">
        <v>34.395437000000015</v>
      </c>
      <c r="G855">
        <v>6.1628959999999999</v>
      </c>
    </row>
    <row r="856" spans="1:9" x14ac:dyDescent="0.25">
      <c r="A856">
        <v>855</v>
      </c>
      <c r="D856">
        <v>29.288599000000012</v>
      </c>
      <c r="E856">
        <v>8.8680620000000001</v>
      </c>
      <c r="F856">
        <v>34.378206000000006</v>
      </c>
      <c r="G856">
        <v>6.1478440000000001</v>
      </c>
    </row>
    <row r="857" spans="1:9" x14ac:dyDescent="0.25">
      <c r="A857">
        <v>856</v>
      </c>
      <c r="D857">
        <v>29.327373000000009</v>
      </c>
      <c r="E857">
        <v>8.8857739999999996</v>
      </c>
      <c r="F857">
        <v>34.364376000000007</v>
      </c>
      <c r="G857">
        <v>6.1185369999999999</v>
      </c>
    </row>
    <row r="858" spans="1:9" x14ac:dyDescent="0.25">
      <c r="A858">
        <v>857</v>
      </c>
      <c r="D858">
        <v>29.253973000000016</v>
      </c>
      <c r="E858">
        <v>8.8414140000000003</v>
      </c>
      <c r="F858">
        <v>34.40336400000001</v>
      </c>
      <c r="G858">
        <v>6.1450779999999998</v>
      </c>
      <c r="H858">
        <v>31.657190000000014</v>
      </c>
      <c r="I858">
        <v>9.0655509999999992</v>
      </c>
    </row>
    <row r="859" spans="1:9" x14ac:dyDescent="0.25">
      <c r="A859">
        <v>858</v>
      </c>
      <c r="D859">
        <v>29.357958000000011</v>
      </c>
      <c r="E859">
        <v>8.8505099999999999</v>
      </c>
      <c r="F859">
        <v>34.398044000000013</v>
      </c>
      <c r="G859">
        <v>6.1507160000000001</v>
      </c>
      <c r="H859">
        <v>31.680593000000016</v>
      </c>
      <c r="I859">
        <v>9.1169309999999992</v>
      </c>
    </row>
    <row r="860" spans="1:9" x14ac:dyDescent="0.25">
      <c r="A860">
        <v>859</v>
      </c>
      <c r="F860">
        <v>34.438150000000007</v>
      </c>
      <c r="G860">
        <v>6.1583750000000004</v>
      </c>
      <c r="H860">
        <v>31.615755000000007</v>
      </c>
      <c r="I860">
        <v>9.0839540000000003</v>
      </c>
    </row>
    <row r="861" spans="1:9" x14ac:dyDescent="0.25">
      <c r="A861">
        <v>860</v>
      </c>
      <c r="F861">
        <v>34.442831000000012</v>
      </c>
      <c r="G861">
        <v>6.1598110000000004</v>
      </c>
      <c r="H861">
        <v>31.602032000000008</v>
      </c>
      <c r="I861">
        <v>9.0576790000000003</v>
      </c>
    </row>
    <row r="862" spans="1:9" x14ac:dyDescent="0.25">
      <c r="A862">
        <v>861</v>
      </c>
      <c r="F862">
        <v>34.418573000000009</v>
      </c>
      <c r="G862">
        <v>6.1641729999999999</v>
      </c>
      <c r="H862">
        <v>31.601715000000013</v>
      </c>
      <c r="I862">
        <v>9.0650720000000007</v>
      </c>
    </row>
    <row r="863" spans="1:9" x14ac:dyDescent="0.25">
      <c r="A863">
        <v>862</v>
      </c>
      <c r="F863">
        <v>34.398100000000014</v>
      </c>
      <c r="G863">
        <v>6.1575240000000004</v>
      </c>
      <c r="H863">
        <v>31.607509000000007</v>
      </c>
      <c r="I863">
        <v>9.0815079999999995</v>
      </c>
    </row>
    <row r="864" spans="1:9" x14ac:dyDescent="0.25">
      <c r="A864">
        <v>863</v>
      </c>
      <c r="B864">
        <v>20.332829000000011</v>
      </c>
      <c r="C864">
        <v>6.8759940000000004</v>
      </c>
      <c r="F864">
        <v>34.394161000000011</v>
      </c>
      <c r="G864">
        <v>6.1403970000000001</v>
      </c>
      <c r="H864">
        <v>31.603628000000015</v>
      </c>
      <c r="I864">
        <v>9.0808160000000004</v>
      </c>
    </row>
    <row r="865" spans="1:11" x14ac:dyDescent="0.25">
      <c r="A865">
        <v>864</v>
      </c>
      <c r="B865">
        <v>20.332829000000011</v>
      </c>
      <c r="C865">
        <v>6.8759940000000004</v>
      </c>
      <c r="F865">
        <v>34.381769000000013</v>
      </c>
      <c r="G865">
        <v>6.127313</v>
      </c>
      <c r="H865">
        <v>31.597246000000013</v>
      </c>
      <c r="I865">
        <v>9.0515620000000006</v>
      </c>
    </row>
    <row r="866" spans="1:11" x14ac:dyDescent="0.25">
      <c r="A866">
        <v>865</v>
      </c>
      <c r="B866">
        <v>20.31304200000001</v>
      </c>
      <c r="C866">
        <v>6.9418949999999997</v>
      </c>
      <c r="F866">
        <v>34.392992000000007</v>
      </c>
      <c r="G866">
        <v>6.1352909999999996</v>
      </c>
      <c r="H866">
        <v>31.614532000000011</v>
      </c>
      <c r="I866">
        <v>9.0629980000000003</v>
      </c>
    </row>
    <row r="867" spans="1:11" x14ac:dyDescent="0.25">
      <c r="A867">
        <v>866</v>
      </c>
      <c r="B867">
        <v>20.240760000000009</v>
      </c>
      <c r="C867">
        <v>6.9267349999999999</v>
      </c>
      <c r="F867">
        <v>34.457670000000007</v>
      </c>
      <c r="G867">
        <v>6.1561940000000002</v>
      </c>
      <c r="H867">
        <v>31.620808000000011</v>
      </c>
      <c r="I867">
        <v>9.0634770000000007</v>
      </c>
    </row>
    <row r="868" spans="1:11" x14ac:dyDescent="0.25">
      <c r="A868">
        <v>867</v>
      </c>
      <c r="B868">
        <v>20.322244000000012</v>
      </c>
      <c r="C868">
        <v>6.8548780000000002</v>
      </c>
      <c r="H868">
        <v>31.610596000000015</v>
      </c>
      <c r="I868">
        <v>9.0708169999999999</v>
      </c>
    </row>
    <row r="869" spans="1:11" x14ac:dyDescent="0.25">
      <c r="A869">
        <v>868</v>
      </c>
      <c r="B869">
        <v>20.318841000000013</v>
      </c>
      <c r="C869">
        <v>6.8664199999999997</v>
      </c>
      <c r="H869">
        <v>31.623947000000015</v>
      </c>
      <c r="I869">
        <v>9.0685300000000009</v>
      </c>
    </row>
    <row r="870" spans="1:11" x14ac:dyDescent="0.25">
      <c r="A870">
        <v>869</v>
      </c>
      <c r="B870">
        <v>20.301395000000014</v>
      </c>
      <c r="C870">
        <v>6.8887600000000004</v>
      </c>
      <c r="H870">
        <v>31.614691000000008</v>
      </c>
      <c r="I870">
        <v>9.0711890000000004</v>
      </c>
    </row>
    <row r="871" spans="1:11" x14ac:dyDescent="0.25">
      <c r="A871">
        <v>870</v>
      </c>
      <c r="B871">
        <v>20.318894000000014</v>
      </c>
      <c r="C871">
        <v>6.8430179999999998</v>
      </c>
      <c r="H871">
        <v>31.625223000000013</v>
      </c>
      <c r="I871">
        <v>9.0901239999999994</v>
      </c>
    </row>
    <row r="872" spans="1:11" x14ac:dyDescent="0.25">
      <c r="A872">
        <v>871</v>
      </c>
      <c r="B872">
        <v>20.303523000000013</v>
      </c>
      <c r="C872">
        <v>6.8435490000000003</v>
      </c>
      <c r="H872">
        <v>31.657190000000014</v>
      </c>
      <c r="I872">
        <v>9.0655509999999992</v>
      </c>
    </row>
    <row r="873" spans="1:11" x14ac:dyDescent="0.25">
      <c r="A873">
        <v>872</v>
      </c>
      <c r="B873">
        <v>20.326341000000014</v>
      </c>
      <c r="C873">
        <v>6.8228049999999998</v>
      </c>
      <c r="D873">
        <v>16.79935900000001</v>
      </c>
      <c r="E873">
        <v>8.7408889999999992</v>
      </c>
      <c r="H873">
        <v>31.657190000000014</v>
      </c>
      <c r="I873">
        <v>9.0655509999999992</v>
      </c>
    </row>
    <row r="874" spans="1:11" x14ac:dyDescent="0.25">
      <c r="A874">
        <v>873</v>
      </c>
      <c r="B874">
        <v>20.329426000000012</v>
      </c>
      <c r="C874">
        <v>6.8284960000000003</v>
      </c>
      <c r="D874">
        <v>16.781168000000008</v>
      </c>
      <c r="E874">
        <v>8.6792960000000008</v>
      </c>
      <c r="H874">
        <v>31.657190000000014</v>
      </c>
      <c r="I874">
        <v>9.0655509999999992</v>
      </c>
    </row>
    <row r="875" spans="1:11" x14ac:dyDescent="0.25">
      <c r="A875">
        <v>874</v>
      </c>
      <c r="B875">
        <v>20.241771000000014</v>
      </c>
      <c r="C875">
        <v>6.8364209999999996</v>
      </c>
      <c r="D875">
        <v>16.759308000000011</v>
      </c>
      <c r="E875">
        <v>8.6995079999999998</v>
      </c>
    </row>
    <row r="876" spans="1:11" x14ac:dyDescent="0.25">
      <c r="A876">
        <v>875</v>
      </c>
      <c r="B876">
        <v>20.332829000000011</v>
      </c>
      <c r="C876">
        <v>6.8759940000000004</v>
      </c>
      <c r="D876">
        <v>16.79935900000001</v>
      </c>
      <c r="E876">
        <v>8.7408889999999992</v>
      </c>
      <c r="J876">
        <v>37.605148000000014</v>
      </c>
      <c r="K876">
        <v>13.774805000000001</v>
      </c>
    </row>
    <row r="877" spans="1:11" x14ac:dyDescent="0.25">
      <c r="A877">
        <v>876</v>
      </c>
    </row>
    <row r="878" spans="1:11" x14ac:dyDescent="0.25">
      <c r="A878">
        <v>877</v>
      </c>
      <c r="J878">
        <v>37.585151000000003</v>
      </c>
      <c r="K878">
        <v>13.774805000000001</v>
      </c>
    </row>
    <row r="879" spans="1:11" x14ac:dyDescent="0.25">
      <c r="A879">
        <v>878</v>
      </c>
      <c r="B879">
        <v>26.504232000000002</v>
      </c>
      <c r="C879">
        <v>8.2390559999999997</v>
      </c>
    </row>
    <row r="880" spans="1:11" x14ac:dyDescent="0.25">
      <c r="A880">
        <v>879</v>
      </c>
      <c r="B880">
        <v>26.514657</v>
      </c>
      <c r="C880">
        <v>8.2263959999999994</v>
      </c>
      <c r="H880">
        <v>18.284538000000005</v>
      </c>
      <c r="I880">
        <v>8.2443209999999993</v>
      </c>
    </row>
    <row r="881" spans="1:9" x14ac:dyDescent="0.25">
      <c r="A881">
        <v>880</v>
      </c>
      <c r="B881">
        <v>26.506627000000002</v>
      </c>
      <c r="C881">
        <v>8.2353850000000008</v>
      </c>
      <c r="H881">
        <v>18.273420999999999</v>
      </c>
      <c r="I881">
        <v>8.2598520000000004</v>
      </c>
    </row>
    <row r="882" spans="1:9" x14ac:dyDescent="0.25">
      <c r="A882">
        <v>881</v>
      </c>
      <c r="B882">
        <v>26.488649000000002</v>
      </c>
      <c r="C882">
        <v>8.2247479999999999</v>
      </c>
      <c r="H882">
        <v>18.285548000000006</v>
      </c>
      <c r="I882">
        <v>8.2519799999999996</v>
      </c>
    </row>
    <row r="883" spans="1:9" x14ac:dyDescent="0.25">
      <c r="A883">
        <v>882</v>
      </c>
      <c r="B883">
        <v>26.520774000000003</v>
      </c>
      <c r="C883">
        <v>8.2204390000000007</v>
      </c>
      <c r="H883">
        <v>18.287038000000003</v>
      </c>
      <c r="I883">
        <v>8.2458639999999992</v>
      </c>
    </row>
    <row r="884" spans="1:9" x14ac:dyDescent="0.25">
      <c r="A884">
        <v>883</v>
      </c>
      <c r="B884">
        <v>26.519497999999999</v>
      </c>
      <c r="C884">
        <v>8.2205449999999995</v>
      </c>
      <c r="H884">
        <v>18.285974000000003</v>
      </c>
      <c r="I884">
        <v>8.2313969999999994</v>
      </c>
    </row>
    <row r="885" spans="1:9" x14ac:dyDescent="0.25">
      <c r="A885">
        <v>884</v>
      </c>
      <c r="B885">
        <v>26.49418</v>
      </c>
      <c r="C885">
        <v>8.2136320000000005</v>
      </c>
      <c r="H885">
        <v>18.294111000000001</v>
      </c>
      <c r="I885">
        <v>8.2248000000000001</v>
      </c>
    </row>
    <row r="886" spans="1:9" x14ac:dyDescent="0.25">
      <c r="A886">
        <v>885</v>
      </c>
      <c r="B886">
        <v>26.458863000000008</v>
      </c>
      <c r="C886">
        <v>8.2161849999999994</v>
      </c>
      <c r="H886">
        <v>18.296505000000003</v>
      </c>
      <c r="I886">
        <v>8.2182049999999993</v>
      </c>
    </row>
    <row r="887" spans="1:9" x14ac:dyDescent="0.25">
      <c r="A887">
        <v>886</v>
      </c>
      <c r="B887">
        <v>26.446894999999998</v>
      </c>
      <c r="C887">
        <v>8.2270350000000008</v>
      </c>
      <c r="H887">
        <v>18.279060000000001</v>
      </c>
      <c r="I887">
        <v>8.2036309999999997</v>
      </c>
    </row>
    <row r="888" spans="1:9" x14ac:dyDescent="0.25">
      <c r="A888">
        <v>887</v>
      </c>
      <c r="B888">
        <v>26.502476999999999</v>
      </c>
      <c r="C888">
        <v>8.2477250000000009</v>
      </c>
      <c r="H888">
        <v>18.257040000000003</v>
      </c>
      <c r="I888">
        <v>8.1712399999999992</v>
      </c>
    </row>
    <row r="889" spans="1:9" x14ac:dyDescent="0.25">
      <c r="A889">
        <v>888</v>
      </c>
      <c r="B889">
        <v>26.490350000000007</v>
      </c>
      <c r="C889">
        <v>8.2858079999999994</v>
      </c>
      <c r="H889">
        <v>18.263103999999998</v>
      </c>
      <c r="I889">
        <v>8.1710270000000005</v>
      </c>
    </row>
    <row r="890" spans="1:9" x14ac:dyDescent="0.25">
      <c r="A890">
        <v>889</v>
      </c>
      <c r="B890">
        <v>26.519765000000007</v>
      </c>
      <c r="C890">
        <v>8.2394280000000002</v>
      </c>
      <c r="H890">
        <v>18.282252</v>
      </c>
      <c r="I890">
        <v>8.2234169999999995</v>
      </c>
    </row>
    <row r="891" spans="1:9" x14ac:dyDescent="0.25">
      <c r="A891">
        <v>890</v>
      </c>
      <c r="B891">
        <v>26.504232000000002</v>
      </c>
      <c r="C891">
        <v>8.2390559999999997</v>
      </c>
      <c r="D891">
        <v>33.655318000000001</v>
      </c>
      <c r="E891">
        <v>6.1707150000000004</v>
      </c>
      <c r="H891">
        <v>18.243369999999999</v>
      </c>
      <c r="I891">
        <v>8.2161849999999994</v>
      </c>
    </row>
    <row r="892" spans="1:9" x14ac:dyDescent="0.25">
      <c r="A892">
        <v>891</v>
      </c>
      <c r="B892">
        <v>26.504232000000002</v>
      </c>
      <c r="C892">
        <v>8.2390559999999997</v>
      </c>
      <c r="D892">
        <v>33.701537000000002</v>
      </c>
      <c r="E892">
        <v>6.1970960000000002</v>
      </c>
      <c r="H892">
        <v>18.204010000000004</v>
      </c>
      <c r="I892">
        <v>8.2100139999999993</v>
      </c>
    </row>
    <row r="893" spans="1:9" x14ac:dyDescent="0.25">
      <c r="A893">
        <v>892</v>
      </c>
      <c r="D893">
        <v>33.612928000000004</v>
      </c>
      <c r="E893">
        <v>6.2337429999999996</v>
      </c>
      <c r="H893">
        <v>18.263049000000002</v>
      </c>
      <c r="I893">
        <v>8.2308109999999992</v>
      </c>
    </row>
    <row r="894" spans="1:9" x14ac:dyDescent="0.25">
      <c r="A894">
        <v>893</v>
      </c>
      <c r="D894">
        <v>33.614896000000002</v>
      </c>
      <c r="E894">
        <v>6.2355510000000001</v>
      </c>
    </row>
    <row r="895" spans="1:9" x14ac:dyDescent="0.25">
      <c r="A895">
        <v>894</v>
      </c>
      <c r="D895">
        <v>33.626435000000001</v>
      </c>
      <c r="E895">
        <v>6.222308</v>
      </c>
    </row>
    <row r="896" spans="1:9" x14ac:dyDescent="0.25">
      <c r="A896">
        <v>895</v>
      </c>
      <c r="D896">
        <v>33.624734000000004</v>
      </c>
      <c r="E896">
        <v>6.2031599999999996</v>
      </c>
    </row>
    <row r="897" spans="1:9" x14ac:dyDescent="0.25">
      <c r="A897">
        <v>896</v>
      </c>
      <c r="D897">
        <v>33.663192000000002</v>
      </c>
      <c r="E897">
        <v>6.1912459999999996</v>
      </c>
    </row>
    <row r="898" spans="1:9" x14ac:dyDescent="0.25">
      <c r="A898">
        <v>897</v>
      </c>
      <c r="D898">
        <v>33.650850000000005</v>
      </c>
      <c r="E898">
        <v>6.2014050000000003</v>
      </c>
      <c r="F898">
        <v>27.663741000000002</v>
      </c>
      <c r="G898">
        <v>9.137302</v>
      </c>
    </row>
    <row r="899" spans="1:9" x14ac:dyDescent="0.25">
      <c r="A899">
        <v>898</v>
      </c>
      <c r="D899">
        <v>33.644788000000005</v>
      </c>
      <c r="E899">
        <v>6.2136380000000004</v>
      </c>
      <c r="F899">
        <v>27.663741000000002</v>
      </c>
      <c r="G899">
        <v>9.137302</v>
      </c>
    </row>
    <row r="900" spans="1:9" x14ac:dyDescent="0.25">
      <c r="A900">
        <v>899</v>
      </c>
      <c r="D900">
        <v>33.675424000000007</v>
      </c>
      <c r="E900">
        <v>6.192628</v>
      </c>
      <c r="F900">
        <v>27.686984000000002</v>
      </c>
      <c r="G900">
        <v>9.0959749999999993</v>
      </c>
    </row>
    <row r="901" spans="1:9" x14ac:dyDescent="0.25">
      <c r="A901">
        <v>900</v>
      </c>
      <c r="D901">
        <v>33.684890000000003</v>
      </c>
      <c r="E901">
        <v>6.2145950000000001</v>
      </c>
      <c r="F901">
        <v>27.667304000000001</v>
      </c>
      <c r="G901">
        <v>9.1002290000000006</v>
      </c>
    </row>
    <row r="902" spans="1:9" x14ac:dyDescent="0.25">
      <c r="A902">
        <v>901</v>
      </c>
      <c r="D902">
        <v>33.707975000000005</v>
      </c>
      <c r="E902">
        <v>6.1979480000000002</v>
      </c>
      <c r="F902">
        <v>27.671666000000002</v>
      </c>
      <c r="G902">
        <v>9.0926240000000007</v>
      </c>
    </row>
    <row r="903" spans="1:9" x14ac:dyDescent="0.25">
      <c r="A903">
        <v>902</v>
      </c>
      <c r="D903">
        <v>33.655318000000001</v>
      </c>
      <c r="E903">
        <v>6.1707150000000004</v>
      </c>
      <c r="F903">
        <v>27.704642000000007</v>
      </c>
      <c r="G903">
        <v>9.1029420000000005</v>
      </c>
    </row>
    <row r="904" spans="1:9" x14ac:dyDescent="0.25">
      <c r="A904">
        <v>903</v>
      </c>
      <c r="F904">
        <v>27.726026000000005</v>
      </c>
      <c r="G904">
        <v>9.109591</v>
      </c>
    </row>
    <row r="905" spans="1:9" x14ac:dyDescent="0.25">
      <c r="A905">
        <v>904</v>
      </c>
      <c r="F905">
        <v>27.791021999999998</v>
      </c>
      <c r="G905">
        <v>9.0997509999999995</v>
      </c>
    </row>
    <row r="906" spans="1:9" x14ac:dyDescent="0.25">
      <c r="A906">
        <v>905</v>
      </c>
      <c r="F906">
        <v>27.759376000000003</v>
      </c>
      <c r="G906">
        <v>9.0453930000000007</v>
      </c>
    </row>
    <row r="907" spans="1:9" x14ac:dyDescent="0.25">
      <c r="A907">
        <v>906</v>
      </c>
      <c r="F907">
        <v>27.763204000000002</v>
      </c>
      <c r="G907">
        <v>9.0223080000000007</v>
      </c>
      <c r="H907">
        <v>33.807704000000001</v>
      </c>
      <c r="I907">
        <v>6.3177279999999998</v>
      </c>
    </row>
    <row r="908" spans="1:9" x14ac:dyDescent="0.25">
      <c r="A908">
        <v>907</v>
      </c>
      <c r="F908">
        <v>27.802564000000004</v>
      </c>
      <c r="G908">
        <v>9.0178949999999993</v>
      </c>
      <c r="H908">
        <v>33.838924000000006</v>
      </c>
      <c r="I908">
        <v>6.3121960000000001</v>
      </c>
    </row>
    <row r="909" spans="1:9" x14ac:dyDescent="0.25">
      <c r="A909">
        <v>908</v>
      </c>
      <c r="F909">
        <v>27.663741000000002</v>
      </c>
      <c r="G909">
        <v>9.137302</v>
      </c>
      <c r="H909">
        <v>33.847329000000002</v>
      </c>
      <c r="I909">
        <v>6.32294</v>
      </c>
    </row>
    <row r="910" spans="1:9" x14ac:dyDescent="0.25">
      <c r="A910">
        <v>909</v>
      </c>
      <c r="F910">
        <v>27.663741000000002</v>
      </c>
      <c r="G910">
        <v>9.137302</v>
      </c>
      <c r="H910">
        <v>33.842807000000008</v>
      </c>
      <c r="I910">
        <v>6.3225680000000004</v>
      </c>
    </row>
    <row r="911" spans="1:9" x14ac:dyDescent="0.25">
      <c r="A911">
        <v>910</v>
      </c>
      <c r="B911">
        <v>47.638942</v>
      </c>
      <c r="C911">
        <v>7.5486149999999999</v>
      </c>
      <c r="H911">
        <v>33.829351000000003</v>
      </c>
      <c r="I911">
        <v>6.2945909999999996</v>
      </c>
    </row>
    <row r="912" spans="1:9" x14ac:dyDescent="0.25">
      <c r="A912">
        <v>911</v>
      </c>
      <c r="B912">
        <v>47.645168000000005</v>
      </c>
      <c r="C912">
        <v>7.5288300000000001</v>
      </c>
      <c r="H912">
        <v>33.838605000000001</v>
      </c>
      <c r="I912">
        <v>6.3062930000000001</v>
      </c>
    </row>
    <row r="913" spans="1:9" x14ac:dyDescent="0.25">
      <c r="A913">
        <v>912</v>
      </c>
      <c r="B913">
        <v>47.650481000000006</v>
      </c>
      <c r="C913">
        <v>7.5174469999999998</v>
      </c>
      <c r="H913">
        <v>33.850413000000003</v>
      </c>
      <c r="I913">
        <v>6.2740070000000001</v>
      </c>
    </row>
    <row r="914" spans="1:9" x14ac:dyDescent="0.25">
      <c r="A914">
        <v>913</v>
      </c>
      <c r="B914">
        <v>47.697181</v>
      </c>
      <c r="C914">
        <v>7.4929269999999999</v>
      </c>
      <c r="H914">
        <v>33.855785000000004</v>
      </c>
      <c r="I914">
        <v>6.2794850000000002</v>
      </c>
    </row>
    <row r="915" spans="1:9" x14ac:dyDescent="0.25">
      <c r="A915">
        <v>914</v>
      </c>
      <c r="B915">
        <v>47.638728</v>
      </c>
      <c r="C915">
        <v>7.4927669999999997</v>
      </c>
      <c r="H915">
        <v>33.827010000000001</v>
      </c>
      <c r="I915">
        <v>6.2437420000000001</v>
      </c>
    </row>
    <row r="916" spans="1:9" x14ac:dyDescent="0.25">
      <c r="A916">
        <v>915</v>
      </c>
      <c r="B916">
        <v>47.618091</v>
      </c>
      <c r="C916">
        <v>7.5011190000000001</v>
      </c>
      <c r="H916">
        <v>33.787492</v>
      </c>
      <c r="I916">
        <v>6.166353</v>
      </c>
    </row>
    <row r="917" spans="1:9" x14ac:dyDescent="0.25">
      <c r="A917">
        <v>916</v>
      </c>
      <c r="B917">
        <v>47.623145000000001</v>
      </c>
      <c r="C917">
        <v>7.4887790000000001</v>
      </c>
      <c r="H917">
        <v>33.807704000000001</v>
      </c>
      <c r="I917">
        <v>6.3177279999999998</v>
      </c>
    </row>
    <row r="918" spans="1:9" x14ac:dyDescent="0.25">
      <c r="A918">
        <v>917</v>
      </c>
      <c r="B918">
        <v>47.620219000000006</v>
      </c>
      <c r="C918">
        <v>7.4769709999999998</v>
      </c>
    </row>
    <row r="919" spans="1:9" x14ac:dyDescent="0.25">
      <c r="A919">
        <v>918</v>
      </c>
      <c r="B919">
        <v>47.605914000000006</v>
      </c>
      <c r="C919">
        <v>7.4607479999999997</v>
      </c>
    </row>
    <row r="920" spans="1:9" x14ac:dyDescent="0.25">
      <c r="A920">
        <v>919</v>
      </c>
      <c r="B920">
        <v>47.618781000000006</v>
      </c>
      <c r="C920">
        <v>7.4913319999999999</v>
      </c>
    </row>
    <row r="921" spans="1:9" x14ac:dyDescent="0.25">
      <c r="A921">
        <v>920</v>
      </c>
      <c r="B921">
        <v>47.577403000000004</v>
      </c>
      <c r="C921">
        <v>7.383731</v>
      </c>
      <c r="D921">
        <v>55.120223000000003</v>
      </c>
      <c r="E921">
        <v>5.3904399999999999</v>
      </c>
    </row>
    <row r="922" spans="1:9" x14ac:dyDescent="0.25">
      <c r="A922">
        <v>921</v>
      </c>
      <c r="B922">
        <v>47.638942</v>
      </c>
      <c r="C922">
        <v>7.5486149999999999</v>
      </c>
      <c r="D922">
        <v>55.154529000000004</v>
      </c>
      <c r="E922">
        <v>5.3472499999999998</v>
      </c>
    </row>
    <row r="923" spans="1:9" x14ac:dyDescent="0.25">
      <c r="A923">
        <v>922</v>
      </c>
      <c r="D923">
        <v>55.180858000000001</v>
      </c>
      <c r="E923">
        <v>5.3473569999999997</v>
      </c>
    </row>
    <row r="924" spans="1:9" x14ac:dyDescent="0.25">
      <c r="A924">
        <v>923</v>
      </c>
      <c r="D924">
        <v>55.194049</v>
      </c>
      <c r="E924">
        <v>5.318848</v>
      </c>
    </row>
    <row r="925" spans="1:9" x14ac:dyDescent="0.25">
      <c r="A925">
        <v>924</v>
      </c>
      <c r="D925">
        <v>55.168410000000002</v>
      </c>
      <c r="E925">
        <v>5.3705999999999996</v>
      </c>
    </row>
    <row r="926" spans="1:9" x14ac:dyDescent="0.25">
      <c r="A926">
        <v>925</v>
      </c>
      <c r="D926">
        <v>55.223567000000003</v>
      </c>
      <c r="E926">
        <v>5.3657069999999996</v>
      </c>
      <c r="F926">
        <v>49.338634000000006</v>
      </c>
      <c r="G926">
        <v>8.3272940000000002</v>
      </c>
    </row>
    <row r="927" spans="1:9" x14ac:dyDescent="0.25">
      <c r="A927">
        <v>926</v>
      </c>
      <c r="D927">
        <v>55.216651000000006</v>
      </c>
      <c r="E927">
        <v>5.3524099999999999</v>
      </c>
      <c r="F927">
        <v>49.317146000000001</v>
      </c>
      <c r="G927">
        <v>8.3213910000000002</v>
      </c>
    </row>
    <row r="928" spans="1:9" x14ac:dyDescent="0.25">
      <c r="A928">
        <v>927</v>
      </c>
      <c r="D928">
        <v>55.218726000000004</v>
      </c>
      <c r="E928">
        <v>5.3307089999999997</v>
      </c>
      <c r="F928">
        <v>49.308849000000002</v>
      </c>
      <c r="G928">
        <v>8.3029349999999997</v>
      </c>
    </row>
    <row r="929" spans="1:9" x14ac:dyDescent="0.25">
      <c r="A929">
        <v>928</v>
      </c>
      <c r="D929">
        <v>55.246650000000002</v>
      </c>
      <c r="E929">
        <v>5.3259220000000003</v>
      </c>
      <c r="F929">
        <v>49.317252000000003</v>
      </c>
      <c r="G929">
        <v>8.3349530000000005</v>
      </c>
    </row>
    <row r="930" spans="1:9" x14ac:dyDescent="0.25">
      <c r="A930">
        <v>929</v>
      </c>
      <c r="D930">
        <v>55.120223000000003</v>
      </c>
      <c r="E930">
        <v>5.3904399999999999</v>
      </c>
      <c r="F930">
        <v>49.296191</v>
      </c>
      <c r="G930">
        <v>8.3365500000000008</v>
      </c>
    </row>
    <row r="931" spans="1:9" x14ac:dyDescent="0.25">
      <c r="A931">
        <v>930</v>
      </c>
      <c r="F931">
        <v>49.301772</v>
      </c>
      <c r="G931">
        <v>8.3316560000000006</v>
      </c>
      <c r="H931">
        <v>53.739288000000002</v>
      </c>
      <c r="I931">
        <v>5.0474810000000003</v>
      </c>
    </row>
    <row r="932" spans="1:9" x14ac:dyDescent="0.25">
      <c r="A932">
        <v>931</v>
      </c>
      <c r="F932">
        <v>49.317786000000005</v>
      </c>
      <c r="G932">
        <v>8.3468149999999994</v>
      </c>
      <c r="H932">
        <v>53.734077000000006</v>
      </c>
      <c r="I932">
        <v>5.0074829999999997</v>
      </c>
    </row>
    <row r="933" spans="1:9" x14ac:dyDescent="0.25">
      <c r="A933">
        <v>932</v>
      </c>
      <c r="F933">
        <v>49.340972000000001</v>
      </c>
      <c r="G933">
        <v>8.3520800000000008</v>
      </c>
      <c r="H933">
        <v>53.711578000000003</v>
      </c>
      <c r="I933">
        <v>5.0324809999999998</v>
      </c>
    </row>
    <row r="934" spans="1:9" x14ac:dyDescent="0.25">
      <c r="A934">
        <v>933</v>
      </c>
      <c r="F934">
        <v>49.364429000000001</v>
      </c>
      <c r="G934">
        <v>8.3475070000000002</v>
      </c>
      <c r="H934">
        <v>53.709663000000006</v>
      </c>
      <c r="I934">
        <v>5.0563630000000002</v>
      </c>
    </row>
    <row r="935" spans="1:9" x14ac:dyDescent="0.25">
      <c r="A935">
        <v>934</v>
      </c>
      <c r="F935">
        <v>49.342731000000001</v>
      </c>
      <c r="G935">
        <v>8.226343</v>
      </c>
      <c r="H935">
        <v>53.730830000000005</v>
      </c>
      <c r="I935">
        <v>5.0510970000000004</v>
      </c>
    </row>
    <row r="936" spans="1:9" x14ac:dyDescent="0.25">
      <c r="A936">
        <v>935</v>
      </c>
      <c r="F936">
        <v>49.332729</v>
      </c>
      <c r="G936">
        <v>8.3851110000000002</v>
      </c>
      <c r="H936">
        <v>53.729499000000004</v>
      </c>
      <c r="I936">
        <v>5.0621070000000001</v>
      </c>
    </row>
    <row r="937" spans="1:9" x14ac:dyDescent="0.25">
      <c r="A937">
        <v>936</v>
      </c>
      <c r="B937">
        <v>70.899106000000003</v>
      </c>
      <c r="C937">
        <v>7.0780529999999997</v>
      </c>
      <c r="H937">
        <v>53.735458000000001</v>
      </c>
      <c r="I937">
        <v>5.0742339999999997</v>
      </c>
    </row>
    <row r="938" spans="1:9" x14ac:dyDescent="0.25">
      <c r="A938">
        <v>937</v>
      </c>
      <c r="B938">
        <v>70.837842000000009</v>
      </c>
      <c r="C938">
        <v>7.0037900000000004</v>
      </c>
      <c r="H938">
        <v>53.732429000000003</v>
      </c>
      <c r="I938">
        <v>5.0666279999999997</v>
      </c>
    </row>
    <row r="939" spans="1:9" x14ac:dyDescent="0.25">
      <c r="A939">
        <v>938</v>
      </c>
      <c r="B939">
        <v>70.835263000000012</v>
      </c>
      <c r="C939">
        <v>7.0159469999999997</v>
      </c>
      <c r="H939">
        <v>53.739288000000002</v>
      </c>
      <c r="I939">
        <v>5.0474810000000003</v>
      </c>
    </row>
    <row r="940" spans="1:9" x14ac:dyDescent="0.25">
      <c r="A940">
        <v>939</v>
      </c>
      <c r="B940">
        <v>70.850790000000003</v>
      </c>
      <c r="C940">
        <v>7.0298939999999996</v>
      </c>
    </row>
    <row r="941" spans="1:9" x14ac:dyDescent="0.25">
      <c r="A941">
        <v>940</v>
      </c>
      <c r="B941">
        <v>70.854842000000005</v>
      </c>
      <c r="C941">
        <v>7.0402630000000004</v>
      </c>
    </row>
    <row r="942" spans="1:9" x14ac:dyDescent="0.25">
      <c r="A942">
        <v>941</v>
      </c>
      <c r="B942">
        <v>70.84636900000001</v>
      </c>
      <c r="C942">
        <v>7.0695790000000001</v>
      </c>
    </row>
    <row r="943" spans="1:9" x14ac:dyDescent="0.25">
      <c r="A943">
        <v>942</v>
      </c>
      <c r="B943">
        <v>70.867158000000003</v>
      </c>
      <c r="C943">
        <v>7.0705790000000004</v>
      </c>
    </row>
    <row r="944" spans="1:9" x14ac:dyDescent="0.25">
      <c r="A944">
        <v>943</v>
      </c>
      <c r="B944">
        <v>70.882158000000004</v>
      </c>
      <c r="C944">
        <v>7.0538949999999998</v>
      </c>
      <c r="D944">
        <v>74.871105</v>
      </c>
      <c r="E944">
        <v>5.2411580000000004</v>
      </c>
    </row>
    <row r="945" spans="1:9" x14ac:dyDescent="0.25">
      <c r="A945">
        <v>944</v>
      </c>
      <c r="B945">
        <v>70.913211000000004</v>
      </c>
      <c r="C945">
        <v>7.0808419999999996</v>
      </c>
      <c r="D945">
        <v>74.860895000000014</v>
      </c>
      <c r="E945">
        <v>5.2521579999999997</v>
      </c>
    </row>
    <row r="946" spans="1:9" x14ac:dyDescent="0.25">
      <c r="A946">
        <v>945</v>
      </c>
      <c r="B946">
        <v>70.860948000000008</v>
      </c>
      <c r="C946">
        <v>6.9899480000000001</v>
      </c>
      <c r="D946">
        <v>74.887157999999999</v>
      </c>
      <c r="E946">
        <v>5.2321049999999998</v>
      </c>
    </row>
    <row r="947" spans="1:9" x14ac:dyDescent="0.25">
      <c r="A947">
        <v>946</v>
      </c>
      <c r="B947">
        <v>71.026421000000013</v>
      </c>
      <c r="C947">
        <v>7.030316</v>
      </c>
      <c r="D947">
        <v>74.879737000000006</v>
      </c>
      <c r="E947">
        <v>5.2264739999999996</v>
      </c>
    </row>
    <row r="948" spans="1:9" x14ac:dyDescent="0.25">
      <c r="A948">
        <v>947</v>
      </c>
      <c r="D948">
        <v>74.820632000000003</v>
      </c>
      <c r="E948">
        <v>5.2361579999999996</v>
      </c>
    </row>
    <row r="949" spans="1:9" x14ac:dyDescent="0.25">
      <c r="A949">
        <v>948</v>
      </c>
      <c r="D949">
        <v>74.799842000000012</v>
      </c>
      <c r="E949">
        <v>5.2469999999999999</v>
      </c>
    </row>
    <row r="950" spans="1:9" x14ac:dyDescent="0.25">
      <c r="A950">
        <v>949</v>
      </c>
      <c r="D950">
        <v>74.871105</v>
      </c>
      <c r="E950">
        <v>5.2411580000000004</v>
      </c>
    </row>
    <row r="951" spans="1:9" x14ac:dyDescent="0.25">
      <c r="A951">
        <v>950</v>
      </c>
      <c r="D951">
        <v>74.871105</v>
      </c>
      <c r="E951">
        <v>5.2411580000000004</v>
      </c>
      <c r="F951">
        <v>73.013474000000002</v>
      </c>
      <c r="G951">
        <v>7.8780530000000004</v>
      </c>
      <c r="H951">
        <v>74.591632000000004</v>
      </c>
      <c r="I951">
        <v>4.7924740000000003</v>
      </c>
    </row>
    <row r="952" spans="1:9" x14ac:dyDescent="0.25">
      <c r="A952">
        <v>951</v>
      </c>
      <c r="F952">
        <v>72.997053000000008</v>
      </c>
      <c r="G952">
        <v>7.8584209999999999</v>
      </c>
      <c r="H952">
        <v>74.544474000000008</v>
      </c>
      <c r="I952">
        <v>4.7396320000000003</v>
      </c>
    </row>
    <row r="953" spans="1:9" x14ac:dyDescent="0.25">
      <c r="A953">
        <v>952</v>
      </c>
      <c r="F953">
        <v>72.988474000000011</v>
      </c>
      <c r="G953">
        <v>7.8926319999999999</v>
      </c>
      <c r="H953">
        <v>74.418526000000014</v>
      </c>
      <c r="I953">
        <v>4.8121049999999999</v>
      </c>
    </row>
    <row r="954" spans="1:9" x14ac:dyDescent="0.25">
      <c r="A954">
        <v>953</v>
      </c>
      <c r="F954">
        <v>73.024211000000008</v>
      </c>
      <c r="G954">
        <v>7.8718940000000002</v>
      </c>
      <c r="H954">
        <v>74.382369000000011</v>
      </c>
      <c r="I954">
        <v>4.8341050000000001</v>
      </c>
    </row>
    <row r="955" spans="1:9" x14ac:dyDescent="0.25">
      <c r="A955">
        <v>954</v>
      </c>
      <c r="F955">
        <v>73.00979000000001</v>
      </c>
      <c r="G955">
        <v>7.852474</v>
      </c>
      <c r="H955">
        <v>74.383737000000011</v>
      </c>
      <c r="I955">
        <v>4.8352110000000001</v>
      </c>
    </row>
    <row r="956" spans="1:9" x14ac:dyDescent="0.25">
      <c r="A956">
        <v>955</v>
      </c>
      <c r="F956">
        <v>72.894421000000008</v>
      </c>
      <c r="G956">
        <v>7.8531579999999996</v>
      </c>
      <c r="H956">
        <v>74.354790000000008</v>
      </c>
      <c r="I956">
        <v>4.8120000000000003</v>
      </c>
    </row>
    <row r="957" spans="1:9" x14ac:dyDescent="0.25">
      <c r="A957">
        <v>956</v>
      </c>
      <c r="F957">
        <v>72.887316000000013</v>
      </c>
      <c r="G957">
        <v>7.8362639999999999</v>
      </c>
      <c r="H957">
        <v>74.349527000000009</v>
      </c>
      <c r="I957">
        <v>4.8020519999999998</v>
      </c>
    </row>
    <row r="958" spans="1:9" x14ac:dyDescent="0.25">
      <c r="A958">
        <v>957</v>
      </c>
      <c r="F958">
        <v>72.902579000000003</v>
      </c>
      <c r="G958">
        <v>7.8549480000000003</v>
      </c>
      <c r="H958">
        <v>74.382684000000012</v>
      </c>
      <c r="I958">
        <v>4.7991580000000003</v>
      </c>
    </row>
    <row r="959" spans="1:9" x14ac:dyDescent="0.25">
      <c r="A959">
        <v>958</v>
      </c>
      <c r="H959">
        <v>74.356895000000009</v>
      </c>
      <c r="I959">
        <v>4.7851049999999997</v>
      </c>
    </row>
    <row r="960" spans="1:9" x14ac:dyDescent="0.25">
      <c r="A960">
        <v>959</v>
      </c>
      <c r="B960">
        <v>89.314368000000002</v>
      </c>
      <c r="C960">
        <v>5.7539999999999996</v>
      </c>
      <c r="H960">
        <v>74.373579000000007</v>
      </c>
      <c r="I960">
        <v>4.791474</v>
      </c>
    </row>
    <row r="961" spans="1:9" x14ac:dyDescent="0.25">
      <c r="A961">
        <v>960</v>
      </c>
      <c r="B961">
        <v>89.331840999999997</v>
      </c>
      <c r="C961">
        <v>5.7529469999999998</v>
      </c>
    </row>
    <row r="962" spans="1:9" x14ac:dyDescent="0.25">
      <c r="A962">
        <v>961</v>
      </c>
      <c r="B962">
        <v>89.323262</v>
      </c>
      <c r="C962">
        <v>5.7536319999999996</v>
      </c>
    </row>
    <row r="963" spans="1:9" x14ac:dyDescent="0.25">
      <c r="A963">
        <v>962</v>
      </c>
      <c r="B963">
        <v>89.288578999999999</v>
      </c>
      <c r="C963">
        <v>5.7626840000000001</v>
      </c>
    </row>
    <row r="964" spans="1:9" x14ac:dyDescent="0.25">
      <c r="A964">
        <v>963</v>
      </c>
      <c r="B964">
        <v>89.280104000000009</v>
      </c>
      <c r="C964">
        <v>5.762105</v>
      </c>
      <c r="D964">
        <v>92.98763000000001</v>
      </c>
      <c r="E964">
        <v>3.925789</v>
      </c>
    </row>
    <row r="965" spans="1:9" x14ac:dyDescent="0.25">
      <c r="A965">
        <v>964</v>
      </c>
      <c r="B965">
        <v>89.309367000000009</v>
      </c>
      <c r="C965">
        <v>5.7655789999999998</v>
      </c>
      <c r="D965">
        <v>92.943263000000002</v>
      </c>
      <c r="E965">
        <v>3.9366310000000002</v>
      </c>
    </row>
    <row r="966" spans="1:9" x14ac:dyDescent="0.25">
      <c r="A966">
        <v>965</v>
      </c>
      <c r="B966">
        <v>89.268000000000001</v>
      </c>
      <c r="C966">
        <v>5.7647899999999996</v>
      </c>
      <c r="D966">
        <v>92.973527000000004</v>
      </c>
      <c r="E966">
        <v>3.8996840000000002</v>
      </c>
    </row>
    <row r="967" spans="1:9" x14ac:dyDescent="0.25">
      <c r="A967">
        <v>966</v>
      </c>
      <c r="B967">
        <v>89.285106000000013</v>
      </c>
      <c r="C967">
        <v>5.756316</v>
      </c>
      <c r="D967">
        <v>92.982369000000006</v>
      </c>
      <c r="E967">
        <v>3.8962629999999998</v>
      </c>
    </row>
    <row r="968" spans="1:9" x14ac:dyDescent="0.25">
      <c r="A968">
        <v>967</v>
      </c>
      <c r="B968">
        <v>89.314368000000002</v>
      </c>
      <c r="C968">
        <v>5.7539999999999996</v>
      </c>
      <c r="D968">
        <v>92.988314000000003</v>
      </c>
      <c r="E968">
        <v>3.9232629999999999</v>
      </c>
    </row>
    <row r="969" spans="1:9" x14ac:dyDescent="0.25">
      <c r="A969">
        <v>968</v>
      </c>
      <c r="D969">
        <v>92.952105000000003</v>
      </c>
      <c r="E969">
        <v>3.9195790000000001</v>
      </c>
    </row>
    <row r="970" spans="1:9" x14ac:dyDescent="0.25">
      <c r="A970">
        <v>969</v>
      </c>
      <c r="D970">
        <v>92.999633000000003</v>
      </c>
      <c r="E970">
        <v>3.9063680000000001</v>
      </c>
    </row>
    <row r="971" spans="1:9" x14ac:dyDescent="0.25">
      <c r="A971">
        <v>970</v>
      </c>
      <c r="D971">
        <v>93.101420000000005</v>
      </c>
      <c r="E971">
        <v>3.8625259999999999</v>
      </c>
    </row>
    <row r="972" spans="1:9" x14ac:dyDescent="0.25">
      <c r="A972">
        <v>971</v>
      </c>
      <c r="D972">
        <v>92.98763000000001</v>
      </c>
      <c r="E972">
        <v>3.925789</v>
      </c>
    </row>
    <row r="973" spans="1:9" x14ac:dyDescent="0.25">
      <c r="A973">
        <v>972</v>
      </c>
      <c r="F973">
        <v>93.043000000000006</v>
      </c>
      <c r="G973">
        <v>6.1163160000000003</v>
      </c>
      <c r="H973">
        <v>93.791789000000009</v>
      </c>
      <c r="I973">
        <v>2.9917899999999999</v>
      </c>
    </row>
    <row r="974" spans="1:9" x14ac:dyDescent="0.25">
      <c r="A974">
        <v>973</v>
      </c>
      <c r="F974">
        <v>93.109843000000012</v>
      </c>
      <c r="G974">
        <v>6.0698949999999998</v>
      </c>
      <c r="H974">
        <v>93.812842000000003</v>
      </c>
      <c r="I974">
        <v>2.969579</v>
      </c>
    </row>
    <row r="975" spans="1:9" x14ac:dyDescent="0.25">
      <c r="A975">
        <v>974</v>
      </c>
      <c r="F975">
        <v>93.078685000000007</v>
      </c>
      <c r="G975">
        <v>6.0652629999999998</v>
      </c>
      <c r="H975">
        <v>93.804789</v>
      </c>
      <c r="I975">
        <v>2.9812630000000002</v>
      </c>
    </row>
    <row r="976" spans="1:9" x14ac:dyDescent="0.25">
      <c r="A976">
        <v>975</v>
      </c>
      <c r="F976">
        <v>93.060631999999998</v>
      </c>
      <c r="G976">
        <v>6.1042630000000004</v>
      </c>
      <c r="H976">
        <v>93.778841999999997</v>
      </c>
      <c r="I976">
        <v>2.9973160000000001</v>
      </c>
    </row>
    <row r="977" spans="1:9" x14ac:dyDescent="0.25">
      <c r="A977">
        <v>976</v>
      </c>
      <c r="F977">
        <v>93.11173500000001</v>
      </c>
      <c r="G977">
        <v>6.1103680000000002</v>
      </c>
      <c r="H977">
        <v>93.786790000000011</v>
      </c>
      <c r="I977">
        <v>3.0086840000000001</v>
      </c>
    </row>
    <row r="978" spans="1:9" x14ac:dyDescent="0.25">
      <c r="A978">
        <v>977</v>
      </c>
      <c r="F978">
        <v>93.12921</v>
      </c>
      <c r="G978">
        <v>6.1432630000000001</v>
      </c>
      <c r="H978">
        <v>93.781261999999998</v>
      </c>
      <c r="I978">
        <v>3.0051049999999999</v>
      </c>
    </row>
    <row r="979" spans="1:9" x14ac:dyDescent="0.25">
      <c r="A979">
        <v>978</v>
      </c>
      <c r="F979">
        <v>93.096631000000002</v>
      </c>
      <c r="G979">
        <v>6.120368</v>
      </c>
      <c r="H979">
        <v>93.737420000000014</v>
      </c>
      <c r="I979">
        <v>3.0054210000000001</v>
      </c>
    </row>
    <row r="980" spans="1:9" x14ac:dyDescent="0.25">
      <c r="A980">
        <v>979</v>
      </c>
      <c r="F980">
        <v>93.082421000000011</v>
      </c>
      <c r="G980">
        <v>6.1234739999999999</v>
      </c>
      <c r="H980">
        <v>93.732842000000005</v>
      </c>
      <c r="I980">
        <v>2.9989469999999998</v>
      </c>
    </row>
    <row r="981" spans="1:9" x14ac:dyDescent="0.25">
      <c r="A981">
        <v>980</v>
      </c>
      <c r="F981">
        <v>93.043000000000006</v>
      </c>
      <c r="G981">
        <v>6.1163160000000003</v>
      </c>
      <c r="H981">
        <v>93.791789000000009</v>
      </c>
      <c r="I981">
        <v>2.9917899999999999</v>
      </c>
    </row>
    <row r="982" spans="1:9" x14ac:dyDescent="0.25">
      <c r="A982">
        <v>981</v>
      </c>
      <c r="B982">
        <v>112.74315700000001</v>
      </c>
      <c r="C982">
        <v>5.6617889999999997</v>
      </c>
    </row>
    <row r="983" spans="1:9" x14ac:dyDescent="0.25">
      <c r="A983">
        <v>982</v>
      </c>
      <c r="B983">
        <v>112.79499900000002</v>
      </c>
      <c r="C983">
        <v>5.6699469999999996</v>
      </c>
    </row>
    <row r="984" spans="1:9" x14ac:dyDescent="0.25">
      <c r="A984">
        <v>983</v>
      </c>
      <c r="B984">
        <v>112.73615700000002</v>
      </c>
      <c r="C984">
        <v>5.6735259999999998</v>
      </c>
    </row>
    <row r="985" spans="1:9" x14ac:dyDescent="0.25">
      <c r="A985">
        <v>984</v>
      </c>
      <c r="B985">
        <v>112.74300100000001</v>
      </c>
      <c r="C985">
        <v>5.6814210000000003</v>
      </c>
    </row>
    <row r="986" spans="1:9" x14ac:dyDescent="0.25">
      <c r="A986">
        <v>985</v>
      </c>
      <c r="B986">
        <v>112.758893</v>
      </c>
      <c r="C986">
        <v>5.6942630000000003</v>
      </c>
      <c r="D986">
        <v>117.24389300000001</v>
      </c>
      <c r="E986">
        <v>3.8469470000000001</v>
      </c>
    </row>
    <row r="987" spans="1:9" x14ac:dyDescent="0.25">
      <c r="A987">
        <v>986</v>
      </c>
      <c r="B987">
        <v>112.782578</v>
      </c>
      <c r="C987">
        <v>5.6888949999999996</v>
      </c>
      <c r="D987">
        <v>117.26084200000001</v>
      </c>
      <c r="E987">
        <v>3.9077890000000002</v>
      </c>
    </row>
    <row r="988" spans="1:9" x14ac:dyDescent="0.25">
      <c r="A988">
        <v>987</v>
      </c>
      <c r="B988">
        <v>112.79868400000001</v>
      </c>
      <c r="C988">
        <v>5.6818949999999999</v>
      </c>
      <c r="D988">
        <v>117.23347200000001</v>
      </c>
      <c r="E988">
        <v>3.9102100000000002</v>
      </c>
    </row>
    <row r="989" spans="1:9" x14ac:dyDescent="0.25">
      <c r="A989">
        <v>988</v>
      </c>
      <c r="B989">
        <v>112.88884100000001</v>
      </c>
      <c r="C989">
        <v>5.7062629999999999</v>
      </c>
      <c r="D989">
        <v>117.22626200000002</v>
      </c>
      <c r="E989">
        <v>3.8856320000000002</v>
      </c>
    </row>
    <row r="990" spans="1:9" x14ac:dyDescent="0.25">
      <c r="A990">
        <v>989</v>
      </c>
      <c r="B990">
        <v>112.74315700000001</v>
      </c>
      <c r="C990">
        <v>5.6617889999999997</v>
      </c>
      <c r="D990">
        <v>117.25384200000002</v>
      </c>
      <c r="E990">
        <v>3.8706839999999998</v>
      </c>
    </row>
    <row r="991" spans="1:9" x14ac:dyDescent="0.25">
      <c r="A991">
        <v>990</v>
      </c>
      <c r="D991">
        <v>117.232472</v>
      </c>
      <c r="E991">
        <v>3.896579</v>
      </c>
    </row>
    <row r="992" spans="1:9" x14ac:dyDescent="0.25">
      <c r="A992">
        <v>991</v>
      </c>
      <c r="D992">
        <v>117.22289400000001</v>
      </c>
      <c r="E992">
        <v>3.9266320000000001</v>
      </c>
    </row>
    <row r="993" spans="1:9" x14ac:dyDescent="0.25">
      <c r="A993">
        <v>992</v>
      </c>
      <c r="D993">
        <v>117.32447100000002</v>
      </c>
      <c r="E993">
        <v>3.907368</v>
      </c>
    </row>
    <row r="994" spans="1:9" x14ac:dyDescent="0.25">
      <c r="A994">
        <v>993</v>
      </c>
      <c r="D994">
        <v>117.33099800000001</v>
      </c>
      <c r="E994">
        <v>3.9001049999999999</v>
      </c>
    </row>
    <row r="995" spans="1:9" x14ac:dyDescent="0.25">
      <c r="A995">
        <v>994</v>
      </c>
    </row>
    <row r="996" spans="1:9" x14ac:dyDescent="0.25">
      <c r="A996">
        <v>995</v>
      </c>
      <c r="F996">
        <v>117.06605200000001</v>
      </c>
      <c r="G996">
        <v>6.4836320000000001</v>
      </c>
    </row>
    <row r="997" spans="1:9" x14ac:dyDescent="0.25">
      <c r="A997">
        <v>996</v>
      </c>
      <c r="F997">
        <v>117.05473400000001</v>
      </c>
      <c r="G997">
        <v>6.4659469999999999</v>
      </c>
      <c r="H997">
        <v>118.22379000000001</v>
      </c>
      <c r="I997">
        <v>3.7613690000000002</v>
      </c>
    </row>
    <row r="998" spans="1:9" x14ac:dyDescent="0.25">
      <c r="A998">
        <v>997</v>
      </c>
      <c r="F998">
        <v>117.08194800000001</v>
      </c>
      <c r="G998">
        <v>6.4887370000000004</v>
      </c>
      <c r="H998">
        <v>118.25657700000001</v>
      </c>
      <c r="I998">
        <v>3.737895</v>
      </c>
    </row>
    <row r="999" spans="1:9" x14ac:dyDescent="0.25">
      <c r="A999">
        <v>998</v>
      </c>
      <c r="F999">
        <v>117.04163100000001</v>
      </c>
      <c r="G999">
        <v>6.4858950000000002</v>
      </c>
      <c r="H999">
        <v>118.25384200000002</v>
      </c>
      <c r="I999">
        <v>3.7263160000000002</v>
      </c>
    </row>
    <row r="1000" spans="1:9" x14ac:dyDescent="0.25">
      <c r="A1000">
        <v>999</v>
      </c>
      <c r="F1000">
        <v>117.05678600000002</v>
      </c>
      <c r="G1000">
        <v>6.4757369999999996</v>
      </c>
      <c r="H1000">
        <v>118.22084100000001</v>
      </c>
      <c r="I1000">
        <v>3.7503160000000002</v>
      </c>
    </row>
    <row r="1001" spans="1:9" x14ac:dyDescent="0.25">
      <c r="A1001">
        <v>1000</v>
      </c>
      <c r="F1001">
        <v>117.06300100000001</v>
      </c>
      <c r="G1001">
        <v>6.4502110000000004</v>
      </c>
      <c r="H1001">
        <v>118.24589200000001</v>
      </c>
      <c r="I1001">
        <v>3.719684</v>
      </c>
    </row>
    <row r="1002" spans="1:9" x14ac:dyDescent="0.25">
      <c r="A1002">
        <v>1001</v>
      </c>
      <c r="F1002">
        <v>117.109105</v>
      </c>
      <c r="G1002">
        <v>6.4591580000000004</v>
      </c>
      <c r="H1002">
        <v>118.21679</v>
      </c>
      <c r="I1002">
        <v>3.7170000000000001</v>
      </c>
    </row>
    <row r="1003" spans="1:9" x14ac:dyDescent="0.25">
      <c r="A1003">
        <v>1002</v>
      </c>
      <c r="B1003">
        <v>133.00868300000002</v>
      </c>
      <c r="C1003">
        <v>6.4898420000000003</v>
      </c>
      <c r="F1003">
        <v>117.11921000000001</v>
      </c>
      <c r="G1003">
        <v>6.4601050000000004</v>
      </c>
      <c r="H1003">
        <v>118.21005300000002</v>
      </c>
      <c r="I1003">
        <v>3.7321580000000001</v>
      </c>
    </row>
    <row r="1004" spans="1:9" x14ac:dyDescent="0.25">
      <c r="A1004">
        <v>1003</v>
      </c>
      <c r="B1004">
        <v>132.94620600000002</v>
      </c>
      <c r="C1004">
        <v>6.4923690000000001</v>
      </c>
      <c r="F1004">
        <v>117.20468200000002</v>
      </c>
      <c r="G1004">
        <v>6.3859469999999998</v>
      </c>
      <c r="H1004">
        <v>118.21884200000001</v>
      </c>
      <c r="I1004">
        <v>3.7389999999999999</v>
      </c>
    </row>
    <row r="1005" spans="1:9" x14ac:dyDescent="0.25">
      <c r="A1005">
        <v>1004</v>
      </c>
      <c r="B1005">
        <v>132.96084300000001</v>
      </c>
      <c r="C1005">
        <v>6.4478419999999996</v>
      </c>
      <c r="F1005">
        <v>117.06605200000001</v>
      </c>
      <c r="G1005">
        <v>6.4836320000000001</v>
      </c>
      <c r="H1005">
        <v>118.202527</v>
      </c>
      <c r="I1005">
        <v>3.7279469999999999</v>
      </c>
    </row>
    <row r="1006" spans="1:9" x14ac:dyDescent="0.25">
      <c r="A1006">
        <v>1005</v>
      </c>
      <c r="B1006">
        <v>133.037419</v>
      </c>
      <c r="C1006">
        <v>6.4893159999999996</v>
      </c>
      <c r="H1006">
        <v>118.22379000000001</v>
      </c>
      <c r="I1006">
        <v>3.7613690000000002</v>
      </c>
    </row>
    <row r="1007" spans="1:9" x14ac:dyDescent="0.25">
      <c r="A1007">
        <v>1006</v>
      </c>
      <c r="B1007">
        <v>132.99889100000001</v>
      </c>
      <c r="C1007">
        <v>6.4171579999999997</v>
      </c>
    </row>
    <row r="1008" spans="1:9" x14ac:dyDescent="0.25">
      <c r="A1008">
        <v>1007</v>
      </c>
      <c r="B1008">
        <v>133.00142400000001</v>
      </c>
      <c r="C1008">
        <v>6.4266319999999997</v>
      </c>
    </row>
    <row r="1009" spans="1:9" x14ac:dyDescent="0.25">
      <c r="A1009">
        <v>1008</v>
      </c>
      <c r="B1009">
        <v>132.978577</v>
      </c>
      <c r="C1009">
        <v>6.4493679999999998</v>
      </c>
    </row>
    <row r="1010" spans="1:9" x14ac:dyDescent="0.25">
      <c r="A1010">
        <v>1009</v>
      </c>
      <c r="B1010">
        <v>133.01458100000002</v>
      </c>
      <c r="C1010">
        <v>6.466316</v>
      </c>
      <c r="D1010">
        <v>137.38379</v>
      </c>
      <c r="E1010">
        <v>4.9846839999999997</v>
      </c>
    </row>
    <row r="1011" spans="1:9" x14ac:dyDescent="0.25">
      <c r="A1011">
        <v>1010</v>
      </c>
      <c r="B1011">
        <v>133.02226300000001</v>
      </c>
      <c r="C1011">
        <v>6.4776319999999998</v>
      </c>
      <c r="D1011">
        <v>137.38379</v>
      </c>
      <c r="E1011">
        <v>4.9846839999999997</v>
      </c>
    </row>
    <row r="1012" spans="1:9" x14ac:dyDescent="0.25">
      <c r="A1012">
        <v>1011</v>
      </c>
      <c r="B1012">
        <v>133.00868300000002</v>
      </c>
      <c r="C1012">
        <v>6.4898420000000003</v>
      </c>
      <c r="D1012">
        <v>137.38379</v>
      </c>
      <c r="E1012">
        <v>4.9846839999999997</v>
      </c>
    </row>
    <row r="1013" spans="1:9" x14ac:dyDescent="0.25">
      <c r="A1013">
        <v>1012</v>
      </c>
      <c r="B1013">
        <v>133.00868300000002</v>
      </c>
      <c r="C1013">
        <v>6.4898420000000003</v>
      </c>
      <c r="D1013">
        <v>137.38379</v>
      </c>
      <c r="E1013">
        <v>4.9846839999999997</v>
      </c>
    </row>
    <row r="1014" spans="1:9" x14ac:dyDescent="0.25">
      <c r="A1014">
        <v>1013</v>
      </c>
      <c r="D1014">
        <v>137.38379</v>
      </c>
      <c r="E1014">
        <v>4.9846839999999997</v>
      </c>
    </row>
    <row r="1015" spans="1:9" x14ac:dyDescent="0.25">
      <c r="A1015">
        <v>1014</v>
      </c>
      <c r="D1015">
        <v>137.38379</v>
      </c>
      <c r="E1015">
        <v>4.9846839999999997</v>
      </c>
    </row>
    <row r="1016" spans="1:9" x14ac:dyDescent="0.25">
      <c r="A1016">
        <v>1015</v>
      </c>
      <c r="D1016">
        <v>137.38379</v>
      </c>
      <c r="E1016">
        <v>4.9846839999999997</v>
      </c>
    </row>
    <row r="1017" spans="1:9" x14ac:dyDescent="0.25">
      <c r="A1017">
        <v>1016</v>
      </c>
      <c r="D1017">
        <v>137.38379</v>
      </c>
      <c r="E1017">
        <v>4.9846839999999997</v>
      </c>
    </row>
    <row r="1018" spans="1:9" x14ac:dyDescent="0.25">
      <c r="A1018">
        <v>1017</v>
      </c>
      <c r="D1018">
        <v>137.370835</v>
      </c>
      <c r="E1018">
        <v>4.9645260000000002</v>
      </c>
      <c r="F1018">
        <v>135.46731600000001</v>
      </c>
      <c r="G1018">
        <v>7.5030530000000004</v>
      </c>
    </row>
    <row r="1019" spans="1:9" x14ac:dyDescent="0.25">
      <c r="A1019">
        <v>1018</v>
      </c>
      <c r="F1019">
        <v>135.54316</v>
      </c>
      <c r="G1019">
        <v>7.4496849999999997</v>
      </c>
    </row>
    <row r="1020" spans="1:9" x14ac:dyDescent="0.25">
      <c r="A1020">
        <v>1019</v>
      </c>
      <c r="F1020">
        <v>135.54989700000002</v>
      </c>
      <c r="G1020">
        <v>7.4770000000000003</v>
      </c>
      <c r="H1020">
        <v>137.23089700000003</v>
      </c>
      <c r="I1020">
        <v>4.714842</v>
      </c>
    </row>
    <row r="1021" spans="1:9" x14ac:dyDescent="0.25">
      <c r="A1021">
        <v>1020</v>
      </c>
      <c r="F1021">
        <v>135.53441700000002</v>
      </c>
      <c r="G1021">
        <v>7.5039999999999996</v>
      </c>
      <c r="H1021">
        <v>137.23089700000003</v>
      </c>
      <c r="I1021">
        <v>4.714842</v>
      </c>
    </row>
    <row r="1022" spans="1:9" x14ac:dyDescent="0.25">
      <c r="A1022">
        <v>1021</v>
      </c>
      <c r="F1022">
        <v>135.48673300000002</v>
      </c>
      <c r="G1022">
        <v>7.4601050000000004</v>
      </c>
      <c r="H1022">
        <v>137.23089700000003</v>
      </c>
      <c r="I1022">
        <v>4.714842</v>
      </c>
    </row>
    <row r="1023" spans="1:9" x14ac:dyDescent="0.25">
      <c r="A1023">
        <v>1022</v>
      </c>
      <c r="F1023">
        <v>135.48678699999999</v>
      </c>
      <c r="G1023">
        <v>7.478421</v>
      </c>
      <c r="H1023">
        <v>137.23089700000003</v>
      </c>
      <c r="I1023">
        <v>4.714842</v>
      </c>
    </row>
    <row r="1024" spans="1:9" x14ac:dyDescent="0.25">
      <c r="A1024">
        <v>1023</v>
      </c>
      <c r="F1024">
        <v>135.472421</v>
      </c>
      <c r="G1024">
        <v>7.479158</v>
      </c>
      <c r="H1024">
        <v>137.23089700000003</v>
      </c>
      <c r="I1024">
        <v>4.714842</v>
      </c>
    </row>
    <row r="1025" spans="1:9" x14ac:dyDescent="0.25">
      <c r="A1025">
        <v>1024</v>
      </c>
      <c r="F1025">
        <v>135.51736500000001</v>
      </c>
      <c r="G1025">
        <v>7.4246309999999998</v>
      </c>
      <c r="H1025">
        <v>137.23089700000003</v>
      </c>
      <c r="I1025">
        <v>4.714842</v>
      </c>
    </row>
    <row r="1026" spans="1:9" x14ac:dyDescent="0.25">
      <c r="A1026">
        <v>1025</v>
      </c>
      <c r="F1026">
        <v>135.548844</v>
      </c>
      <c r="G1026">
        <v>7.4201579999999998</v>
      </c>
      <c r="H1026">
        <v>137.23089700000003</v>
      </c>
      <c r="I1026">
        <v>4.714842</v>
      </c>
    </row>
    <row r="1027" spans="1:9" x14ac:dyDescent="0.25">
      <c r="A1027">
        <v>1026</v>
      </c>
      <c r="F1027">
        <v>135.65062800000001</v>
      </c>
      <c r="G1027">
        <v>7.411632</v>
      </c>
      <c r="H1027">
        <v>137.23089700000003</v>
      </c>
      <c r="I1027">
        <v>4.714842</v>
      </c>
    </row>
    <row r="1028" spans="1:9" x14ac:dyDescent="0.25">
      <c r="A1028">
        <v>1027</v>
      </c>
      <c r="B1028">
        <v>159.370735</v>
      </c>
      <c r="C1028">
        <v>8.3845360000000007</v>
      </c>
      <c r="F1028">
        <v>135.46731600000001</v>
      </c>
      <c r="G1028">
        <v>7.5030530000000004</v>
      </c>
    </row>
    <row r="1029" spans="1:9" x14ac:dyDescent="0.25">
      <c r="A1029">
        <v>1028</v>
      </c>
      <c r="B1029">
        <v>159.38505000000001</v>
      </c>
      <c r="C1029">
        <v>8.3828519999999997</v>
      </c>
    </row>
    <row r="1030" spans="1:9" x14ac:dyDescent="0.25">
      <c r="A1030">
        <v>1029</v>
      </c>
      <c r="B1030">
        <v>159.37831399999999</v>
      </c>
      <c r="C1030">
        <v>8.4010610000000003</v>
      </c>
    </row>
    <row r="1031" spans="1:9" x14ac:dyDescent="0.25">
      <c r="A1031">
        <v>1030</v>
      </c>
      <c r="B1031">
        <v>159.38368199999999</v>
      </c>
      <c r="C1031">
        <v>8.3792720000000003</v>
      </c>
    </row>
    <row r="1032" spans="1:9" x14ac:dyDescent="0.25">
      <c r="A1032">
        <v>1031</v>
      </c>
      <c r="B1032">
        <v>159.408996</v>
      </c>
      <c r="C1032">
        <v>8.3933239999999998</v>
      </c>
    </row>
    <row r="1033" spans="1:9" x14ac:dyDescent="0.25">
      <c r="A1033">
        <v>1032</v>
      </c>
      <c r="B1033">
        <v>159.381945</v>
      </c>
      <c r="C1033">
        <v>8.3871669999999998</v>
      </c>
    </row>
    <row r="1034" spans="1:9" x14ac:dyDescent="0.25">
      <c r="A1034">
        <v>1033</v>
      </c>
      <c r="B1034">
        <v>159.39299700000001</v>
      </c>
      <c r="C1034">
        <v>8.4060089999999992</v>
      </c>
    </row>
    <row r="1035" spans="1:9" x14ac:dyDescent="0.25">
      <c r="A1035">
        <v>1034</v>
      </c>
      <c r="B1035">
        <v>159.42788899999999</v>
      </c>
      <c r="C1035">
        <v>8.4404269999999997</v>
      </c>
      <c r="D1035">
        <v>163.331568</v>
      </c>
      <c r="E1035">
        <v>6.2930720000000004</v>
      </c>
    </row>
    <row r="1036" spans="1:9" x14ac:dyDescent="0.25">
      <c r="A1036">
        <v>1035</v>
      </c>
      <c r="B1036">
        <v>159.411417</v>
      </c>
      <c r="C1036">
        <v>8.4210069999999995</v>
      </c>
      <c r="D1036">
        <v>163.4093</v>
      </c>
      <c r="E1036">
        <v>6.2728630000000001</v>
      </c>
    </row>
    <row r="1037" spans="1:9" x14ac:dyDescent="0.25">
      <c r="A1037">
        <v>1036</v>
      </c>
      <c r="B1037">
        <v>159.370735</v>
      </c>
      <c r="C1037">
        <v>8.3845360000000007</v>
      </c>
      <c r="D1037">
        <v>163.42187899999999</v>
      </c>
      <c r="E1037">
        <v>6.2445490000000001</v>
      </c>
    </row>
    <row r="1038" spans="1:9" x14ac:dyDescent="0.25">
      <c r="A1038">
        <v>1037</v>
      </c>
      <c r="B1038">
        <v>159.370735</v>
      </c>
      <c r="C1038">
        <v>8.3845360000000007</v>
      </c>
      <c r="D1038">
        <v>163.39577500000001</v>
      </c>
      <c r="E1038">
        <v>6.2691790000000003</v>
      </c>
    </row>
    <row r="1039" spans="1:9" x14ac:dyDescent="0.25">
      <c r="A1039">
        <v>1038</v>
      </c>
      <c r="D1039">
        <v>163.36730299999999</v>
      </c>
      <c r="E1039">
        <v>6.2249179999999997</v>
      </c>
    </row>
    <row r="1040" spans="1:9" x14ac:dyDescent="0.25">
      <c r="A1040">
        <v>1039</v>
      </c>
      <c r="D1040">
        <v>163.386143</v>
      </c>
      <c r="E1040">
        <v>6.2442859999999998</v>
      </c>
    </row>
    <row r="1041" spans="1:9" x14ac:dyDescent="0.25">
      <c r="A1041">
        <v>1040</v>
      </c>
      <c r="D1041">
        <v>163.37730299999998</v>
      </c>
      <c r="E1041">
        <v>6.1989200000000002</v>
      </c>
    </row>
    <row r="1042" spans="1:9" x14ac:dyDescent="0.25">
      <c r="A1042">
        <v>1041</v>
      </c>
      <c r="D1042">
        <v>163.331568</v>
      </c>
      <c r="E1042">
        <v>6.2930720000000004</v>
      </c>
      <c r="F1042">
        <v>161.61150499999999</v>
      </c>
      <c r="G1042">
        <v>8.7608829999999998</v>
      </c>
    </row>
    <row r="1043" spans="1:9" x14ac:dyDescent="0.25">
      <c r="A1043">
        <v>1042</v>
      </c>
      <c r="F1043">
        <v>161.571507</v>
      </c>
      <c r="G1043">
        <v>8.6941500000000005</v>
      </c>
      <c r="H1043">
        <v>162.68223499999999</v>
      </c>
      <c r="I1043">
        <v>5.6460030000000003</v>
      </c>
    </row>
    <row r="1044" spans="1:9" x14ac:dyDescent="0.25">
      <c r="A1044">
        <v>1043</v>
      </c>
      <c r="F1044">
        <v>161.57240200000001</v>
      </c>
      <c r="G1044">
        <v>8.7175700000000003</v>
      </c>
      <c r="H1044">
        <v>162.704972</v>
      </c>
      <c r="I1044">
        <v>5.5843220000000002</v>
      </c>
    </row>
    <row r="1045" spans="1:9" x14ac:dyDescent="0.25">
      <c r="A1045">
        <v>1044</v>
      </c>
      <c r="F1045">
        <v>161.56271799999999</v>
      </c>
      <c r="G1045">
        <v>8.7287800000000004</v>
      </c>
      <c r="H1045">
        <v>162.68807699999999</v>
      </c>
      <c r="I1045">
        <v>5.6061639999999997</v>
      </c>
    </row>
    <row r="1046" spans="1:9" x14ac:dyDescent="0.25">
      <c r="A1046">
        <v>1045</v>
      </c>
      <c r="F1046">
        <v>161.564403</v>
      </c>
      <c r="G1046">
        <v>8.7354109999999991</v>
      </c>
      <c r="H1046">
        <v>162.66060400000001</v>
      </c>
      <c r="I1046">
        <v>5.5853219999999997</v>
      </c>
    </row>
    <row r="1047" spans="1:9" x14ac:dyDescent="0.25">
      <c r="A1047">
        <v>1046</v>
      </c>
      <c r="F1047">
        <v>161.54556199999999</v>
      </c>
      <c r="G1047">
        <v>8.7630409999999994</v>
      </c>
      <c r="H1047">
        <v>162.65970999999999</v>
      </c>
      <c r="I1047">
        <v>5.6174249999999999</v>
      </c>
    </row>
    <row r="1048" spans="1:9" x14ac:dyDescent="0.25">
      <c r="A1048">
        <v>1047</v>
      </c>
      <c r="F1048">
        <v>161.50745899999998</v>
      </c>
      <c r="G1048">
        <v>8.7242540000000002</v>
      </c>
      <c r="H1048">
        <v>162.599187</v>
      </c>
      <c r="I1048">
        <v>5.6155840000000001</v>
      </c>
    </row>
    <row r="1049" spans="1:9" x14ac:dyDescent="0.25">
      <c r="A1049">
        <v>1048</v>
      </c>
      <c r="F1049">
        <v>161.53014200000001</v>
      </c>
      <c r="G1049">
        <v>8.7390950000000007</v>
      </c>
      <c r="H1049">
        <v>162.63576499999999</v>
      </c>
      <c r="I1049">
        <v>5.6064790000000002</v>
      </c>
    </row>
    <row r="1050" spans="1:9" x14ac:dyDescent="0.25">
      <c r="A1050">
        <v>1049</v>
      </c>
      <c r="F1050">
        <v>161.60124300000001</v>
      </c>
      <c r="G1050">
        <v>8.7719880000000003</v>
      </c>
      <c r="H1050">
        <v>162.64708000000002</v>
      </c>
      <c r="I1050">
        <v>5.6087420000000003</v>
      </c>
    </row>
    <row r="1051" spans="1:9" x14ac:dyDescent="0.25">
      <c r="A1051">
        <v>1050</v>
      </c>
      <c r="H1051">
        <v>162.68223499999999</v>
      </c>
      <c r="I1051">
        <v>5.6460030000000003</v>
      </c>
    </row>
    <row r="1052" spans="1:9" x14ac:dyDescent="0.25">
      <c r="A1052">
        <v>1051</v>
      </c>
      <c r="H1052">
        <v>162.68223499999999</v>
      </c>
      <c r="I1052">
        <v>5.6460030000000003</v>
      </c>
    </row>
    <row r="1053" spans="1:9" x14ac:dyDescent="0.25">
      <c r="A1053">
        <v>1052</v>
      </c>
      <c r="B1053">
        <v>180.33004599999998</v>
      </c>
      <c r="C1053">
        <v>7.3420670000000001</v>
      </c>
    </row>
    <row r="1054" spans="1:9" x14ac:dyDescent="0.25">
      <c r="A1054">
        <v>1053</v>
      </c>
      <c r="B1054">
        <v>180.364047</v>
      </c>
      <c r="C1054">
        <v>7.3363829999999997</v>
      </c>
    </row>
    <row r="1055" spans="1:9" x14ac:dyDescent="0.25">
      <c r="A1055">
        <v>1054</v>
      </c>
      <c r="B1055">
        <v>180.333258</v>
      </c>
      <c r="C1055">
        <v>7.3490140000000004</v>
      </c>
    </row>
    <row r="1056" spans="1:9" x14ac:dyDescent="0.25">
      <c r="A1056">
        <v>1055</v>
      </c>
      <c r="B1056">
        <v>180.31241499999999</v>
      </c>
      <c r="C1056">
        <v>7.3429089999999997</v>
      </c>
    </row>
    <row r="1057" spans="1:9" x14ac:dyDescent="0.25">
      <c r="A1057">
        <v>1056</v>
      </c>
      <c r="B1057">
        <v>180.311206</v>
      </c>
      <c r="C1057">
        <v>7.3516450000000004</v>
      </c>
      <c r="D1057">
        <v>184.45639700000001</v>
      </c>
      <c r="E1057">
        <v>5.1103480000000001</v>
      </c>
    </row>
    <row r="1058" spans="1:9" x14ac:dyDescent="0.25">
      <c r="A1058">
        <v>1057</v>
      </c>
      <c r="B1058">
        <v>180.32789099999999</v>
      </c>
      <c r="C1058">
        <v>7.3463830000000003</v>
      </c>
      <c r="D1058">
        <v>184.451663</v>
      </c>
      <c r="E1058">
        <v>5.1122430000000003</v>
      </c>
    </row>
    <row r="1059" spans="1:9" x14ac:dyDescent="0.25">
      <c r="A1059">
        <v>1058</v>
      </c>
      <c r="B1059">
        <v>180.32089099999999</v>
      </c>
      <c r="C1059">
        <v>7.3412249999999997</v>
      </c>
      <c r="D1059">
        <v>184.439505</v>
      </c>
      <c r="E1059">
        <v>5.1132960000000001</v>
      </c>
    </row>
    <row r="1060" spans="1:9" x14ac:dyDescent="0.25">
      <c r="A1060">
        <v>1059</v>
      </c>
      <c r="B1060">
        <v>180.350257</v>
      </c>
      <c r="C1060">
        <v>7.3260149999999999</v>
      </c>
      <c r="D1060">
        <v>184.46439599999999</v>
      </c>
      <c r="E1060">
        <v>5.0876130000000002</v>
      </c>
    </row>
    <row r="1061" spans="1:9" x14ac:dyDescent="0.25">
      <c r="A1061">
        <v>1060</v>
      </c>
      <c r="B1061">
        <v>180.28778299999999</v>
      </c>
      <c r="C1061">
        <v>7.296386</v>
      </c>
      <c r="D1061">
        <v>184.46908100000002</v>
      </c>
      <c r="E1061">
        <v>5.12019</v>
      </c>
    </row>
    <row r="1062" spans="1:9" x14ac:dyDescent="0.25">
      <c r="A1062">
        <v>1061</v>
      </c>
      <c r="B1062">
        <v>180.298102</v>
      </c>
      <c r="C1062">
        <v>7.3793280000000001</v>
      </c>
      <c r="D1062">
        <v>184.497973</v>
      </c>
      <c r="E1062">
        <v>5.1142960000000004</v>
      </c>
    </row>
    <row r="1063" spans="1:9" x14ac:dyDescent="0.25">
      <c r="A1063">
        <v>1062</v>
      </c>
      <c r="D1063">
        <v>184.48507899999998</v>
      </c>
      <c r="E1063">
        <v>5.1017700000000001</v>
      </c>
    </row>
    <row r="1064" spans="1:9" x14ac:dyDescent="0.25">
      <c r="A1064">
        <v>1063</v>
      </c>
      <c r="D1064">
        <v>184.45434399999999</v>
      </c>
      <c r="E1064">
        <v>5.0908759999999997</v>
      </c>
    </row>
    <row r="1065" spans="1:9" x14ac:dyDescent="0.25">
      <c r="A1065">
        <v>1064</v>
      </c>
      <c r="D1065">
        <v>184.459609</v>
      </c>
      <c r="E1065">
        <v>5.1659769999999998</v>
      </c>
    </row>
    <row r="1066" spans="1:9" x14ac:dyDescent="0.25">
      <c r="A1066">
        <v>1065</v>
      </c>
      <c r="D1066">
        <v>184.45639700000001</v>
      </c>
      <c r="E1066">
        <v>5.1103480000000001</v>
      </c>
      <c r="F1066">
        <v>183.674441</v>
      </c>
      <c r="G1066">
        <v>8.0195030000000003</v>
      </c>
    </row>
    <row r="1067" spans="1:9" x14ac:dyDescent="0.25">
      <c r="A1067">
        <v>1066</v>
      </c>
      <c r="F1067">
        <v>183.65991500000001</v>
      </c>
      <c r="G1067">
        <v>7.9598750000000003</v>
      </c>
    </row>
    <row r="1068" spans="1:9" x14ac:dyDescent="0.25">
      <c r="A1068">
        <v>1067</v>
      </c>
      <c r="F1068">
        <v>183.652232</v>
      </c>
      <c r="G1068">
        <v>7.9831890000000003</v>
      </c>
      <c r="H1068">
        <v>184.67949199999998</v>
      </c>
      <c r="I1068">
        <v>4.6303219999999996</v>
      </c>
    </row>
    <row r="1069" spans="1:9" x14ac:dyDescent="0.25">
      <c r="A1069">
        <v>1068</v>
      </c>
      <c r="F1069">
        <v>183.674758</v>
      </c>
      <c r="G1069">
        <v>7.9861890000000004</v>
      </c>
      <c r="H1069">
        <v>184.73748599999999</v>
      </c>
      <c r="I1069">
        <v>4.5707990000000001</v>
      </c>
    </row>
    <row r="1070" spans="1:9" x14ac:dyDescent="0.25">
      <c r="A1070">
        <v>1069</v>
      </c>
      <c r="F1070">
        <v>183.61949799999999</v>
      </c>
      <c r="G1070">
        <v>7.9678740000000001</v>
      </c>
      <c r="H1070">
        <v>184.72511900000001</v>
      </c>
      <c r="I1070">
        <v>4.6115339999999998</v>
      </c>
    </row>
    <row r="1071" spans="1:9" x14ac:dyDescent="0.25">
      <c r="A1071">
        <v>1070</v>
      </c>
      <c r="F1071">
        <v>183.60676100000001</v>
      </c>
      <c r="G1071">
        <v>7.987978</v>
      </c>
      <c r="H1071">
        <v>184.72864799999999</v>
      </c>
      <c r="I1071">
        <v>4.6260599999999998</v>
      </c>
    </row>
    <row r="1072" spans="1:9" x14ac:dyDescent="0.25">
      <c r="A1072">
        <v>1071</v>
      </c>
      <c r="F1072">
        <v>183.64391599999999</v>
      </c>
      <c r="G1072">
        <v>7.980874</v>
      </c>
      <c r="H1072">
        <v>184.74653899999998</v>
      </c>
      <c r="I1072">
        <v>4.6160600000000001</v>
      </c>
    </row>
    <row r="1073" spans="1:9" x14ac:dyDescent="0.25">
      <c r="A1073">
        <v>1072</v>
      </c>
      <c r="F1073">
        <v>183.69475399999999</v>
      </c>
      <c r="G1073">
        <v>7.9896099999999999</v>
      </c>
      <c r="H1073">
        <v>184.73248899999999</v>
      </c>
      <c r="I1073">
        <v>4.6172180000000003</v>
      </c>
    </row>
    <row r="1074" spans="1:9" x14ac:dyDescent="0.25">
      <c r="A1074">
        <v>1073</v>
      </c>
      <c r="F1074">
        <v>183.677966</v>
      </c>
      <c r="G1074">
        <v>7.9876100000000001</v>
      </c>
      <c r="H1074">
        <v>184.68601899999999</v>
      </c>
      <c r="I1074">
        <v>4.6363750000000001</v>
      </c>
    </row>
    <row r="1075" spans="1:9" x14ac:dyDescent="0.25">
      <c r="A1075">
        <v>1074</v>
      </c>
      <c r="B1075">
        <v>201.084418</v>
      </c>
      <c r="C1075">
        <v>7.2827010000000003</v>
      </c>
      <c r="F1075">
        <v>183.674441</v>
      </c>
      <c r="G1075">
        <v>8.0195030000000003</v>
      </c>
      <c r="H1075">
        <v>184.64291299999999</v>
      </c>
      <c r="I1075">
        <v>4.6253229999999999</v>
      </c>
    </row>
    <row r="1076" spans="1:9" x14ac:dyDescent="0.25">
      <c r="A1076">
        <v>1075</v>
      </c>
      <c r="B1076">
        <v>201.15204900000001</v>
      </c>
      <c r="C1076">
        <v>7.2672299999999996</v>
      </c>
      <c r="H1076">
        <v>184.67949199999998</v>
      </c>
      <c r="I1076">
        <v>4.6303219999999996</v>
      </c>
    </row>
    <row r="1077" spans="1:9" x14ac:dyDescent="0.25">
      <c r="A1077">
        <v>1076</v>
      </c>
      <c r="B1077">
        <v>201.15704600000001</v>
      </c>
      <c r="C1077">
        <v>7.2639139999999998</v>
      </c>
    </row>
    <row r="1078" spans="1:9" x14ac:dyDescent="0.25">
      <c r="A1078">
        <v>1077</v>
      </c>
      <c r="B1078">
        <v>201.10610800000001</v>
      </c>
      <c r="C1078">
        <v>7.2878069999999999</v>
      </c>
    </row>
    <row r="1079" spans="1:9" x14ac:dyDescent="0.25">
      <c r="A1079">
        <v>1078</v>
      </c>
      <c r="B1079">
        <v>201.08131700000001</v>
      </c>
      <c r="C1079">
        <v>7.2792289999999999</v>
      </c>
    </row>
    <row r="1080" spans="1:9" x14ac:dyDescent="0.25">
      <c r="A1080">
        <v>1079</v>
      </c>
      <c r="B1080">
        <v>201.08699999999999</v>
      </c>
      <c r="C1080">
        <v>7.2884909999999996</v>
      </c>
    </row>
    <row r="1081" spans="1:9" x14ac:dyDescent="0.25">
      <c r="A1081">
        <v>1080</v>
      </c>
      <c r="B1081">
        <v>201.106684</v>
      </c>
      <c r="C1081">
        <v>7.292122</v>
      </c>
      <c r="D1081">
        <v>206.49791199999999</v>
      </c>
      <c r="E1081">
        <v>5.640161</v>
      </c>
    </row>
    <row r="1082" spans="1:9" x14ac:dyDescent="0.25">
      <c r="A1082">
        <v>1081</v>
      </c>
      <c r="B1082">
        <v>201.13089199999999</v>
      </c>
      <c r="C1082">
        <v>7.3083850000000004</v>
      </c>
      <c r="D1082">
        <v>206.50369899999998</v>
      </c>
      <c r="E1082">
        <v>5.621899</v>
      </c>
    </row>
    <row r="1083" spans="1:9" x14ac:dyDescent="0.25">
      <c r="A1083">
        <v>1082</v>
      </c>
      <c r="B1083">
        <v>201.15389099999999</v>
      </c>
      <c r="C1083">
        <v>7.3190160000000004</v>
      </c>
      <c r="D1083">
        <v>206.505019</v>
      </c>
      <c r="E1083">
        <v>5.537693</v>
      </c>
    </row>
    <row r="1084" spans="1:9" x14ac:dyDescent="0.25">
      <c r="A1084">
        <v>1083</v>
      </c>
      <c r="B1084">
        <v>201.084418</v>
      </c>
      <c r="C1084">
        <v>7.2827010000000003</v>
      </c>
      <c r="D1084">
        <v>206.525172</v>
      </c>
      <c r="E1084">
        <v>5.5396929999999998</v>
      </c>
    </row>
    <row r="1085" spans="1:9" x14ac:dyDescent="0.25">
      <c r="A1085">
        <v>1084</v>
      </c>
      <c r="B1085">
        <v>201.084418</v>
      </c>
      <c r="C1085">
        <v>7.2827010000000003</v>
      </c>
      <c r="D1085">
        <v>206.48680400000001</v>
      </c>
      <c r="E1085">
        <v>5.5573759999999996</v>
      </c>
    </row>
    <row r="1086" spans="1:9" x14ac:dyDescent="0.25">
      <c r="A1086">
        <v>1085</v>
      </c>
      <c r="D1086">
        <v>206.52249</v>
      </c>
      <c r="E1086">
        <v>5.5656910000000002</v>
      </c>
    </row>
    <row r="1087" spans="1:9" x14ac:dyDescent="0.25">
      <c r="A1087">
        <v>1086</v>
      </c>
      <c r="D1087">
        <v>206.519644</v>
      </c>
      <c r="E1087">
        <v>5.564902</v>
      </c>
    </row>
    <row r="1088" spans="1:9" x14ac:dyDescent="0.25">
      <c r="A1088">
        <v>1087</v>
      </c>
      <c r="D1088">
        <v>206.54406599999999</v>
      </c>
      <c r="E1088">
        <v>5.5471659999999998</v>
      </c>
    </row>
    <row r="1089" spans="1:9" x14ac:dyDescent="0.25">
      <c r="A1089">
        <v>1088</v>
      </c>
      <c r="D1089">
        <v>206.528491</v>
      </c>
      <c r="E1089">
        <v>5.540483</v>
      </c>
    </row>
    <row r="1090" spans="1:9" x14ac:dyDescent="0.25">
      <c r="A1090">
        <v>1089</v>
      </c>
      <c r="D1090">
        <v>206.49791199999999</v>
      </c>
      <c r="E1090">
        <v>5.640161</v>
      </c>
    </row>
    <row r="1091" spans="1:9" x14ac:dyDescent="0.25">
      <c r="A1091">
        <v>1090</v>
      </c>
      <c r="F1091">
        <v>204.85489899999999</v>
      </c>
      <c r="G1091">
        <v>7.522214</v>
      </c>
      <c r="H1091">
        <v>205.792056</v>
      </c>
      <c r="I1091">
        <v>4.4909619999999997</v>
      </c>
    </row>
    <row r="1092" spans="1:9" x14ac:dyDescent="0.25">
      <c r="A1092">
        <v>1091</v>
      </c>
      <c r="F1092">
        <v>204.87674200000001</v>
      </c>
      <c r="G1092">
        <v>7.4807430000000004</v>
      </c>
      <c r="H1092">
        <v>205.74032099999999</v>
      </c>
      <c r="I1092">
        <v>4.4097030000000004</v>
      </c>
    </row>
    <row r="1093" spans="1:9" x14ac:dyDescent="0.25">
      <c r="A1093">
        <v>1092</v>
      </c>
      <c r="F1093">
        <v>204.88</v>
      </c>
      <c r="G1093">
        <v>7.4917429999999996</v>
      </c>
      <c r="H1093">
        <v>205.814368</v>
      </c>
      <c r="I1093">
        <v>4.4324909999999997</v>
      </c>
    </row>
    <row r="1094" spans="1:9" x14ac:dyDescent="0.25">
      <c r="A1094">
        <v>1093</v>
      </c>
      <c r="F1094">
        <v>204.85342700000001</v>
      </c>
      <c r="G1094">
        <v>7.4889010000000003</v>
      </c>
      <c r="H1094">
        <v>205.85900000000001</v>
      </c>
      <c r="I1094">
        <v>4.4303340000000002</v>
      </c>
    </row>
    <row r="1095" spans="1:9" x14ac:dyDescent="0.25">
      <c r="A1095">
        <v>1094</v>
      </c>
      <c r="F1095">
        <v>204.824477</v>
      </c>
      <c r="G1095">
        <v>7.4717969999999996</v>
      </c>
      <c r="H1095">
        <v>205.854052</v>
      </c>
      <c r="I1095">
        <v>4.4529639999999997</v>
      </c>
    </row>
    <row r="1096" spans="1:9" x14ac:dyDescent="0.25">
      <c r="A1096">
        <v>1095</v>
      </c>
      <c r="F1096">
        <v>204.848319</v>
      </c>
      <c r="G1096">
        <v>7.5032690000000004</v>
      </c>
      <c r="H1096">
        <v>205.79042699999999</v>
      </c>
      <c r="I1096">
        <v>4.5109079999999997</v>
      </c>
    </row>
    <row r="1097" spans="1:9" x14ac:dyDescent="0.25">
      <c r="A1097">
        <v>1096</v>
      </c>
      <c r="F1097">
        <v>204.83400599999999</v>
      </c>
      <c r="G1097">
        <v>7.4805859999999997</v>
      </c>
      <c r="H1097">
        <v>205.80821499999999</v>
      </c>
      <c r="I1097">
        <v>4.5138030000000002</v>
      </c>
    </row>
    <row r="1098" spans="1:9" x14ac:dyDescent="0.25">
      <c r="A1098">
        <v>1097</v>
      </c>
      <c r="B1098">
        <v>219.60581999999999</v>
      </c>
      <c r="C1098">
        <v>7.6904159999999999</v>
      </c>
      <c r="F1098">
        <v>204.942103</v>
      </c>
      <c r="G1098">
        <v>7.5158990000000001</v>
      </c>
      <c r="H1098">
        <v>205.843367</v>
      </c>
      <c r="I1098">
        <v>4.4827519999999996</v>
      </c>
    </row>
    <row r="1099" spans="1:9" x14ac:dyDescent="0.25">
      <c r="A1099">
        <v>1098</v>
      </c>
      <c r="B1099">
        <v>219.64013399999999</v>
      </c>
      <c r="C1099">
        <v>7.6884690000000004</v>
      </c>
      <c r="F1099">
        <v>204.85489899999999</v>
      </c>
      <c r="G1099">
        <v>7.522214</v>
      </c>
      <c r="H1099">
        <v>205.792056</v>
      </c>
      <c r="I1099">
        <v>4.4909619999999997</v>
      </c>
    </row>
    <row r="1100" spans="1:9" x14ac:dyDescent="0.25">
      <c r="A1100">
        <v>1099</v>
      </c>
      <c r="B1100">
        <v>219.61613499999999</v>
      </c>
      <c r="C1100">
        <v>7.660628</v>
      </c>
      <c r="H1100">
        <v>205.792056</v>
      </c>
      <c r="I1100">
        <v>4.4909619999999997</v>
      </c>
    </row>
    <row r="1101" spans="1:9" x14ac:dyDescent="0.25">
      <c r="A1101">
        <v>1100</v>
      </c>
      <c r="B1101">
        <v>219.64445000000001</v>
      </c>
      <c r="C1101">
        <v>7.6736800000000001</v>
      </c>
      <c r="H1101">
        <v>205.792056</v>
      </c>
      <c r="I1101">
        <v>4.4909619999999997</v>
      </c>
    </row>
    <row r="1102" spans="1:9" x14ac:dyDescent="0.25">
      <c r="A1102">
        <v>1101</v>
      </c>
      <c r="B1102">
        <v>219.65144900000001</v>
      </c>
      <c r="C1102">
        <v>7.6728909999999999</v>
      </c>
      <c r="H1102">
        <v>205.792056</v>
      </c>
      <c r="I1102">
        <v>4.4909619999999997</v>
      </c>
    </row>
    <row r="1103" spans="1:9" x14ac:dyDescent="0.25">
      <c r="A1103">
        <v>1102</v>
      </c>
      <c r="B1103">
        <v>219.642292</v>
      </c>
      <c r="C1103">
        <v>7.6760479999999998</v>
      </c>
    </row>
    <row r="1104" spans="1:9" x14ac:dyDescent="0.25">
      <c r="A1104">
        <v>1103</v>
      </c>
      <c r="B1104">
        <v>219.658186</v>
      </c>
      <c r="C1104">
        <v>7.6727319999999999</v>
      </c>
    </row>
    <row r="1105" spans="1:9" x14ac:dyDescent="0.25">
      <c r="A1105">
        <v>1104</v>
      </c>
      <c r="B1105">
        <v>219.62492499999999</v>
      </c>
      <c r="C1105">
        <v>7.6942050000000002</v>
      </c>
      <c r="D1105">
        <v>224.61927900000001</v>
      </c>
      <c r="E1105">
        <v>5.8582020000000004</v>
      </c>
    </row>
    <row r="1106" spans="1:9" x14ac:dyDescent="0.25">
      <c r="A1106">
        <v>1105</v>
      </c>
      <c r="B1106">
        <v>219.62203</v>
      </c>
      <c r="C1106">
        <v>7.698995</v>
      </c>
      <c r="D1106">
        <v>224.601122</v>
      </c>
      <c r="E1106">
        <v>5.8495710000000001</v>
      </c>
    </row>
    <row r="1107" spans="1:9" x14ac:dyDescent="0.25">
      <c r="A1107">
        <v>1106</v>
      </c>
      <c r="B1107">
        <v>219.60581999999999</v>
      </c>
      <c r="C1107">
        <v>7.6904159999999999</v>
      </c>
      <c r="D1107">
        <v>224.58854400000001</v>
      </c>
      <c r="E1107">
        <v>5.8464660000000004</v>
      </c>
    </row>
    <row r="1108" spans="1:9" x14ac:dyDescent="0.25">
      <c r="A1108">
        <v>1107</v>
      </c>
      <c r="B1108">
        <v>219.60581999999999</v>
      </c>
      <c r="C1108">
        <v>7.6904159999999999</v>
      </c>
      <c r="D1108">
        <v>224.58580699999999</v>
      </c>
      <c r="E1108">
        <v>5.8453080000000002</v>
      </c>
    </row>
    <row r="1109" spans="1:9" x14ac:dyDescent="0.25">
      <c r="A1109">
        <v>1108</v>
      </c>
      <c r="D1109">
        <v>224.61201600000001</v>
      </c>
      <c r="E1109">
        <v>5.8663590000000001</v>
      </c>
    </row>
    <row r="1110" spans="1:9" x14ac:dyDescent="0.25">
      <c r="A1110">
        <v>1109</v>
      </c>
      <c r="D1110">
        <v>224.571124</v>
      </c>
      <c r="E1110">
        <v>5.8334669999999997</v>
      </c>
    </row>
    <row r="1111" spans="1:9" x14ac:dyDescent="0.25">
      <c r="A1111">
        <v>1110</v>
      </c>
      <c r="D1111">
        <v>224.608701</v>
      </c>
      <c r="E1111">
        <v>5.8277299999999999</v>
      </c>
    </row>
    <row r="1112" spans="1:9" x14ac:dyDescent="0.25">
      <c r="A1112">
        <v>1111</v>
      </c>
      <c r="D1112">
        <v>224.62285800000001</v>
      </c>
      <c r="E1112">
        <v>5.8112570000000003</v>
      </c>
    </row>
    <row r="1113" spans="1:9" x14ac:dyDescent="0.25">
      <c r="A1113">
        <v>1112</v>
      </c>
      <c r="D1113">
        <v>224.60638499999999</v>
      </c>
      <c r="E1113">
        <v>5.810994</v>
      </c>
    </row>
    <row r="1114" spans="1:9" x14ac:dyDescent="0.25">
      <c r="A1114">
        <v>1113</v>
      </c>
      <c r="D1114">
        <v>224.590386</v>
      </c>
      <c r="E1114">
        <v>5.8449390000000001</v>
      </c>
    </row>
    <row r="1115" spans="1:9" x14ac:dyDescent="0.25">
      <c r="A1115">
        <v>1114</v>
      </c>
      <c r="D1115">
        <v>224.61927900000001</v>
      </c>
      <c r="E1115">
        <v>5.8582020000000004</v>
      </c>
      <c r="F1115">
        <v>223.34577100000001</v>
      </c>
      <c r="G1115">
        <v>8.0710270000000008</v>
      </c>
    </row>
    <row r="1116" spans="1:9" x14ac:dyDescent="0.25">
      <c r="A1116">
        <v>1115</v>
      </c>
      <c r="F1116">
        <v>223.384084</v>
      </c>
      <c r="G1116">
        <v>8.0459759999999996</v>
      </c>
    </row>
    <row r="1117" spans="1:9" x14ac:dyDescent="0.25">
      <c r="A1117">
        <v>1116</v>
      </c>
      <c r="F1117">
        <v>223.373243</v>
      </c>
      <c r="G1117">
        <v>8.0122929999999997</v>
      </c>
      <c r="H1117">
        <v>224.977417</v>
      </c>
      <c r="I1117">
        <v>4.9974069999999999</v>
      </c>
    </row>
    <row r="1118" spans="1:9" x14ac:dyDescent="0.25">
      <c r="A1118">
        <v>1117</v>
      </c>
      <c r="F1118">
        <v>223.39197899999999</v>
      </c>
      <c r="G1118">
        <v>8.0481850000000001</v>
      </c>
      <c r="H1118">
        <v>224.97715399999998</v>
      </c>
      <c r="I1118">
        <v>5.0828759999999997</v>
      </c>
    </row>
    <row r="1119" spans="1:9" x14ac:dyDescent="0.25">
      <c r="A1119">
        <v>1118</v>
      </c>
      <c r="F1119">
        <v>223.359981</v>
      </c>
      <c r="G1119">
        <v>8.0475539999999999</v>
      </c>
      <c r="H1119">
        <v>225.00225800000001</v>
      </c>
      <c r="I1119">
        <v>5.0604560000000003</v>
      </c>
    </row>
    <row r="1120" spans="1:9" x14ac:dyDescent="0.25">
      <c r="A1120">
        <v>1119</v>
      </c>
      <c r="F1120">
        <v>223.341297</v>
      </c>
      <c r="G1120">
        <v>8.0634479999999993</v>
      </c>
      <c r="H1120">
        <v>224.951787</v>
      </c>
      <c r="I1120">
        <v>5.0518780000000003</v>
      </c>
    </row>
    <row r="1121" spans="1:9" x14ac:dyDescent="0.25">
      <c r="A1121">
        <v>1120</v>
      </c>
      <c r="F1121">
        <v>223.288196</v>
      </c>
      <c r="G1121">
        <v>8.0260820000000006</v>
      </c>
      <c r="H1121">
        <v>224.94963000000001</v>
      </c>
      <c r="I1121">
        <v>5.009881</v>
      </c>
    </row>
    <row r="1122" spans="1:9" x14ac:dyDescent="0.25">
      <c r="A1122">
        <v>1121</v>
      </c>
      <c r="B1122">
        <v>238.59134800000001</v>
      </c>
      <c r="C1122">
        <v>7.584632</v>
      </c>
      <c r="F1122">
        <v>223.26693299999999</v>
      </c>
      <c r="G1122">
        <v>8.0257129999999997</v>
      </c>
      <c r="H1122">
        <v>224.92536699999999</v>
      </c>
      <c r="I1122">
        <v>5.0137219999999996</v>
      </c>
    </row>
    <row r="1123" spans="1:9" x14ac:dyDescent="0.25">
      <c r="A1123">
        <v>1122</v>
      </c>
      <c r="B1123">
        <v>238.59471400000001</v>
      </c>
      <c r="C1123">
        <v>7.5952109999999999</v>
      </c>
      <c r="F1123">
        <v>223.19220100000001</v>
      </c>
      <c r="G1123">
        <v>8.073658</v>
      </c>
      <c r="H1123">
        <v>224.923157</v>
      </c>
      <c r="I1123">
        <v>5.0891390000000003</v>
      </c>
    </row>
    <row r="1124" spans="1:9" x14ac:dyDescent="0.25">
      <c r="A1124">
        <v>1123</v>
      </c>
      <c r="B1124">
        <v>238.59602999999998</v>
      </c>
      <c r="C1124">
        <v>7.574738</v>
      </c>
      <c r="F1124">
        <v>223.34577100000001</v>
      </c>
      <c r="G1124">
        <v>8.0710270000000008</v>
      </c>
      <c r="H1124">
        <v>224.904</v>
      </c>
      <c r="I1124">
        <v>5.0992439999999997</v>
      </c>
    </row>
    <row r="1125" spans="1:9" x14ac:dyDescent="0.25">
      <c r="A1125">
        <v>1124</v>
      </c>
      <c r="B1125">
        <v>238.59018800000001</v>
      </c>
      <c r="C1125">
        <v>7.5629489999999997</v>
      </c>
      <c r="H1125">
        <v>224.91805199999999</v>
      </c>
      <c r="I1125">
        <v>5.0467209999999998</v>
      </c>
    </row>
    <row r="1126" spans="1:9" x14ac:dyDescent="0.25">
      <c r="A1126">
        <v>1125</v>
      </c>
      <c r="B1126">
        <v>238.61103</v>
      </c>
      <c r="C1126">
        <v>7.559634</v>
      </c>
      <c r="H1126">
        <v>224.954418</v>
      </c>
      <c r="I1126">
        <v>4.9972500000000002</v>
      </c>
    </row>
    <row r="1127" spans="1:9" x14ac:dyDescent="0.25">
      <c r="A1127">
        <v>1126</v>
      </c>
      <c r="B1127">
        <v>238.588189</v>
      </c>
      <c r="C1127">
        <v>7.5570550000000001</v>
      </c>
      <c r="H1127">
        <v>224.98731100000001</v>
      </c>
      <c r="I1127">
        <v>5.0241949999999997</v>
      </c>
    </row>
    <row r="1128" spans="1:9" x14ac:dyDescent="0.25">
      <c r="A1128">
        <v>1127</v>
      </c>
      <c r="B1128">
        <v>238.60687200000001</v>
      </c>
      <c r="C1128">
        <v>7.5522660000000004</v>
      </c>
    </row>
    <row r="1129" spans="1:9" x14ac:dyDescent="0.25">
      <c r="A1129">
        <v>1128</v>
      </c>
      <c r="B1129">
        <v>238.619765</v>
      </c>
      <c r="C1129">
        <v>7.568581</v>
      </c>
    </row>
    <row r="1130" spans="1:9" x14ac:dyDescent="0.25">
      <c r="A1130">
        <v>1129</v>
      </c>
      <c r="B1130">
        <v>238.64060699999999</v>
      </c>
      <c r="C1130">
        <v>7.5908420000000003</v>
      </c>
      <c r="D1130">
        <v>244.306399</v>
      </c>
      <c r="E1130">
        <v>5.777838</v>
      </c>
    </row>
    <row r="1131" spans="1:9" x14ac:dyDescent="0.25">
      <c r="A1131">
        <v>1130</v>
      </c>
      <c r="B1131">
        <v>238.623187</v>
      </c>
      <c r="C1131">
        <v>7.5908420000000003</v>
      </c>
      <c r="D1131">
        <v>244.308345</v>
      </c>
      <c r="E1131">
        <v>5.7194200000000004</v>
      </c>
    </row>
    <row r="1132" spans="1:9" x14ac:dyDescent="0.25">
      <c r="A1132">
        <v>1131</v>
      </c>
      <c r="B1132">
        <v>238.64187000000001</v>
      </c>
      <c r="C1132">
        <v>7.6033679999999997</v>
      </c>
      <c r="D1132">
        <v>244.289502</v>
      </c>
      <c r="E1132">
        <v>5.7179989999999998</v>
      </c>
    </row>
    <row r="1133" spans="1:9" x14ac:dyDescent="0.25">
      <c r="A1133">
        <v>1132</v>
      </c>
      <c r="B1133">
        <v>238.64139699999998</v>
      </c>
      <c r="C1133">
        <v>7.5427400000000002</v>
      </c>
      <c r="D1133">
        <v>244.306556</v>
      </c>
      <c r="E1133">
        <v>5.7237879999999999</v>
      </c>
    </row>
    <row r="1134" spans="1:9" x14ac:dyDescent="0.25">
      <c r="A1134">
        <v>1133</v>
      </c>
      <c r="B1134">
        <v>238.59134800000001</v>
      </c>
      <c r="C1134">
        <v>7.584632</v>
      </c>
      <c r="D1134">
        <v>244.28913599999998</v>
      </c>
      <c r="E1134">
        <v>5.7397869999999998</v>
      </c>
    </row>
    <row r="1135" spans="1:9" x14ac:dyDescent="0.25">
      <c r="A1135">
        <v>1134</v>
      </c>
      <c r="D1135">
        <v>244.28282100000001</v>
      </c>
      <c r="E1135">
        <v>5.7207359999999996</v>
      </c>
    </row>
    <row r="1136" spans="1:9" x14ac:dyDescent="0.25">
      <c r="A1136">
        <v>1135</v>
      </c>
      <c r="D1136">
        <v>244.29818800000001</v>
      </c>
      <c r="E1136">
        <v>5.7453130000000003</v>
      </c>
    </row>
    <row r="1137" spans="1:9" x14ac:dyDescent="0.25">
      <c r="A1137">
        <v>1136</v>
      </c>
      <c r="D1137">
        <v>244.26918900000001</v>
      </c>
      <c r="E1137">
        <v>5.7445760000000003</v>
      </c>
    </row>
    <row r="1138" spans="1:9" x14ac:dyDescent="0.25">
      <c r="A1138">
        <v>1137</v>
      </c>
      <c r="D1138">
        <v>244.277085</v>
      </c>
      <c r="E1138">
        <v>5.7181569999999997</v>
      </c>
    </row>
    <row r="1139" spans="1:9" x14ac:dyDescent="0.25">
      <c r="A1139">
        <v>1138</v>
      </c>
      <c r="D1139">
        <v>244.264556</v>
      </c>
      <c r="E1139">
        <v>5.7447340000000002</v>
      </c>
    </row>
    <row r="1140" spans="1:9" x14ac:dyDescent="0.25">
      <c r="A1140">
        <v>1139</v>
      </c>
      <c r="D1140">
        <v>244.278031</v>
      </c>
      <c r="E1140">
        <v>5.7254199999999997</v>
      </c>
      <c r="F1140">
        <v>241.22751700000001</v>
      </c>
      <c r="G1140">
        <v>8.1908619999999992</v>
      </c>
    </row>
    <row r="1141" spans="1:9" x14ac:dyDescent="0.25">
      <c r="A1141">
        <v>1140</v>
      </c>
      <c r="D1141">
        <v>244.29187300000001</v>
      </c>
      <c r="E1141">
        <v>5.6962630000000001</v>
      </c>
      <c r="F1141">
        <v>241.175096</v>
      </c>
      <c r="G1141">
        <v>8.1717049999999993</v>
      </c>
    </row>
    <row r="1142" spans="1:9" x14ac:dyDescent="0.25">
      <c r="A1142">
        <v>1141</v>
      </c>
      <c r="D1142">
        <v>244.306399</v>
      </c>
      <c r="E1142">
        <v>5.777838</v>
      </c>
      <c r="F1142">
        <v>241.173362</v>
      </c>
      <c r="G1142">
        <v>8.1827570000000005</v>
      </c>
    </row>
    <row r="1143" spans="1:9" x14ac:dyDescent="0.25">
      <c r="A1143">
        <v>1142</v>
      </c>
      <c r="F1143">
        <v>241.17809600000001</v>
      </c>
      <c r="G1143">
        <v>8.1980719999999998</v>
      </c>
      <c r="H1143">
        <v>243.90515600000001</v>
      </c>
      <c r="I1143">
        <v>4.891203</v>
      </c>
    </row>
    <row r="1144" spans="1:9" x14ac:dyDescent="0.25">
      <c r="A1144">
        <v>1143</v>
      </c>
      <c r="F1144">
        <v>241.150678</v>
      </c>
      <c r="G1144">
        <v>8.2017039999999994</v>
      </c>
      <c r="H1144">
        <v>243.929473</v>
      </c>
      <c r="I1144">
        <v>4.8945179999999997</v>
      </c>
    </row>
    <row r="1145" spans="1:9" x14ac:dyDescent="0.25">
      <c r="A1145">
        <v>1144</v>
      </c>
      <c r="F1145">
        <v>241.16373200000001</v>
      </c>
      <c r="G1145">
        <v>8.1989669999999997</v>
      </c>
      <c r="H1145">
        <v>243.93263200000001</v>
      </c>
      <c r="I1145">
        <v>4.899413</v>
      </c>
    </row>
    <row r="1146" spans="1:9" x14ac:dyDescent="0.25">
      <c r="A1146">
        <v>1145</v>
      </c>
      <c r="F1146">
        <v>241.17731000000001</v>
      </c>
      <c r="G1146">
        <v>8.1570219999999996</v>
      </c>
      <c r="H1146">
        <v>243.90747400000001</v>
      </c>
      <c r="I1146">
        <v>4.9273059999999997</v>
      </c>
    </row>
    <row r="1147" spans="1:9" x14ac:dyDescent="0.25">
      <c r="A1147">
        <v>1146</v>
      </c>
      <c r="F1147">
        <v>241.18767500000001</v>
      </c>
      <c r="G1147">
        <v>8.1601269999999992</v>
      </c>
      <c r="H1147">
        <v>243.91168300000001</v>
      </c>
      <c r="I1147">
        <v>4.922517</v>
      </c>
    </row>
    <row r="1148" spans="1:9" x14ac:dyDescent="0.25">
      <c r="A1148">
        <v>1147</v>
      </c>
      <c r="B1148">
        <v>257.32409799999999</v>
      </c>
      <c r="C1148">
        <v>7.6939950000000001</v>
      </c>
      <c r="F1148">
        <v>241.207517</v>
      </c>
      <c r="G1148">
        <v>8.1503379999999996</v>
      </c>
      <c r="H1148">
        <v>243.91705200000001</v>
      </c>
      <c r="I1148">
        <v>4.9305159999999999</v>
      </c>
    </row>
    <row r="1149" spans="1:9" x14ac:dyDescent="0.25">
      <c r="A1149">
        <v>1148</v>
      </c>
      <c r="B1149">
        <v>257.28283799999997</v>
      </c>
      <c r="C1149">
        <v>7.7108359999999996</v>
      </c>
      <c r="F1149">
        <v>241.17594099999999</v>
      </c>
      <c r="G1149">
        <v>8.1555479999999996</v>
      </c>
      <c r="H1149">
        <v>243.91073700000001</v>
      </c>
      <c r="I1149">
        <v>4.9333580000000001</v>
      </c>
    </row>
    <row r="1150" spans="1:9" x14ac:dyDescent="0.25">
      <c r="A1150">
        <v>1149</v>
      </c>
      <c r="B1150">
        <v>257.28799500000002</v>
      </c>
      <c r="C1150">
        <v>7.7145729999999997</v>
      </c>
      <c r="F1150">
        <v>241.16752</v>
      </c>
      <c r="G1150">
        <v>8.1680209999999995</v>
      </c>
      <c r="H1150">
        <v>243.919419</v>
      </c>
      <c r="I1150">
        <v>4.9356739999999997</v>
      </c>
    </row>
    <row r="1151" spans="1:9" x14ac:dyDescent="0.25">
      <c r="A1151">
        <v>1150</v>
      </c>
      <c r="B1151">
        <v>257.29941300000002</v>
      </c>
      <c r="C1151">
        <v>7.7250990000000002</v>
      </c>
      <c r="F1151">
        <v>241.22478000000001</v>
      </c>
      <c r="G1151">
        <v>8.1889679999999991</v>
      </c>
      <c r="H1151">
        <v>243.935733</v>
      </c>
      <c r="I1151">
        <v>4.8966240000000001</v>
      </c>
    </row>
    <row r="1152" spans="1:9" x14ac:dyDescent="0.25">
      <c r="A1152">
        <v>1151</v>
      </c>
      <c r="B1152">
        <v>257.327676</v>
      </c>
      <c r="C1152">
        <v>7.6966270000000003</v>
      </c>
      <c r="F1152">
        <v>241.22478000000001</v>
      </c>
      <c r="G1152">
        <v>8.1889679999999991</v>
      </c>
      <c r="H1152">
        <v>243.92857699999999</v>
      </c>
      <c r="I1152">
        <v>4.8866759999999996</v>
      </c>
    </row>
    <row r="1153" spans="1:9" x14ac:dyDescent="0.25">
      <c r="A1153">
        <v>1152</v>
      </c>
      <c r="B1153">
        <v>257.31120399999998</v>
      </c>
      <c r="C1153">
        <v>7.7203090000000003</v>
      </c>
      <c r="H1153">
        <v>243.94457700000001</v>
      </c>
      <c r="I1153">
        <v>4.8869920000000002</v>
      </c>
    </row>
    <row r="1154" spans="1:9" x14ac:dyDescent="0.25">
      <c r="A1154">
        <v>1153</v>
      </c>
      <c r="B1154">
        <v>257.28857099999999</v>
      </c>
      <c r="C1154">
        <v>7.7494129999999997</v>
      </c>
      <c r="H1154">
        <v>243.93910299999999</v>
      </c>
      <c r="I1154">
        <v>4.8600459999999996</v>
      </c>
    </row>
    <row r="1155" spans="1:9" x14ac:dyDescent="0.25">
      <c r="A1155">
        <v>1154</v>
      </c>
      <c r="B1155">
        <v>257.30383399999999</v>
      </c>
      <c r="C1155">
        <v>7.7165730000000003</v>
      </c>
      <c r="H1155">
        <v>243.89478800000001</v>
      </c>
      <c r="I1155">
        <v>4.8714139999999997</v>
      </c>
    </row>
    <row r="1156" spans="1:9" x14ac:dyDescent="0.25">
      <c r="A1156">
        <v>1155</v>
      </c>
      <c r="B1156">
        <v>257.294309</v>
      </c>
      <c r="C1156">
        <v>7.7283080000000002</v>
      </c>
      <c r="H1156">
        <v>243.87315999999998</v>
      </c>
      <c r="I1156">
        <v>4.9468310000000004</v>
      </c>
    </row>
    <row r="1157" spans="1:9" x14ac:dyDescent="0.25">
      <c r="A1157">
        <v>1156</v>
      </c>
      <c r="B1157">
        <v>257.295995</v>
      </c>
      <c r="C1157">
        <v>7.7306780000000002</v>
      </c>
      <c r="H1157">
        <v>243.90515600000001</v>
      </c>
      <c r="I1157">
        <v>4.891203</v>
      </c>
    </row>
    <row r="1158" spans="1:9" x14ac:dyDescent="0.25">
      <c r="A1158">
        <v>1157</v>
      </c>
      <c r="B1158">
        <v>257.30804499999999</v>
      </c>
      <c r="C1158">
        <v>7.7421499999999996</v>
      </c>
    </row>
    <row r="1159" spans="1:9" x14ac:dyDescent="0.25">
      <c r="A1159">
        <v>1158</v>
      </c>
      <c r="B1159">
        <v>257.32030600000002</v>
      </c>
      <c r="C1159">
        <v>7.7406240000000004</v>
      </c>
    </row>
    <row r="1160" spans="1:9" x14ac:dyDescent="0.25">
      <c r="A1160">
        <v>1159</v>
      </c>
      <c r="B1160">
        <v>257.33393999999998</v>
      </c>
      <c r="C1160">
        <v>7.7233099999999997</v>
      </c>
      <c r="D1160">
        <v>264.76789600000001</v>
      </c>
      <c r="E1160">
        <v>5.0803500000000001</v>
      </c>
    </row>
    <row r="1161" spans="1:9" x14ac:dyDescent="0.25">
      <c r="A1161">
        <v>1160</v>
      </c>
      <c r="B1161">
        <v>257.32556999999997</v>
      </c>
      <c r="C1161">
        <v>7.7303610000000003</v>
      </c>
      <c r="D1161">
        <v>264.76789600000001</v>
      </c>
      <c r="E1161">
        <v>5.0803500000000001</v>
      </c>
    </row>
    <row r="1162" spans="1:9" x14ac:dyDescent="0.25">
      <c r="A1162">
        <v>1161</v>
      </c>
      <c r="B1162">
        <v>257.32409799999999</v>
      </c>
      <c r="C1162">
        <v>7.6939950000000001</v>
      </c>
      <c r="D1162">
        <v>264.81304999999998</v>
      </c>
      <c r="E1162">
        <v>5.0685089999999997</v>
      </c>
    </row>
    <row r="1163" spans="1:9" x14ac:dyDescent="0.25">
      <c r="A1163">
        <v>1162</v>
      </c>
      <c r="B1163">
        <v>257.32409799999999</v>
      </c>
      <c r="C1163">
        <v>7.6939950000000001</v>
      </c>
      <c r="D1163">
        <v>264.79741799999999</v>
      </c>
      <c r="E1163">
        <v>5.032826</v>
      </c>
    </row>
    <row r="1164" spans="1:9" x14ac:dyDescent="0.25">
      <c r="A1164">
        <v>1163</v>
      </c>
      <c r="D1164">
        <v>264.74089500000002</v>
      </c>
      <c r="E1164">
        <v>5.0195109999999996</v>
      </c>
    </row>
    <row r="1165" spans="1:9" x14ac:dyDescent="0.25">
      <c r="A1165">
        <v>1164</v>
      </c>
      <c r="D1165">
        <v>264.73805299999998</v>
      </c>
      <c r="E1165">
        <v>5.0259850000000004</v>
      </c>
    </row>
    <row r="1166" spans="1:9" x14ac:dyDescent="0.25">
      <c r="A1166">
        <v>1165</v>
      </c>
      <c r="D1166">
        <v>264.75647500000002</v>
      </c>
      <c r="E1166">
        <v>5.0084600000000004</v>
      </c>
    </row>
    <row r="1167" spans="1:9" x14ac:dyDescent="0.25">
      <c r="A1167">
        <v>1166</v>
      </c>
      <c r="D1167">
        <v>264.74158199999999</v>
      </c>
      <c r="E1167">
        <v>5.0600360000000002</v>
      </c>
      <c r="F1167">
        <v>258.89953700000001</v>
      </c>
      <c r="G1167">
        <v>7.6601020000000002</v>
      </c>
    </row>
    <row r="1168" spans="1:9" x14ac:dyDescent="0.25">
      <c r="A1168">
        <v>1167</v>
      </c>
      <c r="D1168">
        <v>264.74957799999999</v>
      </c>
      <c r="E1168">
        <v>5.0469840000000001</v>
      </c>
      <c r="F1168">
        <v>258.921693</v>
      </c>
      <c r="G1168">
        <v>7.6342090000000002</v>
      </c>
    </row>
    <row r="1169" spans="1:11" x14ac:dyDescent="0.25">
      <c r="A1169">
        <v>1168</v>
      </c>
      <c r="D1169">
        <v>264.78078900000003</v>
      </c>
      <c r="E1169">
        <v>4.9901450000000001</v>
      </c>
      <c r="F1169">
        <v>258.91658899999999</v>
      </c>
      <c r="G1169">
        <v>7.6422610000000004</v>
      </c>
    </row>
    <row r="1170" spans="1:11" x14ac:dyDescent="0.25">
      <c r="A1170">
        <v>1169</v>
      </c>
      <c r="D1170">
        <v>264.78068300000001</v>
      </c>
      <c r="E1170">
        <v>5.023301</v>
      </c>
      <c r="F1170">
        <v>258.89116799999999</v>
      </c>
      <c r="G1170">
        <v>7.6314719999999996</v>
      </c>
    </row>
    <row r="1171" spans="1:11" x14ac:dyDescent="0.25">
      <c r="A1171">
        <v>1170</v>
      </c>
      <c r="D1171">
        <v>264.70890099999997</v>
      </c>
      <c r="E1171">
        <v>4.9887759999999997</v>
      </c>
      <c r="F1171">
        <v>258.96121699999998</v>
      </c>
      <c r="G1171">
        <v>7.5716859999999997</v>
      </c>
    </row>
    <row r="1172" spans="1:11" x14ac:dyDescent="0.25">
      <c r="A1172">
        <v>1171</v>
      </c>
      <c r="D1172">
        <v>264.75763000000001</v>
      </c>
      <c r="E1172">
        <v>4.9677249999999997</v>
      </c>
      <c r="F1172">
        <v>258.931062</v>
      </c>
      <c r="G1172">
        <v>7.6327350000000003</v>
      </c>
    </row>
    <row r="1173" spans="1:11" x14ac:dyDescent="0.25">
      <c r="A1173">
        <v>1172</v>
      </c>
      <c r="D1173">
        <v>264.74847499999998</v>
      </c>
      <c r="E1173">
        <v>4.8233649999999999</v>
      </c>
      <c r="F1173">
        <v>258.91595599999999</v>
      </c>
      <c r="G1173">
        <v>7.6592070000000003</v>
      </c>
      <c r="H1173">
        <v>263.01772799999998</v>
      </c>
      <c r="I1173">
        <v>4.2890779999999999</v>
      </c>
    </row>
    <row r="1174" spans="1:11" x14ac:dyDescent="0.25">
      <c r="A1174">
        <v>1173</v>
      </c>
      <c r="D1174">
        <v>264.76789600000001</v>
      </c>
      <c r="E1174">
        <v>5.0803500000000001</v>
      </c>
      <c r="F1174">
        <v>258.89701200000002</v>
      </c>
      <c r="G1174">
        <v>7.6556810000000004</v>
      </c>
      <c r="H1174">
        <v>263.033727</v>
      </c>
      <c r="I1174">
        <v>4.2927619999999997</v>
      </c>
    </row>
    <row r="1175" spans="1:11" x14ac:dyDescent="0.25">
      <c r="A1175">
        <v>1174</v>
      </c>
      <c r="F1175">
        <v>258.907376</v>
      </c>
      <c r="G1175">
        <v>7.6541550000000003</v>
      </c>
      <c r="H1175">
        <v>263.03193799999997</v>
      </c>
      <c r="I1175">
        <v>4.2828679999999997</v>
      </c>
    </row>
    <row r="1176" spans="1:11" x14ac:dyDescent="0.25">
      <c r="A1176">
        <v>1175</v>
      </c>
      <c r="B1176">
        <v>273.54651699999999</v>
      </c>
      <c r="C1176">
        <v>6.9866130000000002</v>
      </c>
      <c r="F1176">
        <v>258.885221</v>
      </c>
      <c r="G1176">
        <v>7.6555759999999999</v>
      </c>
      <c r="H1176">
        <v>263.03988700000002</v>
      </c>
      <c r="I1176">
        <v>4.2452389999999998</v>
      </c>
      <c r="J1176">
        <v>235.577619</v>
      </c>
      <c r="K1176">
        <v>13.745713</v>
      </c>
    </row>
    <row r="1177" spans="1:11" x14ac:dyDescent="0.25">
      <c r="A1177">
        <v>1176</v>
      </c>
    </row>
    <row r="1178" spans="1:11" x14ac:dyDescent="0.25">
      <c r="A1178">
        <v>1177</v>
      </c>
    </row>
    <row r="1179" spans="1:11" x14ac:dyDescent="0.25">
      <c r="A1179">
        <v>1178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83DB-DD11-40A1-9542-60E6D1BF53A0}">
  <dimension ref="A1:DV1177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292</v>
      </c>
      <c r="K1">
        <v>96.045197740112997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307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305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293</v>
      </c>
      <c r="K2">
        <v>95.238095238095227</v>
      </c>
      <c r="M2" t="s">
        <v>291</v>
      </c>
      <c r="N2">
        <v>177</v>
      </c>
      <c r="R2" t="s">
        <v>236</v>
      </c>
      <c r="S2">
        <v>9.401129943502827E-2</v>
      </c>
      <c r="T2">
        <v>1.9649192876254086E-2</v>
      </c>
      <c r="W2" t="s">
        <v>221</v>
      </c>
      <c r="X2">
        <f>AVERAGE(Coordination!AT:AT)</f>
        <v>0.41396457741981524</v>
      </c>
      <c r="Y2">
        <f>STDEV(Coordination!AT:AT)</f>
        <v>0.19534102447767412</v>
      </c>
      <c r="Z2" t="s">
        <v>224</v>
      </c>
      <c r="AA2">
        <f>AVERAGE(Coordination!AW:AW)</f>
        <v>0.58195675030471972</v>
      </c>
      <c r="AB2">
        <f>STDEV(Coordination!AW:AW)</f>
        <v>0.19629787581297073</v>
      </c>
      <c r="AC2" t="s">
        <v>227</v>
      </c>
      <c r="AD2">
        <f>AVERAGE(Coordination!AZ:AZ)</f>
        <v>0.41357193496146988</v>
      </c>
      <c r="AE2">
        <f>STDEV(Coordination!AZ:AZ)</f>
        <v>9.2963237012737163E-2</v>
      </c>
      <c r="AF2" t="s">
        <v>230</v>
      </c>
      <c r="AG2">
        <f>AVERAGE(Coordination!BC:BC)</f>
        <v>0.34164358911972897</v>
      </c>
      <c r="AH2">
        <f>STDEV(Coordination!BC:BC)</f>
        <v>0.19663718939020944</v>
      </c>
      <c r="AK2" t="s">
        <v>308</v>
      </c>
      <c r="AL2">
        <f>AVERAGE(Coordination!BQ:BQ)</f>
        <v>0.3079106616692362</v>
      </c>
      <c r="AM2">
        <f>STDEV(Coordination!BQ:BQ)</f>
        <v>8.9216618018820748E-2</v>
      </c>
      <c r="AN2" t="s">
        <v>311</v>
      </c>
      <c r="AO2">
        <f>AVERAGE(Coordination!BT:BT)</f>
        <v>0.30881419462630416</v>
      </c>
      <c r="AP2">
        <f>STDEV(Coordination!BT:BT)</f>
        <v>8.9464591779116934E-2</v>
      </c>
      <c r="AQ2" t="s">
        <v>314</v>
      </c>
      <c r="AR2">
        <f>AVERAGE(Coordination!BW:BW)</f>
        <v>0.39476138919396203</v>
      </c>
      <c r="AS2">
        <f>STDEV(Coordination!BW:BW)</f>
        <v>7.0363107360146074E-2</v>
      </c>
      <c r="AT2" t="s">
        <v>317</v>
      </c>
      <c r="AU2">
        <f>AVERAGE(Coordination!BZ:BZ)</f>
        <v>0.27515164345493087</v>
      </c>
      <c r="AV2">
        <f>STDEV(Coordination!BZ:BZ)</f>
        <v>0.1120230017129971</v>
      </c>
      <c r="AX2" t="s">
        <v>103</v>
      </c>
      <c r="AY2">
        <f>AVERAGE(Cycle!$CL:$CL)</f>
        <v>12.266666666666667</v>
      </c>
      <c r="AZ2">
        <f>STDEV(Cycle!$CL:$CL)</f>
        <v>3.09985336896617</v>
      </c>
      <c r="BA2" t="s">
        <v>104</v>
      </c>
      <c r="BB2">
        <f>AVERAGE(Cycle!$CP:$CP)</f>
        <v>11.355555555555556</v>
      </c>
      <c r="BC2">
        <f>STDEV(Cycle!$CP:$CP)</f>
        <v>2.9322311979071158</v>
      </c>
      <c r="BD2" t="s">
        <v>105</v>
      </c>
      <c r="BE2">
        <f>AVERAGE(Cycle!$CT:$CT)</f>
        <v>11.363636363636363</v>
      </c>
      <c r="BF2">
        <f>STDEV(Cycle!$CT:$CT)</f>
        <v>2.7030638008017998</v>
      </c>
      <c r="BG2" t="s">
        <v>106</v>
      </c>
      <c r="BH2">
        <f>AVERAGE(Cycle!$CX:$CX)</f>
        <v>11.733333333333333</v>
      </c>
      <c r="BI2">
        <f>STDEV(Cycle!$CX:$CX)</f>
        <v>2.9802379404702215</v>
      </c>
      <c r="BK2" t="s">
        <v>306</v>
      </c>
      <c r="BL2">
        <f>AVERAGE(Cycle!AO:AR)</f>
        <v>163.00926488256795</v>
      </c>
      <c r="BM2">
        <f>STDEV(Cycle!AO:AR)</f>
        <v>37.388586741320836</v>
      </c>
      <c r="BO2" t="s">
        <v>32</v>
      </c>
      <c r="BP2">
        <f>AVERAGE(Cycle!BF:BF)</f>
        <v>1.7869362173913041</v>
      </c>
      <c r="BQ2">
        <f>STDEV(Cycle!BF:BF)</f>
        <v>0.47849527097446842</v>
      </c>
      <c r="BS2" t="s">
        <v>206</v>
      </c>
      <c r="BT2">
        <v>5</v>
      </c>
      <c r="BU2">
        <v>0.42992261392949271</v>
      </c>
      <c r="BV2">
        <v>2.5000000000000001E-2</v>
      </c>
      <c r="BX2" t="s">
        <v>140</v>
      </c>
      <c r="BY2">
        <f>AVERAGE(Cycle!DC:DC)</f>
        <v>48.853580282151704</v>
      </c>
      <c r="BZ2">
        <f>STDEV(Cycle!DC:DC)</f>
        <v>16.743675531798772</v>
      </c>
      <c r="CA2" t="s">
        <v>143</v>
      </c>
      <c r="CB2">
        <f>AVERAGE(Cycle!DF:DF)</f>
        <v>44.5308579566601</v>
      </c>
      <c r="CC2">
        <f>STDEV(Cycle!DF:DF)</f>
        <v>17.561653487710885</v>
      </c>
      <c r="CD2" t="s">
        <v>146</v>
      </c>
      <c r="CE2">
        <f>AVERAGE(Cycle!DI:DI)</f>
        <v>24.386822707616144</v>
      </c>
      <c r="CF2">
        <f>STDEV(Cycle!DI:DI)</f>
        <v>11.519004992621497</v>
      </c>
      <c r="CG2" t="s">
        <v>149</v>
      </c>
      <c r="CH2">
        <f>AVERAGE(Cycle!DL:DL)</f>
        <v>47.093836396161976</v>
      </c>
      <c r="CI2">
        <f>STDEV(Cycle!DL:DL)</f>
        <v>21.603424523900777</v>
      </c>
      <c r="CK2" t="s">
        <v>152</v>
      </c>
      <c r="CL2">
        <f>AVERAGE(Cycle!DP:DP)</f>
        <v>35.334916417610366</v>
      </c>
      <c r="CM2">
        <f>STDEV(Cycle!DP:DP)</f>
        <v>16.866914326390031</v>
      </c>
      <c r="CN2" t="s">
        <v>155</v>
      </c>
      <c r="CO2">
        <f>AVERAGE(Cycle!DS:DS)</f>
        <v>37.461423037510002</v>
      </c>
      <c r="CP2">
        <f>STDEV(Cycle!DS:DS)</f>
        <v>17.855173305487494</v>
      </c>
      <c r="CQ2" t="s">
        <v>158</v>
      </c>
      <c r="CR2">
        <f>AVERAGE(Cycle!DV:DV)</f>
        <v>13.481010967641982</v>
      </c>
      <c r="CS2">
        <f>STDEV(Cycle!DV:DV)</f>
        <v>13.693480698944846</v>
      </c>
      <c r="CT2" t="s">
        <v>161</v>
      </c>
      <c r="CU2">
        <f>AVERAGE(Cycle!DY:DY)</f>
        <v>41.730667557034955</v>
      </c>
      <c r="CV2">
        <f>STDEV(Cycle!DY:DY)</f>
        <v>28.215126201696599</v>
      </c>
      <c r="CX2" t="s">
        <v>176</v>
      </c>
      <c r="CY2">
        <f>AVERAGE(Cycle!BV:BV)/200</f>
        <v>3.1666666666666662E-2</v>
      </c>
      <c r="CZ2">
        <f>STDEV(Cycle!BV:BV)/200</f>
        <v>1.0857540184672981E-2</v>
      </c>
      <c r="DA2" t="s">
        <v>177</v>
      </c>
      <c r="DB2">
        <f>AVERAGE(Cycle!BZ:BZ)/200</f>
        <v>3.0681818181818185E-2</v>
      </c>
      <c r="DC2">
        <f>STDEV(Cycle!BZ:BZ)/200</f>
        <v>1.1792336351094137E-2</v>
      </c>
      <c r="DD2" t="s">
        <v>178</v>
      </c>
      <c r="DE2">
        <f>AVERAGE(Cycle!CD:CD)/200</f>
        <v>1.7093023255813952E-2</v>
      </c>
      <c r="DF2">
        <f>STDEV(Cycle!CD:CD)/200</f>
        <v>8.5379097293813867E-3</v>
      </c>
      <c r="DG2" t="s">
        <v>179</v>
      </c>
      <c r="DH2">
        <f>AVERAGE(Cycle!CH:CH)/200</f>
        <v>3.1511627906976744E-2</v>
      </c>
      <c r="DI2">
        <f>STDEV(Cycle!CH:CH)/200</f>
        <v>1.4248428640218301E-2</v>
      </c>
      <c r="DK2" t="s">
        <v>192</v>
      </c>
      <c r="DL2">
        <f>AVERAGE(Cycle!CM:CM)/200</f>
        <v>2.1111111111111112E-2</v>
      </c>
      <c r="DM2">
        <f>STDEV(Cycle!CM:CM)/200</f>
        <v>9.5874497088220476E-3</v>
      </c>
      <c r="DN2" t="s">
        <v>193</v>
      </c>
      <c r="DO2">
        <f>AVERAGE(Cycle!CQ:CQ)/200</f>
        <v>2.0555555555555553E-2</v>
      </c>
      <c r="DP2">
        <f>STDEV(Cycle!CQ:CQ)/200</f>
        <v>9.8984745279158039E-3</v>
      </c>
      <c r="DQ2" t="s">
        <v>194</v>
      </c>
      <c r="DR2">
        <f>AVERAGE(Cycle!CU:CU)/200</f>
        <v>8.1818181818181825E-3</v>
      </c>
      <c r="DS2">
        <f>STDEV(Cycle!CU:CU)/200</f>
        <v>9.4062639378500821E-3</v>
      </c>
      <c r="DT2" t="s">
        <v>195</v>
      </c>
      <c r="DU2">
        <f>AVERAGE(Cycle!CY:CY)/200</f>
        <v>2.6444444444444444E-2</v>
      </c>
      <c r="DV2">
        <f>STDEV(Cycle!CY:CY)/200</f>
        <v>2.2351078431939411E-2</v>
      </c>
    </row>
    <row r="3" spans="1:126" x14ac:dyDescent="0.25">
      <c r="A3">
        <v>2</v>
      </c>
      <c r="J3" t="s">
        <v>294</v>
      </c>
      <c r="K3">
        <v>98.94736842105263</v>
      </c>
      <c r="M3" t="s">
        <v>285</v>
      </c>
      <c r="N3">
        <v>126</v>
      </c>
      <c r="O3">
        <f xml:space="preserve"> (N3/N$2)*100</f>
        <v>71.186440677966104</v>
      </c>
      <c r="R3" t="s">
        <v>239</v>
      </c>
      <c r="S3">
        <v>30.334190231362467</v>
      </c>
      <c r="W3" t="s">
        <v>222</v>
      </c>
      <c r="X3">
        <f>AVERAGE(Coordination!AU:AU)</f>
        <v>0.58992096102072955</v>
      </c>
      <c r="Y3">
        <f>STDEV(Coordination!AU:AU)</f>
        <v>8.9359327483237494E-2</v>
      </c>
      <c r="Z3" t="s">
        <v>225</v>
      </c>
      <c r="AA3">
        <f>AVERAGE(Coordination!AX:AX)</f>
        <v>0.3710573733551627</v>
      </c>
      <c r="AB3">
        <f>STDEV(Coordination!AX:AX)</f>
        <v>0.19761843420734429</v>
      </c>
      <c r="AC3" t="s">
        <v>228</v>
      </c>
      <c r="AD3">
        <f>AVERAGE(Coordination!BA:BA)</f>
        <v>0.62485159865945072</v>
      </c>
      <c r="AE3">
        <f>STDEV(Coordination!BA:BA)</f>
        <v>0.20889008365026265</v>
      </c>
      <c r="AF3" t="s">
        <v>231</v>
      </c>
      <c r="AG3">
        <f>AVERAGE(Coordination!BD:BD)</f>
        <v>0.51352563401097273</v>
      </c>
      <c r="AH3">
        <f>STDEV(Coordination!BD:BD)</f>
        <v>0.10306978658585049</v>
      </c>
      <c r="AK3" t="s">
        <v>309</v>
      </c>
      <c r="AL3">
        <f>AVERAGE(Coordination!BR:BR)</f>
        <v>0.38664222974873025</v>
      </c>
      <c r="AM3">
        <f>STDEV(Coordination!BR:BR)</f>
        <v>5.5744516448770515E-2</v>
      </c>
      <c r="AN3" t="s">
        <v>312</v>
      </c>
      <c r="AO3">
        <f>AVERAGE(Coordination!BU:BU)</f>
        <v>0.290980131390569</v>
      </c>
      <c r="AP3">
        <f>STDEV(Coordination!BU:BU)</f>
        <v>0.10658595830455277</v>
      </c>
      <c r="AQ3" t="s">
        <v>315</v>
      </c>
      <c r="AR3">
        <f>AVERAGE(Coordination!BX:BX)</f>
        <v>0.28976654427118226</v>
      </c>
      <c r="AS3">
        <f>STDEV(Coordination!BX:BX)</f>
        <v>0.11976513668499693</v>
      </c>
      <c r="AT3" t="s">
        <v>318</v>
      </c>
      <c r="AU3">
        <f>AVERAGE(Coordination!CA:CA)</f>
        <v>0.41671109701443376</v>
      </c>
      <c r="AV3">
        <f>STDEV(Coordination!CA:CA)</f>
        <v>6.0897212174594505E-2</v>
      </c>
      <c r="AX3" t="s">
        <v>107</v>
      </c>
      <c r="AY3">
        <f>AVERAGE(Cycle!$BU:$BU)</f>
        <v>13.142857142857142</v>
      </c>
      <c r="AZ3">
        <f>STDEV(Cycle!$BU:$BU)</f>
        <v>1.7884647806923673</v>
      </c>
      <c r="BA3" t="s">
        <v>108</v>
      </c>
      <c r="BB3">
        <f>AVERAGE(Cycle!$BY:$BY)</f>
        <v>14.022727272727273</v>
      </c>
      <c r="BC3">
        <f>STDEV(Cycle!$BY:$BY)</f>
        <v>1.7585490367310554</v>
      </c>
      <c r="BD3" t="s">
        <v>109</v>
      </c>
      <c r="BE3">
        <f>AVERAGE(Cycle!$CC:$CC)</f>
        <v>13.930232558139535</v>
      </c>
      <c r="BF3">
        <f>STDEV(Cycle!$CC:$CC)</f>
        <v>1.4702663969370764</v>
      </c>
      <c r="BG3" t="s">
        <v>110</v>
      </c>
      <c r="BH3">
        <f>AVERAGE(Cycle!$CG:$CG)</f>
        <v>13.348837209302326</v>
      </c>
      <c r="BI3">
        <f>STDEV(Cycle!$CG:$CG)</f>
        <v>1.3431257241835015</v>
      </c>
      <c r="BK3" t="s">
        <v>302</v>
      </c>
      <c r="BL3">
        <v>159.90146383543265</v>
      </c>
      <c r="BO3" t="s">
        <v>33</v>
      </c>
      <c r="BP3">
        <f>AVERAGE(Cycle!BG:BG)</f>
        <v>2.8868038000000005</v>
      </c>
      <c r="BQ3">
        <f>STDEV(Cycle!BG:BG)</f>
        <v>0.76650629766654876</v>
      </c>
      <c r="BS3" t="s">
        <v>207</v>
      </c>
      <c r="BT3">
        <v>300</v>
      </c>
      <c r="BU3">
        <v>25.79535683576956</v>
      </c>
      <c r="BV3">
        <v>1.5</v>
      </c>
      <c r="BX3" t="s">
        <v>141</v>
      </c>
      <c r="BY3">
        <f>AVERAGE(Cycle!DD:DD)</f>
        <v>27.229499997357134</v>
      </c>
      <c r="BZ3">
        <f>STDEV(Cycle!DD:DD)</f>
        <v>11.690130192372953</v>
      </c>
      <c r="CA3" t="s">
        <v>144</v>
      </c>
      <c r="CB3">
        <f>AVERAGE(Cycle!DG:DG)</f>
        <v>47.644230739942117</v>
      </c>
      <c r="CC3">
        <f>STDEV(Cycle!DG:DG)</f>
        <v>18.945256358296515</v>
      </c>
      <c r="CD3" t="s">
        <v>147</v>
      </c>
      <c r="CE3">
        <f>AVERAGE(Cycle!DJ:DJ)</f>
        <v>48.252540133525081</v>
      </c>
      <c r="CF3">
        <f>STDEV(Cycle!DJ:DJ)</f>
        <v>19.283248951007735</v>
      </c>
      <c r="CG3" t="s">
        <v>150</v>
      </c>
      <c r="CH3">
        <f>AVERAGE(Cycle!DM:DM)</f>
        <v>24.863256898140609</v>
      </c>
      <c r="CI3">
        <f>STDEV(Cycle!DM:DM)</f>
        <v>11.533026357131556</v>
      </c>
      <c r="CK3" t="s">
        <v>153</v>
      </c>
      <c r="CL3">
        <f>AVERAGE(Cycle!DQ:DQ)</f>
        <v>11.192979473243753</v>
      </c>
      <c r="CM3">
        <f>STDEV(Cycle!DQ:DQ)</f>
        <v>11.771611370970525</v>
      </c>
      <c r="CN3" t="s">
        <v>156</v>
      </c>
      <c r="CO3">
        <f>AVERAGE(Cycle!DT:DT)</f>
        <v>32.790296620433018</v>
      </c>
      <c r="CP3">
        <f>STDEV(Cycle!DT:DT)</f>
        <v>26.36834217061055</v>
      </c>
      <c r="CQ3" t="s">
        <v>159</v>
      </c>
      <c r="CR3">
        <f>AVERAGE(Cycle!DW:DW)</f>
        <v>32.548130345590238</v>
      </c>
      <c r="CS3">
        <f>STDEV(Cycle!DW:DW)</f>
        <v>27.943320322702299</v>
      </c>
      <c r="CT3" t="s">
        <v>162</v>
      </c>
      <c r="CU3">
        <f>AVERAGE(Cycle!DZ:DZ)</f>
        <v>8.3035055186757969</v>
      </c>
      <c r="CV3">
        <f>STDEV(Cycle!DZ:DZ)</f>
        <v>14.311821402586864</v>
      </c>
      <c r="CX3" t="s">
        <v>180</v>
      </c>
      <c r="CY3">
        <f>AVERAGE(Cycle!BW:BW)/200</f>
        <v>1.7738095238095237E-2</v>
      </c>
      <c r="CZ3">
        <f>STDEV(Cycle!BW:BW)/200</f>
        <v>7.7461541167513949E-3</v>
      </c>
      <c r="DA3" t="s">
        <v>181</v>
      </c>
      <c r="DB3">
        <f>AVERAGE(Cycle!CA:CA)/200</f>
        <v>3.3750000000000002E-2</v>
      </c>
      <c r="DC3">
        <f>STDEV(Cycle!CA:CA)/200</f>
        <v>1.510140144428309E-2</v>
      </c>
      <c r="DD3" t="s">
        <v>182</v>
      </c>
      <c r="DE3">
        <f>AVERAGE(Cycle!CE:CE)/200</f>
        <v>3.395348837209302E-2</v>
      </c>
      <c r="DF3">
        <f>STDEV(Cycle!CE:CE)/200</f>
        <v>1.5218962933775202E-2</v>
      </c>
      <c r="DG3" t="s">
        <v>183</v>
      </c>
      <c r="DH3">
        <f>AVERAGE(Cycle!CI:CI)/200</f>
        <v>1.6860465116279071E-2</v>
      </c>
      <c r="DI3">
        <f>STDEV(Cycle!CI:CI)/200</f>
        <v>8.453180284447576E-3</v>
      </c>
      <c r="DK3" t="s">
        <v>196</v>
      </c>
      <c r="DL3">
        <f>AVERAGE(Cycle!CN:CN)/200</f>
        <v>7.888888888888888E-3</v>
      </c>
      <c r="DM3">
        <f>STDEV(Cycle!CN:CN)/200</f>
        <v>1.0140428138312643E-2</v>
      </c>
      <c r="DN3" t="s">
        <v>197</v>
      </c>
      <c r="DO3">
        <f>AVERAGE(Cycle!CR:CR)/200</f>
        <v>2.0888888888888891E-2</v>
      </c>
      <c r="DP3">
        <f>STDEV(Cycle!CR:CR)/200</f>
        <v>2.1113569766451817E-2</v>
      </c>
      <c r="DQ3" t="s">
        <v>198</v>
      </c>
      <c r="DR3">
        <f>AVERAGE(Cycle!CV:CV)/200</f>
        <v>2.0454545454545454E-2</v>
      </c>
      <c r="DS3">
        <f>STDEV(Cycle!CV:CV)/200</f>
        <v>2.1153321302201336E-2</v>
      </c>
      <c r="DT3" t="s">
        <v>199</v>
      </c>
      <c r="DU3">
        <f>AVERAGE(Cycle!CZ:CZ)/200</f>
        <v>5.8888888888888888E-3</v>
      </c>
      <c r="DV3">
        <f>STDEV(Cycle!CZ:CZ)/200</f>
        <v>1.1144142819971359E-2</v>
      </c>
    </row>
    <row r="4" spans="1:126" x14ac:dyDescent="0.25">
      <c r="A4">
        <v>3</v>
      </c>
      <c r="F4" t="s">
        <v>22</v>
      </c>
      <c r="J4" t="s">
        <v>295</v>
      </c>
      <c r="K4">
        <v>0</v>
      </c>
      <c r="M4" t="s">
        <v>286</v>
      </c>
      <c r="N4">
        <v>0</v>
      </c>
      <c r="O4">
        <f xml:space="preserve"> (N4/N$2)*100</f>
        <v>0</v>
      </c>
      <c r="W4" t="s">
        <v>223</v>
      </c>
      <c r="X4">
        <f>AVERAGE(Coordination!AV:AV)</f>
        <v>0.61819946728970709</v>
      </c>
      <c r="Y4">
        <f>STDEV(Coordination!AV:AV)</f>
        <v>0.25132658926201212</v>
      </c>
      <c r="Z4" t="s">
        <v>226</v>
      </c>
      <c r="AA4">
        <f>AVERAGE(Coordination!AY:AY)</f>
        <v>0.48417869004717956</v>
      </c>
      <c r="AB4">
        <f>STDEV(Coordination!AY:AY)</f>
        <v>9.9265491383500701E-2</v>
      </c>
      <c r="AC4" t="s">
        <v>229</v>
      </c>
      <c r="AD4">
        <f>AVERAGE(Coordination!BB:BB)</f>
        <v>0.25161746854053363</v>
      </c>
      <c r="AE4">
        <f>STDEV(Coordination!BB:BB)</f>
        <v>0.29936383770362207</v>
      </c>
      <c r="AF4" t="s">
        <v>232</v>
      </c>
      <c r="AG4">
        <f>AVERAGE(Coordination!BE:BE)</f>
        <v>0.62216267479664844</v>
      </c>
      <c r="AH4">
        <f>STDEV(Coordination!BE:BE)</f>
        <v>0.37599107993161696</v>
      </c>
      <c r="AK4" t="s">
        <v>310</v>
      </c>
      <c r="AL4">
        <f>AVERAGE(Coordination!BS:BS)</f>
        <v>0.25171522183339418</v>
      </c>
      <c r="AM4">
        <f>STDEV(Coordination!BS:BS)</f>
        <v>0.12013080547438554</v>
      </c>
      <c r="AN4" t="s">
        <v>313</v>
      </c>
      <c r="AO4">
        <f>AVERAGE(Coordination!BV:BV)</f>
        <v>0.41371630729477699</v>
      </c>
      <c r="AP4">
        <f>STDEV(Coordination!BV:BV)</f>
        <v>4.9917538112275797E-2</v>
      </c>
      <c r="AQ4" t="s">
        <v>316</v>
      </c>
      <c r="AR4">
        <f>AVERAGE(Coordination!BY:BY)</f>
        <v>0.13473057979175507</v>
      </c>
      <c r="AS4">
        <f>STDEV(Coordination!BY:BY)</f>
        <v>0.1272125526542047</v>
      </c>
      <c r="AT4" t="s">
        <v>319</v>
      </c>
      <c r="AU4">
        <f>AVERAGE(Coordination!CB:CB)</f>
        <v>0.12417417339055362</v>
      </c>
      <c r="AV4">
        <f>STDEV(Coordination!CB:CB)</f>
        <v>0.10972833988172152</v>
      </c>
      <c r="AX4" t="s">
        <v>112</v>
      </c>
      <c r="AY4">
        <f>AVERAGE(Cycle!$K$2:$K$52)</f>
        <v>6.5714285714285697E-2</v>
      </c>
      <c r="AZ4">
        <f>STDEV(Cycle!$K$2:$K$52)</f>
        <v>8.9423239034619687E-3</v>
      </c>
      <c r="BA4" t="s">
        <v>113</v>
      </c>
      <c r="BB4">
        <f>AVERAGE(Cycle!$L$2:$L$52)</f>
        <v>7.0113636363636336E-2</v>
      </c>
      <c r="BC4">
        <f>STDEV(Cycle!$L$2:$L$52)</f>
        <v>8.7927451836554791E-3</v>
      </c>
      <c r="BD4" t="s">
        <v>114</v>
      </c>
      <c r="BE4">
        <f>AVERAGE(Cycle!$M$2:$M$52)</f>
        <v>6.965116279069769E-2</v>
      </c>
      <c r="BF4">
        <f>STDEV(Cycle!$M$2:$M$52)</f>
        <v>7.3513319846854096E-3</v>
      </c>
      <c r="BG4" t="s">
        <v>115</v>
      </c>
      <c r="BH4">
        <f>AVERAGE(Cycle!$N$2:$N$53)</f>
        <v>6.6744186046511639E-2</v>
      </c>
      <c r="BI4">
        <f>STDEV(Cycle!$N$2:$N$53)</f>
        <v>6.715628620917507E-3</v>
      </c>
      <c r="BO4" t="s">
        <v>36</v>
      </c>
      <c r="BS4" t="s">
        <v>208</v>
      </c>
      <c r="BT4">
        <v>727</v>
      </c>
      <c r="BU4">
        <v>62.510748065348245</v>
      </c>
      <c r="BV4">
        <v>3.6349999999999998</v>
      </c>
      <c r="BX4" t="s">
        <v>142</v>
      </c>
      <c r="BY4">
        <f>AVERAGE(Cycle!DE:DE)</f>
        <v>46.985669753526885</v>
      </c>
      <c r="BZ4">
        <f>STDEV(Cycle!DE:DE)</f>
        <v>18.952133724385263</v>
      </c>
      <c r="CA4" t="s">
        <v>145</v>
      </c>
      <c r="CB4">
        <f>AVERAGE(Cycle!DH:DH)</f>
        <v>24.749544127886363</v>
      </c>
      <c r="CC4">
        <f>STDEV(Cycle!DH:DH)</f>
        <v>11.93069065472489</v>
      </c>
      <c r="CD4" t="s">
        <v>148</v>
      </c>
      <c r="CE4">
        <f>AVERAGE(Cycle!DK:DK)</f>
        <v>73.766557010401058</v>
      </c>
      <c r="CF4">
        <f>STDEV(Cycle!DK:DK)</f>
        <v>24.367897903848402</v>
      </c>
      <c r="CG4" t="s">
        <v>151</v>
      </c>
      <c r="CH4">
        <f>AVERAGE(Cycle!DN:DN)</f>
        <v>75.836198685035896</v>
      </c>
      <c r="CI4">
        <f>STDEV(Cycle!DN:DN)</f>
        <v>22.260995439337872</v>
      </c>
      <c r="CK4" t="s">
        <v>154</v>
      </c>
      <c r="CL4">
        <f>AVERAGE(Cycle!DR:DR)</f>
        <v>40.182199742728308</v>
      </c>
      <c r="CM4">
        <f>STDEV(Cycle!DR:DR)</f>
        <v>27.986335187093207</v>
      </c>
      <c r="CN4" t="s">
        <v>157</v>
      </c>
      <c r="CO4">
        <f>AVERAGE(Cycle!DU:DU)</f>
        <v>8.1232681703696183</v>
      </c>
      <c r="CP4">
        <f>STDEV(Cycle!DU:DU)</f>
        <v>13.500347471815711</v>
      </c>
      <c r="CQ4" t="s">
        <v>160</v>
      </c>
      <c r="CR4">
        <f>AVERAGE(Cycle!DX:DX)</f>
        <v>70.025688438121605</v>
      </c>
      <c r="CS4">
        <f>STDEV(Cycle!DX:DX)</f>
        <v>27.735357609257051</v>
      </c>
      <c r="CT4" t="s">
        <v>163</v>
      </c>
      <c r="CU4">
        <f>AVERAGE(Cycle!EA:EA)</f>
        <v>67.145325091145509</v>
      </c>
      <c r="CV4">
        <f>STDEV(Cycle!EA:EA)</f>
        <v>28.95761841317643</v>
      </c>
      <c r="CX4" t="s">
        <v>184</v>
      </c>
      <c r="CY4">
        <f>AVERAGE(Cycle!BX:BX)/200</f>
        <v>3.1190476190476192E-2</v>
      </c>
      <c r="CZ4">
        <f>STDEV(Cycle!BX:BX)/200</f>
        <v>1.4262757396387271E-2</v>
      </c>
      <c r="DA4" t="s">
        <v>185</v>
      </c>
      <c r="DB4">
        <f>AVERAGE(Cycle!CB:CB)/200</f>
        <v>1.7159090909090909E-2</v>
      </c>
      <c r="DC4">
        <f>STDEV(Cycle!CB:CB)/200</f>
        <v>8.6533853620477039E-3</v>
      </c>
      <c r="DD4" t="s">
        <v>186</v>
      </c>
      <c r="DE4">
        <f>AVERAGE(Cycle!CF:CF)/200</f>
        <v>5.0465116279069772E-2</v>
      </c>
      <c r="DF4">
        <f>STDEV(Cycle!CF:CF)/200</f>
        <v>1.5728876745547772E-2</v>
      </c>
      <c r="DG4" t="s">
        <v>187</v>
      </c>
      <c r="DH4">
        <f>AVERAGE(Cycle!CJ:CJ)/200</f>
        <v>5.0697674418604649E-2</v>
      </c>
      <c r="DI4">
        <f>STDEV(Cycle!CJ:CJ)/200</f>
        <v>1.5102088918457499E-2</v>
      </c>
      <c r="DK4" t="s">
        <v>200</v>
      </c>
      <c r="DL4">
        <f>AVERAGE(Cycle!CO:CO)/200</f>
        <v>2.7000000000000003E-2</v>
      </c>
      <c r="DM4">
        <f>STDEV(Cycle!CO:CO)/200</f>
        <v>2.3364697535150993E-2</v>
      </c>
      <c r="DN4" t="s">
        <v>201</v>
      </c>
      <c r="DO4">
        <f>AVERAGE(Cycle!CS:CS)/200</f>
        <v>5.8888888888888888E-3</v>
      </c>
      <c r="DP4">
        <f>STDEV(Cycle!CS:CS)/200</f>
        <v>1.1740029081236674E-2</v>
      </c>
      <c r="DQ4" t="s">
        <v>202</v>
      </c>
      <c r="DR4">
        <f>AVERAGE(Cycle!CW:CW)/200</f>
        <v>3.8977272727272728E-2</v>
      </c>
      <c r="DS4">
        <f>STDEV(Cycle!CW:CW)/200</f>
        <v>1.6015237854986639E-2</v>
      </c>
      <c r="DT4" t="s">
        <v>203</v>
      </c>
      <c r="DU4">
        <f>AVERAGE(Cycle!DA:DA)/200</f>
        <v>3.8111111111111109E-2</v>
      </c>
      <c r="DV4">
        <f>STDEV(Cycle!DA:DA)/200</f>
        <v>1.6864732192335335E-2</v>
      </c>
    </row>
    <row r="5" spans="1:126" x14ac:dyDescent="0.25">
      <c r="A5">
        <v>4</v>
      </c>
      <c r="C5" s="2">
        <v>2</v>
      </c>
      <c r="J5" t="s">
        <v>296</v>
      </c>
      <c r="K5">
        <v>0</v>
      </c>
      <c r="M5" t="s">
        <v>287</v>
      </c>
      <c r="N5">
        <v>0</v>
      </c>
      <c r="O5">
        <f xml:space="preserve"> (N5/N$2)*100</f>
        <v>0</v>
      </c>
      <c r="AX5" t="s">
        <v>116</v>
      </c>
      <c r="AY5">
        <f>AVERAGE(Cycle!$P$2:$P$53)</f>
        <v>6.1333333333333337E-2</v>
      </c>
      <c r="AZ5">
        <f>STDEV(Cycle!$P$2:$P$53)</f>
        <v>1.5499266844830823E-2</v>
      </c>
      <c r="BA5" t="s">
        <v>117</v>
      </c>
      <c r="BB5">
        <f>AVERAGE(Cycle!$Q$2:$Q$53)</f>
        <v>5.6777777777777781E-2</v>
      </c>
      <c r="BC5">
        <f>STDEV(Cycle!$Q$2:$Q$53)</f>
        <v>1.4661155989535586E-2</v>
      </c>
      <c r="BD5" t="s">
        <v>118</v>
      </c>
      <c r="BE5">
        <f>AVERAGE(Cycle!$R$2:$R$52)</f>
        <v>5.6818181818181816E-2</v>
      </c>
      <c r="BF5">
        <f>STDEV(Cycle!$R$2:$R$52)</f>
        <v>1.3515319004009043E-2</v>
      </c>
      <c r="BG5" t="s">
        <v>119</v>
      </c>
      <c r="BH5">
        <f>AVERAGE(Cycle!$S$2:$S$53)</f>
        <v>5.8666666666666659E-2</v>
      </c>
      <c r="BI5">
        <f>STDEV(Cycle!$S$2:$S$53)</f>
        <v>1.4901189702351126E-2</v>
      </c>
      <c r="BO5" t="s">
        <v>32</v>
      </c>
      <c r="BP5">
        <f>AVERAGE(Cycle!BI:BI)</f>
        <v>2.2402022500000003</v>
      </c>
      <c r="BQ5">
        <f>STDEV(Cycle!BI:BI)</f>
        <v>0.26118070003623245</v>
      </c>
      <c r="BS5" t="s">
        <v>209</v>
      </c>
      <c r="BT5">
        <v>131</v>
      </c>
      <c r="BU5">
        <v>11.263972484952708</v>
      </c>
      <c r="BV5">
        <v>0.65500000000000003</v>
      </c>
    </row>
    <row r="6" spans="1:126" x14ac:dyDescent="0.25">
      <c r="A6">
        <v>5</v>
      </c>
      <c r="C6" s="2">
        <v>2</v>
      </c>
      <c r="J6" t="s">
        <v>297</v>
      </c>
      <c r="K6">
        <v>0</v>
      </c>
      <c r="M6" t="s">
        <v>288</v>
      </c>
      <c r="N6">
        <v>22</v>
      </c>
      <c r="O6">
        <f xml:space="preserve"> (N6/N$2)*100</f>
        <v>12.429378531073446</v>
      </c>
      <c r="AX6" t="s">
        <v>120</v>
      </c>
      <c r="AY6">
        <f>AVERAGE(Cycle!$U$2:$U$52)</f>
        <v>0.12416666666666669</v>
      </c>
      <c r="AZ6">
        <f>STDEV(Cycle!$U$2:$U$52)</f>
        <v>1.6376539833266465E-2</v>
      </c>
      <c r="BA6" t="s">
        <v>121</v>
      </c>
      <c r="BB6">
        <f>AVERAGE(Cycle!$V$2:$V$52)</f>
        <v>0.12647727272727277</v>
      </c>
      <c r="BC6">
        <f>STDEV(Cycle!$V$2:$V$52)</f>
        <v>1.9034226988248207E-2</v>
      </c>
      <c r="BD6" t="s">
        <v>122</v>
      </c>
      <c r="BE6">
        <f>AVERAGE(Cycle!$W$2:$W$52)</f>
        <v>0.12616279069767444</v>
      </c>
      <c r="BF6">
        <f>STDEV(Cycle!$W$2:$W$52)</f>
        <v>1.7923023544562922E-2</v>
      </c>
      <c r="BG6" t="s">
        <v>123</v>
      </c>
      <c r="BH6">
        <f>AVERAGE(Cycle!$X$2:$X$53)</f>
        <v>0.12337209302325584</v>
      </c>
      <c r="BI6">
        <f>STDEV(Cycle!$X$2:$X$53)</f>
        <v>1.1532610607304494E-2</v>
      </c>
      <c r="BO6" t="s">
        <v>33</v>
      </c>
      <c r="BP6">
        <f>AVERAGE(Cycle!BJ:BJ)</f>
        <v>2.7534501250000005</v>
      </c>
      <c r="BQ6">
        <f>STDEV(Cycle!BJ:BJ)</f>
        <v>1.0949511039363335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C7" s="2">
        <v>2</v>
      </c>
      <c r="M7" t="s">
        <v>289</v>
      </c>
      <c r="N7">
        <v>11</v>
      </c>
      <c r="O7">
        <f xml:space="preserve"> (N7/N$2)*100</f>
        <v>6.2146892655367232</v>
      </c>
      <c r="AX7" t="s">
        <v>23</v>
      </c>
      <c r="AY7">
        <f>AVERAGE(Cycle!Z:Z)</f>
        <v>20.04596259875186</v>
      </c>
      <c r="AZ7">
        <f>STDEV(Cycle!Z:Z)</f>
        <v>3.3450847442963609</v>
      </c>
      <c r="BA7" t="s">
        <v>24</v>
      </c>
      <c r="BB7">
        <f>AVERAGE(Cycle!AA:AA)</f>
        <v>19.903802157300671</v>
      </c>
      <c r="BC7">
        <f>STDEV(Cycle!AA:AA)</f>
        <v>3.7162137155490216</v>
      </c>
      <c r="BD7" t="s">
        <v>25</v>
      </c>
      <c r="BE7">
        <f>AVERAGE(Cycle!AB:AB)</f>
        <v>20.165432221831743</v>
      </c>
      <c r="BF7">
        <f>STDEV(Cycle!AB:AB)</f>
        <v>3.8821350475604177</v>
      </c>
      <c r="BG7" t="s">
        <v>26</v>
      </c>
      <c r="BH7">
        <f>AVERAGE(Cycle!AC:AC)</f>
        <v>19.876027383548408</v>
      </c>
      <c r="BI7">
        <f>STDEV(Cycle!AC:AC)</f>
        <v>3.9295670007559296</v>
      </c>
      <c r="BO7" t="s">
        <v>39</v>
      </c>
      <c r="BS7" t="s">
        <v>211</v>
      </c>
      <c r="BT7">
        <v>1163</v>
      </c>
    </row>
    <row r="8" spans="1:126" x14ac:dyDescent="0.25">
      <c r="A8">
        <v>7</v>
      </c>
      <c r="C8" s="2">
        <v>2</v>
      </c>
      <c r="D8" s="3">
        <v>3</v>
      </c>
      <c r="M8" t="s">
        <v>290</v>
      </c>
      <c r="N8">
        <v>11</v>
      </c>
      <c r="O8">
        <f xml:space="preserve"> (N8/N$2)*100</f>
        <v>6.2146892655367232</v>
      </c>
      <c r="AX8" t="s">
        <v>136</v>
      </c>
      <c r="AY8">
        <f>AVERAGE(Cycle!$AJ$2:$AJ$52)</f>
        <v>8.1750123848173306</v>
      </c>
      <c r="AZ8">
        <f>STDEV(Cycle!$AJ$2:$AJ$52)</f>
        <v>0.95519756484494944</v>
      </c>
      <c r="BA8" t="s">
        <v>137</v>
      </c>
      <c r="BB8">
        <f>AVERAGE(Cycle!$AK$2:$AK$52)</f>
        <v>8.0562203987471719</v>
      </c>
      <c r="BC8">
        <f>STDEV(Cycle!$AK$2:$AK$52)</f>
        <v>1.0335426091123336</v>
      </c>
      <c r="BD8" t="s">
        <v>138</v>
      </c>
      <c r="BE8">
        <f>AVERAGE(Cycle!$AL$2:$AL$52)</f>
        <v>8.0515667679208711</v>
      </c>
      <c r="BF8">
        <f>STDEV(Cycle!$AL$2:$AL$52)</f>
        <v>0.93489532791013386</v>
      </c>
      <c r="BG8" t="s">
        <v>139</v>
      </c>
      <c r="BH8">
        <f>AVERAGE(Cycle!$AM$2:$AM$53)</f>
        <v>8.172886993918338</v>
      </c>
      <c r="BI8">
        <f>STDEV(Cycle!$AM$2:$AM$53)</f>
        <v>0.74351295570277653</v>
      </c>
      <c r="BO8" t="s">
        <v>40</v>
      </c>
      <c r="BP8">
        <f>AVERAGE(Cycle!BL:BL)</f>
        <v>2.4188693200036302</v>
      </c>
      <c r="BQ8">
        <f>STDEV(Cycle!BL:BL)</f>
        <v>1.1631514861123255</v>
      </c>
    </row>
    <row r="9" spans="1:126" x14ac:dyDescent="0.25">
      <c r="A9">
        <v>8</v>
      </c>
      <c r="C9" s="2">
        <v>2</v>
      </c>
      <c r="D9" s="3">
        <v>3</v>
      </c>
      <c r="M9" t="s">
        <v>281</v>
      </c>
      <c r="N9">
        <v>7</v>
      </c>
      <c r="O9">
        <f xml:space="preserve"> (N9/N$2)*100</f>
        <v>3.9548022598870061</v>
      </c>
      <c r="AX9" t="s">
        <v>128</v>
      </c>
      <c r="AY9">
        <v>8</v>
      </c>
      <c r="BA9" t="s">
        <v>129</v>
      </c>
      <c r="BB9">
        <v>7.6655052264808363</v>
      </c>
      <c r="BD9" t="s">
        <v>130</v>
      </c>
      <c r="BE9">
        <v>7.719298245614036</v>
      </c>
      <c r="BG9" t="s">
        <v>131</v>
      </c>
      <c r="BH9">
        <v>8.1632653061224492</v>
      </c>
      <c r="BO9" t="s">
        <v>41</v>
      </c>
      <c r="BP9">
        <f>AVERAGE(Cycle!BM:BM)</f>
        <v>1.6009420514509147</v>
      </c>
      <c r="BQ9">
        <f>STDEV(Cycle!BM:BM)</f>
        <v>1.1548082126034176</v>
      </c>
    </row>
    <row r="10" spans="1:126" x14ac:dyDescent="0.25">
      <c r="A10">
        <v>9</v>
      </c>
      <c r="C10" s="2">
        <v>2</v>
      </c>
      <c r="D10" s="3">
        <v>3</v>
      </c>
      <c r="AX10" t="s">
        <v>91</v>
      </c>
      <c r="AY10">
        <f>AVERAGE(Cycle!$AV$2:$AV$52)</f>
        <v>53.068389338030144</v>
      </c>
      <c r="AZ10">
        <f>STDEV(Cycle!$AV$2:$AV$52)</f>
        <v>4.1109509672763256</v>
      </c>
      <c r="BA10" t="s">
        <v>92</v>
      </c>
      <c r="BB10">
        <f>AVERAGE(Cycle!$AW$2:$AW$52)</f>
        <v>55.854848245439371</v>
      </c>
      <c r="BC10">
        <f>STDEV(Cycle!$AW$2:$AW$52)</f>
        <v>5.4605724335672763</v>
      </c>
      <c r="BD10" t="s">
        <v>93</v>
      </c>
      <c r="BE10">
        <f>AVERAGE(Cycle!$AX$2:$AX$52)</f>
        <v>55.562807130344908</v>
      </c>
      <c r="BF10">
        <f>STDEV(Cycle!$AX$2:$AX$52)</f>
        <v>4.6056609041907697</v>
      </c>
      <c r="BG10" t="s">
        <v>94</v>
      </c>
      <c r="BH10">
        <f>AVERAGE(Cycle!$AY$2:$AY$52)</f>
        <v>54.354100586153152</v>
      </c>
      <c r="BI10">
        <f>STDEV(Cycle!$AY$2:$AY$52)</f>
        <v>5.5595969517561112</v>
      </c>
      <c r="BO10" t="s">
        <v>322</v>
      </c>
    </row>
    <row r="11" spans="1:126" x14ac:dyDescent="0.25">
      <c r="A11">
        <v>10</v>
      </c>
      <c r="C11" s="2">
        <v>2</v>
      </c>
      <c r="D11" s="3">
        <v>3</v>
      </c>
      <c r="AX11" t="s">
        <v>95</v>
      </c>
      <c r="AY11">
        <f>AVERAGE(Cycle!$BA$2:$BA$52)</f>
        <v>46.931610661969856</v>
      </c>
      <c r="AZ11">
        <f>STDEV(Cycle!$BA$2:$BA$52)</f>
        <v>4.1109509672763265</v>
      </c>
      <c r="BA11" t="s">
        <v>96</v>
      </c>
      <c r="BB11">
        <f>AVERAGE(Cycle!$BB$2:$BB$52)</f>
        <v>44.145151754560622</v>
      </c>
      <c r="BC11">
        <f>STDEV(Cycle!$BB$2:$BB$52)</f>
        <v>5.460572433567255</v>
      </c>
      <c r="BD11" t="s">
        <v>97</v>
      </c>
      <c r="BE11">
        <f>AVERAGE(Cycle!$BC$2:$BC$52)</f>
        <v>44.437192869655092</v>
      </c>
      <c r="BF11">
        <f>STDEV(Cycle!$BC$2:$BC$52)</f>
        <v>4.605660904190704</v>
      </c>
      <c r="BG11" t="s">
        <v>98</v>
      </c>
      <c r="BH11">
        <f>AVERAGE(Cycle!$BD$2:$BD$52)</f>
        <v>45.645899413846848</v>
      </c>
      <c r="BI11">
        <f>STDEV(Cycle!$BD$2:$BD$52)</f>
        <v>5.5595969517557684</v>
      </c>
      <c r="BO11" t="s">
        <v>323</v>
      </c>
      <c r="BP11">
        <f>AVERAGE(Cycle!$BR:$BR)</f>
        <v>40.968441151391531</v>
      </c>
      <c r="BQ11">
        <f>STDEV(Cycle!$BR:$BR)</f>
        <v>25.233163325564391</v>
      </c>
    </row>
    <row r="12" spans="1:126" x14ac:dyDescent="0.25">
      <c r="A12">
        <v>11</v>
      </c>
      <c r="C12" s="2">
        <v>2</v>
      </c>
      <c r="D12" s="3">
        <v>3</v>
      </c>
      <c r="BO12" t="s">
        <v>324</v>
      </c>
      <c r="BP12">
        <f>AVERAGE(Cycle!$BS:$BS)</f>
        <v>24.631029828264644</v>
      </c>
      <c r="BQ12">
        <f>STDEV(Cycle!$BS:$BS)</f>
        <v>34.940134778825453</v>
      </c>
    </row>
    <row r="13" spans="1:126" x14ac:dyDescent="0.25">
      <c r="A13">
        <v>12</v>
      </c>
      <c r="C13" s="2">
        <v>2</v>
      </c>
      <c r="D13" s="3">
        <v>3</v>
      </c>
      <c r="BO13" t="s">
        <v>44</v>
      </c>
    </row>
    <row r="14" spans="1:126" x14ac:dyDescent="0.25">
      <c r="A14">
        <v>13</v>
      </c>
      <c r="C14" s="2">
        <v>2</v>
      </c>
      <c r="D14" s="3">
        <v>3</v>
      </c>
      <c r="BO14" t="s">
        <v>45</v>
      </c>
      <c r="BP14">
        <f>AVERAGE(Cycle!BO:BO)</f>
        <v>5.4959863228225068</v>
      </c>
      <c r="BQ14">
        <f>STDEV(Cycle!BO:BO)</f>
        <v>2.0215944053015975</v>
      </c>
    </row>
    <row r="15" spans="1:126" x14ac:dyDescent="0.25">
      <c r="A15">
        <v>14</v>
      </c>
      <c r="C15" s="2">
        <v>2</v>
      </c>
      <c r="D15" s="3">
        <v>3</v>
      </c>
      <c r="BO15" t="s">
        <v>46</v>
      </c>
      <c r="BP15">
        <f>AVERAGE(Cycle!BP:BP)</f>
        <v>4.8291454124455422</v>
      </c>
      <c r="BQ15">
        <f>STDEV(Cycle!BP:BP)</f>
        <v>2.400895296724419</v>
      </c>
    </row>
    <row r="16" spans="1:12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C18" s="2">
        <v>2</v>
      </c>
      <c r="D18" s="3">
        <v>3</v>
      </c>
    </row>
    <row r="19" spans="1:5" x14ac:dyDescent="0.25">
      <c r="A19">
        <v>18</v>
      </c>
      <c r="C19" s="2">
        <v>2</v>
      </c>
      <c r="D19" s="3">
        <v>3</v>
      </c>
    </row>
    <row r="20" spans="1:5" x14ac:dyDescent="0.25">
      <c r="A20">
        <v>19</v>
      </c>
      <c r="C20" s="2">
        <v>2</v>
      </c>
      <c r="D20" s="3">
        <v>3</v>
      </c>
    </row>
    <row r="21" spans="1:5" x14ac:dyDescent="0.25">
      <c r="A21">
        <v>20</v>
      </c>
      <c r="C21" s="2">
        <v>2</v>
      </c>
      <c r="D21" s="3">
        <v>3</v>
      </c>
    </row>
    <row r="22" spans="1:5" x14ac:dyDescent="0.25">
      <c r="A22">
        <v>21</v>
      </c>
    </row>
    <row r="23" spans="1:5" x14ac:dyDescent="0.25">
      <c r="A23">
        <v>22</v>
      </c>
      <c r="B23" s="4">
        <v>1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B33" s="4">
        <v>1</v>
      </c>
      <c r="E33" s="5">
        <v>4</v>
      </c>
    </row>
    <row r="34" spans="1:5" x14ac:dyDescent="0.25">
      <c r="A34">
        <v>33</v>
      </c>
      <c r="B34" s="4">
        <v>1</v>
      </c>
      <c r="E34" s="5">
        <v>4</v>
      </c>
    </row>
    <row r="35" spans="1:5" x14ac:dyDescent="0.25">
      <c r="A35">
        <v>34</v>
      </c>
      <c r="E35" s="5">
        <v>4</v>
      </c>
    </row>
    <row r="36" spans="1:5" x14ac:dyDescent="0.25">
      <c r="A36">
        <v>35</v>
      </c>
      <c r="E36" s="5">
        <v>4</v>
      </c>
    </row>
    <row r="37" spans="1:5" x14ac:dyDescent="0.25">
      <c r="A37">
        <v>36</v>
      </c>
      <c r="C37" s="2">
        <v>2</v>
      </c>
    </row>
    <row r="38" spans="1:5" x14ac:dyDescent="0.25">
      <c r="A38">
        <v>37</v>
      </c>
      <c r="C38" s="2">
        <v>2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  <c r="C45" s="2">
        <v>2</v>
      </c>
      <c r="D45" s="3">
        <v>3</v>
      </c>
    </row>
    <row r="46" spans="1:5" x14ac:dyDescent="0.25">
      <c r="A46">
        <v>45</v>
      </c>
      <c r="C46" s="2">
        <v>2</v>
      </c>
      <c r="D46" s="3">
        <v>3</v>
      </c>
    </row>
    <row r="47" spans="1:5" x14ac:dyDescent="0.25">
      <c r="A47">
        <v>46</v>
      </c>
      <c r="D47" s="3">
        <v>3</v>
      </c>
    </row>
    <row r="48" spans="1:5" x14ac:dyDescent="0.25">
      <c r="A48">
        <v>47</v>
      </c>
      <c r="D48" s="3">
        <v>3</v>
      </c>
    </row>
    <row r="49" spans="1:5" x14ac:dyDescent="0.25">
      <c r="A49">
        <v>48</v>
      </c>
      <c r="D49" s="3">
        <v>3</v>
      </c>
    </row>
    <row r="50" spans="1:5" x14ac:dyDescent="0.25">
      <c r="A50">
        <v>49</v>
      </c>
      <c r="E50" s="5">
        <v>4</v>
      </c>
    </row>
    <row r="51" spans="1:5" x14ac:dyDescent="0.25">
      <c r="A51">
        <v>50</v>
      </c>
      <c r="B51" s="4">
        <v>1</v>
      </c>
      <c r="E51" s="5">
        <v>4</v>
      </c>
    </row>
    <row r="52" spans="1:5" x14ac:dyDescent="0.25">
      <c r="A52">
        <v>51</v>
      </c>
      <c r="B52" s="4">
        <v>1</v>
      </c>
      <c r="E52" s="5">
        <v>4</v>
      </c>
    </row>
    <row r="53" spans="1:5" x14ac:dyDescent="0.25">
      <c r="A53">
        <v>52</v>
      </c>
      <c r="B53" s="4">
        <v>1</v>
      </c>
      <c r="E53" s="5">
        <v>4</v>
      </c>
    </row>
    <row r="54" spans="1:5" x14ac:dyDescent="0.25">
      <c r="A54">
        <v>53</v>
      </c>
      <c r="B54" s="4">
        <v>1</v>
      </c>
      <c r="E54" s="5">
        <v>4</v>
      </c>
    </row>
    <row r="55" spans="1:5" x14ac:dyDescent="0.25">
      <c r="A55">
        <v>54</v>
      </c>
      <c r="B55" s="4">
        <v>1</v>
      </c>
      <c r="E55" s="5">
        <v>4</v>
      </c>
    </row>
    <row r="56" spans="1:5" x14ac:dyDescent="0.25">
      <c r="A56">
        <v>55</v>
      </c>
      <c r="B56" s="4">
        <v>1</v>
      </c>
      <c r="E56" s="5">
        <v>4</v>
      </c>
    </row>
    <row r="57" spans="1:5" x14ac:dyDescent="0.25">
      <c r="A57">
        <v>56</v>
      </c>
      <c r="B57" s="4">
        <v>1</v>
      </c>
      <c r="E57" s="5">
        <v>4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B59" s="4">
        <v>1</v>
      </c>
      <c r="C59" s="2">
        <v>2</v>
      </c>
    </row>
    <row r="60" spans="1:5" x14ac:dyDescent="0.25">
      <c r="A60">
        <v>59</v>
      </c>
      <c r="B60" s="4">
        <v>1</v>
      </c>
      <c r="C60" s="2">
        <v>2</v>
      </c>
    </row>
    <row r="61" spans="1:5" x14ac:dyDescent="0.25">
      <c r="A61">
        <v>60</v>
      </c>
      <c r="C61" s="2">
        <v>2</v>
      </c>
    </row>
    <row r="62" spans="1:5" x14ac:dyDescent="0.25">
      <c r="A62">
        <v>61</v>
      </c>
      <c r="C62" s="2">
        <v>2</v>
      </c>
    </row>
    <row r="63" spans="1:5" x14ac:dyDescent="0.25">
      <c r="A63">
        <v>62</v>
      </c>
      <c r="C63" s="2">
        <v>2</v>
      </c>
    </row>
    <row r="64" spans="1:5" x14ac:dyDescent="0.25">
      <c r="A64">
        <v>63</v>
      </c>
      <c r="C64" s="2">
        <v>2</v>
      </c>
    </row>
    <row r="65" spans="1:5" x14ac:dyDescent="0.25">
      <c r="A65">
        <v>64</v>
      </c>
      <c r="C65" s="2">
        <v>2</v>
      </c>
    </row>
    <row r="66" spans="1:5" x14ac:dyDescent="0.25">
      <c r="A66">
        <v>65</v>
      </c>
      <c r="C66" s="2">
        <v>2</v>
      </c>
      <c r="D66" s="3">
        <v>3</v>
      </c>
    </row>
    <row r="67" spans="1:5" x14ac:dyDescent="0.25">
      <c r="A67">
        <v>66</v>
      </c>
      <c r="C67" s="2">
        <v>2</v>
      </c>
      <c r="D67" s="3">
        <v>3</v>
      </c>
    </row>
    <row r="68" spans="1:5" x14ac:dyDescent="0.25">
      <c r="A68">
        <v>67</v>
      </c>
      <c r="C68" s="2">
        <v>2</v>
      </c>
      <c r="D68" s="3">
        <v>3</v>
      </c>
    </row>
    <row r="69" spans="1:5" x14ac:dyDescent="0.25">
      <c r="A69">
        <v>68</v>
      </c>
      <c r="D69" s="3">
        <v>3</v>
      </c>
    </row>
    <row r="70" spans="1:5" x14ac:dyDescent="0.25">
      <c r="A70">
        <v>69</v>
      </c>
      <c r="D70" s="3">
        <v>3</v>
      </c>
    </row>
    <row r="71" spans="1:5" x14ac:dyDescent="0.25">
      <c r="A71">
        <v>70</v>
      </c>
      <c r="D71" s="3">
        <v>3</v>
      </c>
      <c r="E71" s="5">
        <v>4</v>
      </c>
    </row>
    <row r="72" spans="1:5" x14ac:dyDescent="0.25">
      <c r="A72">
        <v>71</v>
      </c>
      <c r="D72" s="3">
        <v>3</v>
      </c>
      <c r="E72" s="5">
        <v>4</v>
      </c>
    </row>
    <row r="73" spans="1:5" x14ac:dyDescent="0.25">
      <c r="A73">
        <v>72</v>
      </c>
      <c r="D73" s="3">
        <v>3</v>
      </c>
      <c r="E73" s="5">
        <v>4</v>
      </c>
    </row>
    <row r="74" spans="1:5" x14ac:dyDescent="0.25">
      <c r="A74">
        <v>73</v>
      </c>
      <c r="D74" s="3">
        <v>3</v>
      </c>
      <c r="E74" s="5">
        <v>4</v>
      </c>
    </row>
    <row r="75" spans="1:5" x14ac:dyDescent="0.25">
      <c r="A75">
        <v>74</v>
      </c>
      <c r="D75" s="3">
        <v>3</v>
      </c>
      <c r="E75" s="5">
        <v>4</v>
      </c>
    </row>
    <row r="76" spans="1:5" x14ac:dyDescent="0.25">
      <c r="A76">
        <v>75</v>
      </c>
      <c r="B76" s="4">
        <v>1</v>
      </c>
      <c r="E76" s="5">
        <v>4</v>
      </c>
    </row>
    <row r="77" spans="1:5" x14ac:dyDescent="0.25">
      <c r="A77">
        <v>76</v>
      </c>
      <c r="B77" s="4">
        <v>1</v>
      </c>
      <c r="E77" s="5">
        <v>4</v>
      </c>
    </row>
    <row r="78" spans="1:5" x14ac:dyDescent="0.25">
      <c r="A78">
        <v>77</v>
      </c>
      <c r="B78" s="4">
        <v>1</v>
      </c>
      <c r="E78" s="5">
        <v>4</v>
      </c>
    </row>
    <row r="79" spans="1:5" x14ac:dyDescent="0.25">
      <c r="A79">
        <v>78</v>
      </c>
      <c r="B79" s="4">
        <v>1</v>
      </c>
      <c r="E79" s="5">
        <v>4</v>
      </c>
    </row>
    <row r="80" spans="1:5" x14ac:dyDescent="0.25">
      <c r="A80">
        <v>79</v>
      </c>
      <c r="B80" s="4">
        <v>1</v>
      </c>
    </row>
    <row r="81" spans="1:5" x14ac:dyDescent="0.25">
      <c r="A81">
        <v>80</v>
      </c>
      <c r="B81" s="4">
        <v>1</v>
      </c>
    </row>
    <row r="82" spans="1:5" x14ac:dyDescent="0.25">
      <c r="A82">
        <v>81</v>
      </c>
      <c r="B82" s="4">
        <v>1</v>
      </c>
    </row>
    <row r="83" spans="1:5" x14ac:dyDescent="0.25">
      <c r="A83">
        <v>82</v>
      </c>
      <c r="B83" s="4">
        <v>1</v>
      </c>
      <c r="C83" s="2">
        <v>2</v>
      </c>
    </row>
    <row r="84" spans="1:5" x14ac:dyDescent="0.25">
      <c r="A84">
        <v>83</v>
      </c>
      <c r="B84" s="4">
        <v>1</v>
      </c>
      <c r="C84" s="2">
        <v>2</v>
      </c>
    </row>
    <row r="85" spans="1:5" x14ac:dyDescent="0.25">
      <c r="A85">
        <v>84</v>
      </c>
      <c r="B85" s="4">
        <v>1</v>
      </c>
      <c r="C85" s="2">
        <v>2</v>
      </c>
    </row>
    <row r="86" spans="1:5" x14ac:dyDescent="0.25">
      <c r="A86">
        <v>85</v>
      </c>
      <c r="B86" s="4">
        <v>1</v>
      </c>
      <c r="C86" s="2">
        <v>2</v>
      </c>
    </row>
    <row r="87" spans="1:5" x14ac:dyDescent="0.25">
      <c r="A87">
        <v>86</v>
      </c>
      <c r="C87" s="2">
        <v>2</v>
      </c>
    </row>
    <row r="88" spans="1:5" x14ac:dyDescent="0.25">
      <c r="A88">
        <v>87</v>
      </c>
      <c r="C88" s="2">
        <v>2</v>
      </c>
    </row>
    <row r="89" spans="1:5" x14ac:dyDescent="0.25">
      <c r="A89">
        <v>88</v>
      </c>
      <c r="C89" s="2">
        <v>2</v>
      </c>
    </row>
    <row r="90" spans="1:5" x14ac:dyDescent="0.25">
      <c r="A90">
        <v>89</v>
      </c>
      <c r="C90" s="2">
        <v>2</v>
      </c>
      <c r="D90" s="3">
        <v>3</v>
      </c>
    </row>
    <row r="91" spans="1:5" x14ac:dyDescent="0.25">
      <c r="A91">
        <v>90</v>
      </c>
      <c r="C91" s="2">
        <v>2</v>
      </c>
      <c r="D91" s="3">
        <v>3</v>
      </c>
    </row>
    <row r="92" spans="1:5" x14ac:dyDescent="0.25">
      <c r="A92">
        <v>91</v>
      </c>
      <c r="D92" s="3">
        <v>3</v>
      </c>
      <c r="E92" s="5">
        <v>4</v>
      </c>
    </row>
    <row r="93" spans="1:5" x14ac:dyDescent="0.25">
      <c r="A93">
        <v>92</v>
      </c>
      <c r="D93" s="3">
        <v>3</v>
      </c>
      <c r="E93" s="5">
        <v>4</v>
      </c>
    </row>
    <row r="94" spans="1:5" x14ac:dyDescent="0.25">
      <c r="A94">
        <v>93</v>
      </c>
      <c r="D94" s="3">
        <v>3</v>
      </c>
      <c r="E94" s="5">
        <v>4</v>
      </c>
    </row>
    <row r="95" spans="1:5" x14ac:dyDescent="0.25">
      <c r="A95">
        <v>94</v>
      </c>
      <c r="D95" s="3">
        <v>3</v>
      </c>
      <c r="E95" s="5">
        <v>4</v>
      </c>
    </row>
    <row r="96" spans="1:5" x14ac:dyDescent="0.25">
      <c r="A96">
        <v>95</v>
      </c>
      <c r="D96" s="3">
        <v>3</v>
      </c>
      <c r="E96" s="5">
        <v>4</v>
      </c>
    </row>
    <row r="97" spans="1:5" x14ac:dyDescent="0.25">
      <c r="A97">
        <v>96</v>
      </c>
      <c r="D97" s="3">
        <v>3</v>
      </c>
      <c r="E97" s="5">
        <v>4</v>
      </c>
    </row>
    <row r="98" spans="1:5" x14ac:dyDescent="0.25">
      <c r="A98">
        <v>97</v>
      </c>
      <c r="D98" s="3">
        <v>3</v>
      </c>
      <c r="E98" s="5">
        <v>4</v>
      </c>
    </row>
    <row r="99" spans="1:5" x14ac:dyDescent="0.25">
      <c r="A99">
        <v>98</v>
      </c>
      <c r="B99" s="4">
        <v>1</v>
      </c>
      <c r="D99" s="3">
        <v>3</v>
      </c>
      <c r="E99" s="5">
        <v>4</v>
      </c>
    </row>
    <row r="100" spans="1:5" x14ac:dyDescent="0.25">
      <c r="A100">
        <v>99</v>
      </c>
      <c r="B100" s="4">
        <v>1</v>
      </c>
      <c r="E100" s="5">
        <v>4</v>
      </c>
    </row>
    <row r="101" spans="1:5" x14ac:dyDescent="0.25">
      <c r="A101">
        <v>100</v>
      </c>
      <c r="B101" s="4">
        <v>1</v>
      </c>
    </row>
    <row r="102" spans="1:5" x14ac:dyDescent="0.25">
      <c r="A102">
        <v>101</v>
      </c>
      <c r="B102" s="4">
        <v>1</v>
      </c>
    </row>
    <row r="103" spans="1:5" x14ac:dyDescent="0.25">
      <c r="A103">
        <v>102</v>
      </c>
      <c r="B103" s="4">
        <v>1</v>
      </c>
    </row>
    <row r="104" spans="1:5" x14ac:dyDescent="0.25">
      <c r="A104">
        <v>103</v>
      </c>
      <c r="B104" s="4">
        <v>1</v>
      </c>
    </row>
    <row r="105" spans="1:5" x14ac:dyDescent="0.25">
      <c r="A105">
        <v>104</v>
      </c>
      <c r="B105" s="4">
        <v>1</v>
      </c>
    </row>
    <row r="106" spans="1:5" x14ac:dyDescent="0.25">
      <c r="A106">
        <v>105</v>
      </c>
      <c r="B106" s="4">
        <v>1</v>
      </c>
      <c r="C106" s="2">
        <v>2</v>
      </c>
    </row>
    <row r="107" spans="1:5" x14ac:dyDescent="0.25">
      <c r="A107">
        <v>106</v>
      </c>
      <c r="B107" s="4">
        <v>1</v>
      </c>
      <c r="C107" s="2">
        <v>2</v>
      </c>
    </row>
    <row r="108" spans="1:5" x14ac:dyDescent="0.25">
      <c r="A108">
        <v>107</v>
      </c>
      <c r="B108" s="4">
        <v>1</v>
      </c>
      <c r="C108" s="2">
        <v>2</v>
      </c>
    </row>
    <row r="109" spans="1:5" x14ac:dyDescent="0.25">
      <c r="A109">
        <v>108</v>
      </c>
      <c r="C109" s="2">
        <v>2</v>
      </c>
    </row>
    <row r="110" spans="1:5" x14ac:dyDescent="0.25">
      <c r="A110">
        <v>109</v>
      </c>
      <c r="C110" s="2">
        <v>2</v>
      </c>
    </row>
    <row r="111" spans="1:5" x14ac:dyDescent="0.25">
      <c r="A111">
        <v>110</v>
      </c>
      <c r="C111" s="2">
        <v>2</v>
      </c>
    </row>
    <row r="112" spans="1:5" x14ac:dyDescent="0.25">
      <c r="A112">
        <v>111</v>
      </c>
      <c r="C112" s="2">
        <v>2</v>
      </c>
    </row>
    <row r="113" spans="1:5" x14ac:dyDescent="0.25">
      <c r="A113">
        <v>112</v>
      </c>
      <c r="C113" s="2">
        <v>2</v>
      </c>
      <c r="D113" s="3">
        <v>3</v>
      </c>
    </row>
    <row r="114" spans="1:5" x14ac:dyDescent="0.25">
      <c r="A114">
        <v>113</v>
      </c>
      <c r="D114" s="3">
        <v>3</v>
      </c>
    </row>
    <row r="115" spans="1:5" x14ac:dyDescent="0.25">
      <c r="A115">
        <v>114</v>
      </c>
      <c r="D115" s="3">
        <v>3</v>
      </c>
    </row>
    <row r="116" spans="1:5" x14ac:dyDescent="0.25">
      <c r="A116">
        <v>115</v>
      </c>
      <c r="D116" s="3">
        <v>3</v>
      </c>
      <c r="E116" s="5">
        <v>4</v>
      </c>
    </row>
    <row r="117" spans="1:5" x14ac:dyDescent="0.25">
      <c r="A117">
        <v>116</v>
      </c>
      <c r="D117" s="3">
        <v>3</v>
      </c>
      <c r="E117" s="5">
        <v>4</v>
      </c>
    </row>
    <row r="118" spans="1:5" x14ac:dyDescent="0.25">
      <c r="A118">
        <v>117</v>
      </c>
      <c r="D118" s="3">
        <v>3</v>
      </c>
      <c r="E118" s="5">
        <v>4</v>
      </c>
    </row>
    <row r="119" spans="1:5" x14ac:dyDescent="0.25">
      <c r="A119">
        <v>118</v>
      </c>
      <c r="D119" s="3">
        <v>3</v>
      </c>
      <c r="E119" s="5">
        <v>4</v>
      </c>
    </row>
    <row r="120" spans="1:5" x14ac:dyDescent="0.25">
      <c r="A120">
        <v>119</v>
      </c>
      <c r="D120" s="3">
        <v>3</v>
      </c>
      <c r="E120" s="5">
        <v>4</v>
      </c>
    </row>
    <row r="121" spans="1:5" x14ac:dyDescent="0.25">
      <c r="A121">
        <v>120</v>
      </c>
      <c r="B121" s="4">
        <v>1</v>
      </c>
      <c r="D121" s="3">
        <v>3</v>
      </c>
      <c r="E121" s="5">
        <v>4</v>
      </c>
    </row>
    <row r="122" spans="1:5" x14ac:dyDescent="0.25">
      <c r="A122">
        <v>121</v>
      </c>
      <c r="B122" s="4">
        <v>1</v>
      </c>
      <c r="E122" s="5">
        <v>4</v>
      </c>
    </row>
    <row r="123" spans="1:5" x14ac:dyDescent="0.25">
      <c r="A123">
        <v>122</v>
      </c>
      <c r="B123" s="4">
        <v>1</v>
      </c>
      <c r="E123" s="5">
        <v>4</v>
      </c>
    </row>
    <row r="124" spans="1:5" x14ac:dyDescent="0.25">
      <c r="A124">
        <v>123</v>
      </c>
      <c r="B124" s="4">
        <v>1</v>
      </c>
      <c r="E124" s="5">
        <v>4</v>
      </c>
    </row>
    <row r="125" spans="1:5" x14ac:dyDescent="0.25">
      <c r="A125">
        <v>124</v>
      </c>
      <c r="B125" s="4">
        <v>1</v>
      </c>
      <c r="E125" s="5">
        <v>4</v>
      </c>
    </row>
    <row r="126" spans="1:5" x14ac:dyDescent="0.25">
      <c r="A126">
        <v>125</v>
      </c>
      <c r="B126" s="4">
        <v>1</v>
      </c>
    </row>
    <row r="127" spans="1:5" x14ac:dyDescent="0.25">
      <c r="A127">
        <v>126</v>
      </c>
      <c r="B127" s="4">
        <v>1</v>
      </c>
    </row>
    <row r="128" spans="1:5" x14ac:dyDescent="0.25">
      <c r="A128">
        <v>127</v>
      </c>
      <c r="B128" s="4">
        <v>1</v>
      </c>
      <c r="C128" s="2">
        <v>2</v>
      </c>
    </row>
    <row r="129" spans="1:5" x14ac:dyDescent="0.25">
      <c r="A129">
        <v>128</v>
      </c>
      <c r="B129" s="4">
        <v>1</v>
      </c>
      <c r="C129" s="2">
        <v>2</v>
      </c>
    </row>
    <row r="130" spans="1:5" x14ac:dyDescent="0.25">
      <c r="A130">
        <v>129</v>
      </c>
      <c r="B130" s="4">
        <v>1</v>
      </c>
      <c r="C130" s="2">
        <v>2</v>
      </c>
    </row>
    <row r="131" spans="1:5" x14ac:dyDescent="0.25">
      <c r="A131">
        <v>130</v>
      </c>
      <c r="B131" s="4">
        <v>1</v>
      </c>
      <c r="C131" s="2">
        <v>2</v>
      </c>
    </row>
    <row r="132" spans="1:5" x14ac:dyDescent="0.25">
      <c r="A132">
        <v>131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  <c r="C134" s="2">
        <v>2</v>
      </c>
    </row>
    <row r="135" spans="1:5" x14ac:dyDescent="0.25">
      <c r="A135">
        <v>134</v>
      </c>
      <c r="C135" s="2">
        <v>2</v>
      </c>
    </row>
    <row r="136" spans="1:5" x14ac:dyDescent="0.25">
      <c r="A136">
        <v>135</v>
      </c>
      <c r="C136" s="2">
        <v>2</v>
      </c>
      <c r="D136" s="3">
        <v>3</v>
      </c>
    </row>
    <row r="137" spans="1:5" x14ac:dyDescent="0.25">
      <c r="A137">
        <v>136</v>
      </c>
      <c r="C137" s="2">
        <v>2</v>
      </c>
      <c r="D137" s="3">
        <v>3</v>
      </c>
    </row>
    <row r="138" spans="1:5" x14ac:dyDescent="0.25">
      <c r="A138">
        <v>137</v>
      </c>
      <c r="C138" s="2">
        <v>2</v>
      </c>
      <c r="D138" s="3">
        <v>3</v>
      </c>
    </row>
    <row r="139" spans="1:5" x14ac:dyDescent="0.25">
      <c r="A139">
        <v>138</v>
      </c>
      <c r="D139" s="3">
        <v>3</v>
      </c>
      <c r="E139" s="5">
        <v>4</v>
      </c>
    </row>
    <row r="140" spans="1:5" x14ac:dyDescent="0.25">
      <c r="A140">
        <v>139</v>
      </c>
      <c r="D140" s="3">
        <v>3</v>
      </c>
      <c r="E140" s="5">
        <v>4</v>
      </c>
    </row>
    <row r="141" spans="1:5" x14ac:dyDescent="0.25">
      <c r="A141">
        <v>140</v>
      </c>
      <c r="D141" s="3">
        <v>3</v>
      </c>
      <c r="E141" s="5">
        <v>4</v>
      </c>
    </row>
    <row r="142" spans="1:5" x14ac:dyDescent="0.25">
      <c r="A142">
        <v>141</v>
      </c>
      <c r="D142" s="3">
        <v>3</v>
      </c>
      <c r="E142" s="5">
        <v>4</v>
      </c>
    </row>
    <row r="143" spans="1:5" x14ac:dyDescent="0.25">
      <c r="A143">
        <v>142</v>
      </c>
      <c r="D143" s="3">
        <v>3</v>
      </c>
      <c r="E143" s="5">
        <v>4</v>
      </c>
    </row>
    <row r="144" spans="1:5" x14ac:dyDescent="0.25">
      <c r="A144">
        <v>143</v>
      </c>
      <c r="D144" s="3">
        <v>3</v>
      </c>
      <c r="E144" s="5">
        <v>4</v>
      </c>
    </row>
    <row r="145" spans="1:5" x14ac:dyDescent="0.25">
      <c r="A145">
        <v>144</v>
      </c>
      <c r="B145" s="4">
        <v>1</v>
      </c>
      <c r="D145" s="3">
        <v>3</v>
      </c>
      <c r="E145" s="5">
        <v>4</v>
      </c>
    </row>
    <row r="146" spans="1:5" x14ac:dyDescent="0.25">
      <c r="A146">
        <v>145</v>
      </c>
      <c r="B146" s="4">
        <v>1</v>
      </c>
      <c r="E146" s="5">
        <v>4</v>
      </c>
    </row>
    <row r="147" spans="1:5" x14ac:dyDescent="0.25">
      <c r="A147">
        <v>146</v>
      </c>
      <c r="B147" s="4">
        <v>1</v>
      </c>
      <c r="E147" s="5">
        <v>4</v>
      </c>
    </row>
    <row r="148" spans="1:5" x14ac:dyDescent="0.25">
      <c r="A148">
        <v>147</v>
      </c>
      <c r="B148" s="4">
        <v>1</v>
      </c>
      <c r="E148" s="5">
        <v>4</v>
      </c>
    </row>
    <row r="149" spans="1:5" x14ac:dyDescent="0.25">
      <c r="A149">
        <v>148</v>
      </c>
      <c r="B149" s="4">
        <v>1</v>
      </c>
      <c r="E149" s="5">
        <v>4</v>
      </c>
    </row>
    <row r="150" spans="1:5" x14ac:dyDescent="0.25">
      <c r="A150">
        <v>149</v>
      </c>
      <c r="B150" s="4">
        <v>1</v>
      </c>
    </row>
    <row r="151" spans="1:5" x14ac:dyDescent="0.25">
      <c r="A151">
        <v>150</v>
      </c>
      <c r="B151" s="4">
        <v>1</v>
      </c>
    </row>
    <row r="152" spans="1:5" x14ac:dyDescent="0.25">
      <c r="A152">
        <v>151</v>
      </c>
      <c r="B152" s="4">
        <v>1</v>
      </c>
      <c r="C152" s="2">
        <v>2</v>
      </c>
    </row>
    <row r="153" spans="1:5" x14ac:dyDescent="0.25">
      <c r="A153">
        <v>152</v>
      </c>
      <c r="B153" s="4">
        <v>1</v>
      </c>
      <c r="C153" s="2">
        <v>2</v>
      </c>
    </row>
    <row r="154" spans="1:5" x14ac:dyDescent="0.25">
      <c r="A154">
        <v>153</v>
      </c>
      <c r="B154" s="4">
        <v>1</v>
      </c>
      <c r="C154" s="2">
        <v>2</v>
      </c>
    </row>
    <row r="155" spans="1:5" x14ac:dyDescent="0.25">
      <c r="A155">
        <v>154</v>
      </c>
      <c r="B155" s="4">
        <v>1</v>
      </c>
      <c r="C155" s="2">
        <v>2</v>
      </c>
    </row>
    <row r="156" spans="1:5" x14ac:dyDescent="0.25">
      <c r="A156">
        <v>155</v>
      </c>
      <c r="B156" s="4">
        <v>1</v>
      </c>
      <c r="C156" s="2">
        <v>2</v>
      </c>
    </row>
    <row r="157" spans="1:5" x14ac:dyDescent="0.25">
      <c r="A157">
        <v>156</v>
      </c>
      <c r="C157" s="2">
        <v>2</v>
      </c>
    </row>
    <row r="158" spans="1:5" x14ac:dyDescent="0.25">
      <c r="A158">
        <v>157</v>
      </c>
      <c r="C158" s="2">
        <v>2</v>
      </c>
    </row>
    <row r="159" spans="1:5" x14ac:dyDescent="0.25">
      <c r="A159">
        <v>158</v>
      </c>
      <c r="C159" s="2">
        <v>2</v>
      </c>
    </row>
    <row r="160" spans="1:5" x14ac:dyDescent="0.25">
      <c r="A160">
        <v>159</v>
      </c>
      <c r="C160" s="2">
        <v>2</v>
      </c>
    </row>
    <row r="161" spans="1:5" x14ac:dyDescent="0.25">
      <c r="A161">
        <v>160</v>
      </c>
      <c r="C161" s="2">
        <v>2</v>
      </c>
      <c r="D161" s="3">
        <v>3</v>
      </c>
    </row>
    <row r="162" spans="1:5" x14ac:dyDescent="0.25">
      <c r="A162">
        <v>161</v>
      </c>
      <c r="D162" s="3">
        <v>3</v>
      </c>
      <c r="E162" s="5">
        <v>4</v>
      </c>
    </row>
    <row r="163" spans="1:5" x14ac:dyDescent="0.25">
      <c r="A163">
        <v>162</v>
      </c>
      <c r="D163" s="3">
        <v>3</v>
      </c>
      <c r="E163" s="5">
        <v>4</v>
      </c>
    </row>
    <row r="164" spans="1:5" x14ac:dyDescent="0.25">
      <c r="A164">
        <v>163</v>
      </c>
      <c r="D164" s="3">
        <v>3</v>
      </c>
      <c r="E164" s="5">
        <v>4</v>
      </c>
    </row>
    <row r="165" spans="1:5" x14ac:dyDescent="0.25">
      <c r="A165">
        <v>164</v>
      </c>
      <c r="D165" s="3">
        <v>3</v>
      </c>
      <c r="E165" s="5">
        <v>4</v>
      </c>
    </row>
    <row r="166" spans="1:5" x14ac:dyDescent="0.25">
      <c r="A166">
        <v>165</v>
      </c>
      <c r="D166" s="3">
        <v>3</v>
      </c>
      <c r="E166" s="5">
        <v>4</v>
      </c>
    </row>
    <row r="167" spans="1:5" x14ac:dyDescent="0.25">
      <c r="A167">
        <v>166</v>
      </c>
      <c r="D167" s="3">
        <v>3</v>
      </c>
      <c r="E167" s="5">
        <v>4</v>
      </c>
    </row>
    <row r="168" spans="1:5" x14ac:dyDescent="0.25">
      <c r="A168">
        <v>167</v>
      </c>
      <c r="D168" s="3">
        <v>3</v>
      </c>
      <c r="E168" s="5">
        <v>4</v>
      </c>
    </row>
    <row r="169" spans="1:5" x14ac:dyDescent="0.25">
      <c r="A169">
        <v>168</v>
      </c>
      <c r="B169" s="4">
        <v>1</v>
      </c>
      <c r="D169" s="3">
        <v>3</v>
      </c>
      <c r="E169" s="5">
        <v>4</v>
      </c>
    </row>
    <row r="170" spans="1:5" x14ac:dyDescent="0.25">
      <c r="A170">
        <v>169</v>
      </c>
      <c r="B170" s="4">
        <v>1</v>
      </c>
      <c r="D170" s="3">
        <v>3</v>
      </c>
      <c r="E170" s="5">
        <v>4</v>
      </c>
    </row>
    <row r="171" spans="1:5" x14ac:dyDescent="0.25">
      <c r="A171">
        <v>170</v>
      </c>
      <c r="B171" s="4">
        <v>1</v>
      </c>
      <c r="E171" s="5">
        <v>4</v>
      </c>
    </row>
    <row r="172" spans="1:5" x14ac:dyDescent="0.25">
      <c r="A172">
        <v>171</v>
      </c>
      <c r="B172" s="4">
        <v>1</v>
      </c>
      <c r="E172" s="5">
        <v>4</v>
      </c>
    </row>
    <row r="173" spans="1:5" x14ac:dyDescent="0.25">
      <c r="A173">
        <v>172</v>
      </c>
      <c r="B173" s="4">
        <v>1</v>
      </c>
    </row>
    <row r="174" spans="1:5" x14ac:dyDescent="0.25">
      <c r="A174">
        <v>173</v>
      </c>
      <c r="B174" s="4">
        <v>1</v>
      </c>
    </row>
    <row r="175" spans="1:5" x14ac:dyDescent="0.25">
      <c r="A175">
        <v>174</v>
      </c>
      <c r="B175" s="4">
        <v>1</v>
      </c>
    </row>
    <row r="176" spans="1:5" x14ac:dyDescent="0.25">
      <c r="A176">
        <v>175</v>
      </c>
      <c r="B176" s="4">
        <v>1</v>
      </c>
      <c r="C176" s="2">
        <v>2</v>
      </c>
    </row>
    <row r="177" spans="1:5" x14ac:dyDescent="0.25">
      <c r="A177">
        <v>176</v>
      </c>
      <c r="B177" s="4">
        <v>1</v>
      </c>
      <c r="C177" s="2">
        <v>2</v>
      </c>
    </row>
    <row r="178" spans="1:5" x14ac:dyDescent="0.25">
      <c r="A178">
        <v>177</v>
      </c>
      <c r="B178" s="4">
        <v>1</v>
      </c>
      <c r="C178" s="2">
        <v>2</v>
      </c>
    </row>
    <row r="179" spans="1:5" x14ac:dyDescent="0.25">
      <c r="A179">
        <v>178</v>
      </c>
      <c r="B179" s="4">
        <v>1</v>
      </c>
      <c r="C179" s="2">
        <v>2</v>
      </c>
    </row>
    <row r="180" spans="1:5" x14ac:dyDescent="0.25">
      <c r="A180">
        <v>179</v>
      </c>
      <c r="B180" s="4">
        <v>1</v>
      </c>
      <c r="C180" s="2">
        <v>2</v>
      </c>
    </row>
    <row r="181" spans="1:5" x14ac:dyDescent="0.25">
      <c r="A181">
        <v>180</v>
      </c>
      <c r="C181" s="2">
        <v>2</v>
      </c>
    </row>
    <row r="182" spans="1:5" x14ac:dyDescent="0.25">
      <c r="A182">
        <v>181</v>
      </c>
      <c r="C182" s="2">
        <v>2</v>
      </c>
    </row>
    <row r="183" spans="1:5" x14ac:dyDescent="0.25">
      <c r="A183">
        <v>182</v>
      </c>
      <c r="C183" s="2">
        <v>2</v>
      </c>
    </row>
    <row r="184" spans="1:5" x14ac:dyDescent="0.25">
      <c r="A184">
        <v>183</v>
      </c>
      <c r="C184" s="2">
        <v>2</v>
      </c>
    </row>
    <row r="185" spans="1:5" x14ac:dyDescent="0.25">
      <c r="A185">
        <v>184</v>
      </c>
      <c r="C185" s="2">
        <v>2</v>
      </c>
      <c r="D185" s="3">
        <v>3</v>
      </c>
    </row>
    <row r="186" spans="1:5" x14ac:dyDescent="0.25">
      <c r="A186">
        <v>185</v>
      </c>
      <c r="C186" s="2">
        <v>2</v>
      </c>
      <c r="D186" s="3">
        <v>3</v>
      </c>
    </row>
    <row r="187" spans="1:5" x14ac:dyDescent="0.25">
      <c r="A187">
        <v>186</v>
      </c>
      <c r="D187" s="3">
        <v>3</v>
      </c>
      <c r="E187" s="5">
        <v>4</v>
      </c>
    </row>
    <row r="188" spans="1:5" x14ac:dyDescent="0.25">
      <c r="A188">
        <v>187</v>
      </c>
      <c r="D188" s="3">
        <v>3</v>
      </c>
      <c r="E188" s="5">
        <v>4</v>
      </c>
    </row>
    <row r="189" spans="1:5" x14ac:dyDescent="0.25">
      <c r="A189">
        <v>188</v>
      </c>
      <c r="D189" s="3">
        <v>3</v>
      </c>
      <c r="E189" s="5">
        <v>4</v>
      </c>
    </row>
    <row r="190" spans="1:5" x14ac:dyDescent="0.25">
      <c r="A190">
        <v>189</v>
      </c>
      <c r="D190" s="3">
        <v>3</v>
      </c>
      <c r="E190" s="5">
        <v>4</v>
      </c>
    </row>
    <row r="191" spans="1:5" x14ac:dyDescent="0.25">
      <c r="A191">
        <v>190</v>
      </c>
      <c r="D191" s="3">
        <v>3</v>
      </c>
      <c r="E191" s="5">
        <v>4</v>
      </c>
    </row>
    <row r="192" spans="1:5" x14ac:dyDescent="0.25">
      <c r="A192">
        <v>191</v>
      </c>
      <c r="D192" s="3">
        <v>3</v>
      </c>
      <c r="E192" s="5">
        <v>4</v>
      </c>
    </row>
    <row r="193" spans="1:5" x14ac:dyDescent="0.25">
      <c r="A193">
        <v>192</v>
      </c>
      <c r="B193" s="4">
        <v>1</v>
      </c>
      <c r="D193" s="3">
        <v>3</v>
      </c>
      <c r="E193" s="5">
        <v>4</v>
      </c>
    </row>
    <row r="194" spans="1:5" x14ac:dyDescent="0.25">
      <c r="A194">
        <v>193</v>
      </c>
      <c r="B194" s="4">
        <v>1</v>
      </c>
      <c r="D194" s="3">
        <v>3</v>
      </c>
      <c r="E194" s="5">
        <v>4</v>
      </c>
    </row>
    <row r="195" spans="1:5" x14ac:dyDescent="0.25">
      <c r="A195">
        <v>194</v>
      </c>
      <c r="B195" s="4">
        <v>1</v>
      </c>
      <c r="D195" s="3">
        <v>3</v>
      </c>
      <c r="E195" s="5">
        <v>4</v>
      </c>
    </row>
    <row r="196" spans="1:5" x14ac:dyDescent="0.25">
      <c r="A196">
        <v>195</v>
      </c>
      <c r="B196" s="4">
        <v>1</v>
      </c>
      <c r="E196" s="5">
        <v>4</v>
      </c>
    </row>
    <row r="197" spans="1:5" x14ac:dyDescent="0.25">
      <c r="A197">
        <v>196</v>
      </c>
      <c r="B197" s="4">
        <v>1</v>
      </c>
      <c r="E197" s="5">
        <v>4</v>
      </c>
    </row>
    <row r="198" spans="1:5" x14ac:dyDescent="0.25">
      <c r="A198">
        <v>197</v>
      </c>
      <c r="B198" s="4">
        <v>1</v>
      </c>
    </row>
    <row r="199" spans="1:5" x14ac:dyDescent="0.25">
      <c r="A199">
        <v>198</v>
      </c>
      <c r="B199" s="4">
        <v>1</v>
      </c>
    </row>
    <row r="200" spans="1:5" x14ac:dyDescent="0.25">
      <c r="A200">
        <v>199</v>
      </c>
      <c r="B200" s="4">
        <v>1</v>
      </c>
    </row>
    <row r="201" spans="1:5" x14ac:dyDescent="0.25">
      <c r="A201">
        <v>200</v>
      </c>
      <c r="B201" s="4">
        <v>1</v>
      </c>
      <c r="C201" s="2">
        <v>2</v>
      </c>
    </row>
    <row r="202" spans="1:5" x14ac:dyDescent="0.25">
      <c r="A202">
        <v>201</v>
      </c>
      <c r="B202" s="4">
        <v>1</v>
      </c>
      <c r="C202" s="2">
        <v>2</v>
      </c>
    </row>
    <row r="203" spans="1:5" x14ac:dyDescent="0.25">
      <c r="A203">
        <v>202</v>
      </c>
      <c r="B203" s="4">
        <v>1</v>
      </c>
      <c r="C203" s="2">
        <v>2</v>
      </c>
    </row>
    <row r="204" spans="1:5" x14ac:dyDescent="0.25">
      <c r="A204">
        <v>203</v>
      </c>
      <c r="B204" s="4">
        <v>1</v>
      </c>
      <c r="C204" s="2">
        <v>2</v>
      </c>
    </row>
    <row r="205" spans="1:5" x14ac:dyDescent="0.25">
      <c r="A205">
        <v>204</v>
      </c>
      <c r="C205" s="2">
        <v>2</v>
      </c>
    </row>
    <row r="206" spans="1:5" x14ac:dyDescent="0.25">
      <c r="A206">
        <v>205</v>
      </c>
      <c r="C206" s="2">
        <v>2</v>
      </c>
    </row>
    <row r="207" spans="1:5" x14ac:dyDescent="0.25">
      <c r="A207">
        <v>206</v>
      </c>
      <c r="C207" s="2">
        <v>2</v>
      </c>
    </row>
    <row r="208" spans="1:5" x14ac:dyDescent="0.25">
      <c r="A208">
        <v>207</v>
      </c>
      <c r="C208" s="2">
        <v>2</v>
      </c>
      <c r="D208" s="3">
        <v>3</v>
      </c>
    </row>
    <row r="209" spans="1:5" x14ac:dyDescent="0.25">
      <c r="A209">
        <v>208</v>
      </c>
      <c r="C209" s="2">
        <v>2</v>
      </c>
      <c r="D209" s="3">
        <v>3</v>
      </c>
    </row>
    <row r="210" spans="1:5" x14ac:dyDescent="0.25">
      <c r="A210">
        <v>209</v>
      </c>
      <c r="C210" s="2">
        <v>2</v>
      </c>
      <c r="D210" s="3">
        <v>3</v>
      </c>
    </row>
    <row r="211" spans="1:5" x14ac:dyDescent="0.25">
      <c r="A211">
        <v>210</v>
      </c>
      <c r="C211" s="2">
        <v>2</v>
      </c>
      <c r="D211" s="3">
        <v>3</v>
      </c>
    </row>
    <row r="212" spans="1:5" x14ac:dyDescent="0.25">
      <c r="A212">
        <v>211</v>
      </c>
      <c r="D212" s="3">
        <v>3</v>
      </c>
      <c r="E212" s="5">
        <v>4</v>
      </c>
    </row>
    <row r="213" spans="1:5" x14ac:dyDescent="0.25">
      <c r="A213">
        <v>212</v>
      </c>
      <c r="D213" s="3">
        <v>3</v>
      </c>
      <c r="E213" s="5">
        <v>4</v>
      </c>
    </row>
    <row r="214" spans="1:5" x14ac:dyDescent="0.25">
      <c r="A214">
        <v>213</v>
      </c>
      <c r="D214" s="3">
        <v>3</v>
      </c>
      <c r="E214" s="5">
        <v>4</v>
      </c>
    </row>
    <row r="215" spans="1:5" x14ac:dyDescent="0.25">
      <c r="A215">
        <v>214</v>
      </c>
      <c r="D215" s="3">
        <v>3</v>
      </c>
      <c r="E215" s="5">
        <v>4</v>
      </c>
    </row>
    <row r="216" spans="1:5" x14ac:dyDescent="0.25">
      <c r="A216">
        <v>215</v>
      </c>
      <c r="B216" s="4">
        <v>1</v>
      </c>
      <c r="D216" s="3">
        <v>3</v>
      </c>
      <c r="E216" s="5">
        <v>4</v>
      </c>
    </row>
    <row r="217" spans="1:5" x14ac:dyDescent="0.25">
      <c r="A217">
        <v>216</v>
      </c>
      <c r="B217" s="4">
        <v>1</v>
      </c>
      <c r="D217" s="3">
        <v>3</v>
      </c>
      <c r="E217" s="5">
        <v>4</v>
      </c>
    </row>
    <row r="218" spans="1:5" x14ac:dyDescent="0.25">
      <c r="A218">
        <v>217</v>
      </c>
      <c r="B218" s="4">
        <v>1</v>
      </c>
      <c r="D218" s="3">
        <v>3</v>
      </c>
      <c r="E218" s="5">
        <v>4</v>
      </c>
    </row>
    <row r="219" spans="1:5" x14ac:dyDescent="0.25">
      <c r="A219">
        <v>218</v>
      </c>
      <c r="B219" s="4">
        <v>1</v>
      </c>
      <c r="D219" s="3">
        <v>3</v>
      </c>
      <c r="E219" s="5">
        <v>4</v>
      </c>
    </row>
    <row r="220" spans="1:5" x14ac:dyDescent="0.25">
      <c r="A220">
        <v>219</v>
      </c>
      <c r="B220" s="4">
        <v>1</v>
      </c>
      <c r="E220" s="5">
        <v>4</v>
      </c>
    </row>
    <row r="221" spans="1:5" x14ac:dyDescent="0.25">
      <c r="A221">
        <v>220</v>
      </c>
      <c r="B221" s="4">
        <v>1</v>
      </c>
      <c r="E221" s="5">
        <v>4</v>
      </c>
    </row>
    <row r="222" spans="1:5" x14ac:dyDescent="0.25">
      <c r="A222">
        <v>221</v>
      </c>
      <c r="B222" s="4">
        <v>1</v>
      </c>
      <c r="E222" s="5">
        <v>4</v>
      </c>
    </row>
    <row r="223" spans="1:5" x14ac:dyDescent="0.25">
      <c r="A223">
        <v>222</v>
      </c>
      <c r="B223" s="4">
        <v>1</v>
      </c>
      <c r="E223" s="5">
        <v>4</v>
      </c>
    </row>
    <row r="224" spans="1:5" x14ac:dyDescent="0.25">
      <c r="A224">
        <v>223</v>
      </c>
      <c r="B224" s="4">
        <v>1</v>
      </c>
    </row>
    <row r="225" spans="1:5" x14ac:dyDescent="0.25">
      <c r="A225">
        <v>224</v>
      </c>
      <c r="B225" s="4">
        <v>1</v>
      </c>
      <c r="C225" s="2">
        <v>2</v>
      </c>
    </row>
    <row r="226" spans="1:5" x14ac:dyDescent="0.25">
      <c r="A226">
        <v>225</v>
      </c>
      <c r="B226" s="4">
        <v>1</v>
      </c>
      <c r="C226" s="2">
        <v>2</v>
      </c>
    </row>
    <row r="227" spans="1:5" x14ac:dyDescent="0.25">
      <c r="A227">
        <v>226</v>
      </c>
      <c r="B227" s="4">
        <v>1</v>
      </c>
      <c r="C227" s="2">
        <v>2</v>
      </c>
    </row>
    <row r="228" spans="1:5" x14ac:dyDescent="0.25">
      <c r="A228">
        <v>227</v>
      </c>
      <c r="B228" s="4">
        <v>1</v>
      </c>
      <c r="C228" s="2">
        <v>2</v>
      </c>
    </row>
    <row r="229" spans="1:5" x14ac:dyDescent="0.25">
      <c r="A229">
        <v>228</v>
      </c>
      <c r="B229" s="4">
        <v>1</v>
      </c>
      <c r="C229" s="2">
        <v>2</v>
      </c>
    </row>
    <row r="230" spans="1:5" x14ac:dyDescent="0.25">
      <c r="A230">
        <v>229</v>
      </c>
      <c r="C230" s="2">
        <v>2</v>
      </c>
    </row>
    <row r="231" spans="1:5" x14ac:dyDescent="0.25">
      <c r="A231">
        <v>230</v>
      </c>
      <c r="C231" s="2">
        <v>2</v>
      </c>
    </row>
    <row r="232" spans="1:5" x14ac:dyDescent="0.25">
      <c r="A232">
        <v>231</v>
      </c>
      <c r="C232" s="2">
        <v>2</v>
      </c>
    </row>
    <row r="233" spans="1:5" x14ac:dyDescent="0.25">
      <c r="A233">
        <v>232</v>
      </c>
      <c r="C233" s="2">
        <v>2</v>
      </c>
      <c r="D233" s="3">
        <v>3</v>
      </c>
    </row>
    <row r="234" spans="1:5" x14ac:dyDescent="0.25">
      <c r="A234">
        <v>233</v>
      </c>
      <c r="C234" s="2">
        <v>2</v>
      </c>
      <c r="D234" s="3">
        <v>3</v>
      </c>
    </row>
    <row r="235" spans="1:5" x14ac:dyDescent="0.25">
      <c r="A235">
        <v>234</v>
      </c>
      <c r="C235" s="2">
        <v>2</v>
      </c>
      <c r="D235" s="3">
        <v>3</v>
      </c>
    </row>
    <row r="236" spans="1:5" x14ac:dyDescent="0.25">
      <c r="A236">
        <v>235</v>
      </c>
      <c r="C236" s="2">
        <v>2</v>
      </c>
      <c r="D236" s="3">
        <v>3</v>
      </c>
    </row>
    <row r="237" spans="1:5" x14ac:dyDescent="0.25">
      <c r="A237">
        <v>236</v>
      </c>
      <c r="C237" s="2">
        <v>2</v>
      </c>
      <c r="D237" s="3">
        <v>3</v>
      </c>
    </row>
    <row r="238" spans="1:5" x14ac:dyDescent="0.25">
      <c r="A238">
        <v>237</v>
      </c>
      <c r="D238" s="3">
        <v>3</v>
      </c>
    </row>
    <row r="239" spans="1:5" x14ac:dyDescent="0.25">
      <c r="A239">
        <v>238</v>
      </c>
      <c r="D239" s="3">
        <v>3</v>
      </c>
      <c r="E239" s="5">
        <v>4</v>
      </c>
    </row>
    <row r="240" spans="1:5" x14ac:dyDescent="0.25">
      <c r="A240">
        <v>239</v>
      </c>
      <c r="D240" s="3">
        <v>3</v>
      </c>
      <c r="E240" s="5">
        <v>4</v>
      </c>
    </row>
    <row r="241" spans="1:5" x14ac:dyDescent="0.25">
      <c r="A241">
        <v>240</v>
      </c>
      <c r="D241" s="3">
        <v>3</v>
      </c>
      <c r="E241" s="5">
        <v>4</v>
      </c>
    </row>
    <row r="242" spans="1:5" x14ac:dyDescent="0.25">
      <c r="A242">
        <v>241</v>
      </c>
      <c r="B242" s="4">
        <v>1</v>
      </c>
      <c r="D242" s="3">
        <v>3</v>
      </c>
      <c r="E242" s="5">
        <v>4</v>
      </c>
    </row>
    <row r="243" spans="1:5" x14ac:dyDescent="0.25">
      <c r="A243">
        <v>242</v>
      </c>
      <c r="B243" s="4">
        <v>1</v>
      </c>
      <c r="D243" s="3">
        <v>3</v>
      </c>
      <c r="E243" s="5">
        <v>4</v>
      </c>
    </row>
    <row r="244" spans="1:5" x14ac:dyDescent="0.25">
      <c r="A244">
        <v>243</v>
      </c>
      <c r="B244" s="4">
        <v>1</v>
      </c>
      <c r="D244" s="3">
        <v>3</v>
      </c>
      <c r="E244" s="5">
        <v>4</v>
      </c>
    </row>
    <row r="245" spans="1:5" x14ac:dyDescent="0.25">
      <c r="A245">
        <v>244</v>
      </c>
      <c r="B245" s="4">
        <v>1</v>
      </c>
      <c r="D245" s="3">
        <v>3</v>
      </c>
      <c r="E245" s="5">
        <v>4</v>
      </c>
    </row>
    <row r="246" spans="1:5" x14ac:dyDescent="0.25">
      <c r="A246">
        <v>245</v>
      </c>
      <c r="B246" s="4">
        <v>1</v>
      </c>
      <c r="D246" s="3">
        <v>3</v>
      </c>
      <c r="E246" s="5">
        <v>4</v>
      </c>
    </row>
    <row r="247" spans="1:5" x14ac:dyDescent="0.25">
      <c r="A247">
        <v>246</v>
      </c>
      <c r="B247" s="4">
        <v>1</v>
      </c>
      <c r="E247" s="5">
        <v>4</v>
      </c>
    </row>
    <row r="248" spans="1:5" x14ac:dyDescent="0.25">
      <c r="A248">
        <v>247</v>
      </c>
      <c r="B248" s="4">
        <v>1</v>
      </c>
      <c r="E248" s="5">
        <v>4</v>
      </c>
    </row>
    <row r="249" spans="1:5" x14ac:dyDescent="0.25">
      <c r="A249">
        <v>248</v>
      </c>
      <c r="B249" s="4">
        <v>1</v>
      </c>
      <c r="E249" s="5">
        <v>4</v>
      </c>
    </row>
    <row r="250" spans="1:5" x14ac:dyDescent="0.25">
      <c r="A250">
        <v>249</v>
      </c>
      <c r="B250" s="4">
        <v>1</v>
      </c>
      <c r="E250" s="5">
        <v>4</v>
      </c>
    </row>
    <row r="251" spans="1:5" x14ac:dyDescent="0.25">
      <c r="A251">
        <v>250</v>
      </c>
      <c r="B251" s="4">
        <v>1</v>
      </c>
      <c r="E251" s="5">
        <v>4</v>
      </c>
    </row>
    <row r="252" spans="1:5" x14ac:dyDescent="0.25">
      <c r="A252">
        <v>251</v>
      </c>
      <c r="B252" s="4">
        <v>1</v>
      </c>
      <c r="E252" s="5">
        <v>4</v>
      </c>
    </row>
    <row r="253" spans="1:5" x14ac:dyDescent="0.25">
      <c r="A253">
        <v>252</v>
      </c>
      <c r="B253" s="4">
        <v>1</v>
      </c>
      <c r="E253" s="5">
        <v>4</v>
      </c>
    </row>
    <row r="254" spans="1:5" x14ac:dyDescent="0.25">
      <c r="A254">
        <v>253</v>
      </c>
      <c r="B254" s="4">
        <v>1</v>
      </c>
      <c r="E254" s="5">
        <v>4</v>
      </c>
    </row>
    <row r="255" spans="1:5" x14ac:dyDescent="0.25">
      <c r="A255">
        <v>254</v>
      </c>
      <c r="B255" s="4">
        <v>1</v>
      </c>
      <c r="C255" s="2">
        <v>2</v>
      </c>
    </row>
    <row r="256" spans="1:5" x14ac:dyDescent="0.25">
      <c r="A256">
        <v>255</v>
      </c>
      <c r="B256" s="4">
        <v>1</v>
      </c>
      <c r="C256" s="2">
        <v>2</v>
      </c>
    </row>
    <row r="257" spans="1:5" x14ac:dyDescent="0.25">
      <c r="A257">
        <v>256</v>
      </c>
      <c r="B257" s="4">
        <v>1</v>
      </c>
      <c r="C257" s="2">
        <v>2</v>
      </c>
    </row>
    <row r="258" spans="1:5" x14ac:dyDescent="0.25">
      <c r="A258">
        <v>257</v>
      </c>
      <c r="B258" s="4">
        <v>1</v>
      </c>
      <c r="C258" s="2">
        <v>2</v>
      </c>
    </row>
    <row r="259" spans="1:5" x14ac:dyDescent="0.25">
      <c r="A259">
        <v>258</v>
      </c>
      <c r="B259" s="4">
        <v>1</v>
      </c>
      <c r="C259" s="2">
        <v>2</v>
      </c>
    </row>
    <row r="260" spans="1:5" x14ac:dyDescent="0.25">
      <c r="A260">
        <v>259</v>
      </c>
      <c r="C260" s="2">
        <v>2</v>
      </c>
    </row>
    <row r="261" spans="1:5" x14ac:dyDescent="0.25">
      <c r="A261">
        <v>260</v>
      </c>
      <c r="C261" s="2">
        <v>2</v>
      </c>
    </row>
    <row r="262" spans="1:5" x14ac:dyDescent="0.25">
      <c r="A262">
        <v>261</v>
      </c>
      <c r="C262" s="2">
        <v>2</v>
      </c>
    </row>
    <row r="263" spans="1:5" x14ac:dyDescent="0.25">
      <c r="A263">
        <v>262</v>
      </c>
      <c r="C263" s="2">
        <v>2</v>
      </c>
      <c r="D263" s="3">
        <v>3</v>
      </c>
    </row>
    <row r="264" spans="1:5" x14ac:dyDescent="0.25">
      <c r="A264">
        <v>263</v>
      </c>
      <c r="C264" s="2">
        <v>2</v>
      </c>
      <c r="D264" s="3">
        <v>3</v>
      </c>
    </row>
    <row r="265" spans="1:5" x14ac:dyDescent="0.25">
      <c r="A265">
        <v>264</v>
      </c>
      <c r="C265" s="2">
        <v>2</v>
      </c>
      <c r="D265" s="3">
        <v>3</v>
      </c>
    </row>
    <row r="266" spans="1:5" x14ac:dyDescent="0.25">
      <c r="A266">
        <v>265</v>
      </c>
      <c r="C266" s="2">
        <v>2</v>
      </c>
      <c r="D266" s="3">
        <v>3</v>
      </c>
    </row>
    <row r="267" spans="1:5" x14ac:dyDescent="0.25">
      <c r="A267">
        <v>266</v>
      </c>
      <c r="C267" s="2">
        <v>2</v>
      </c>
      <c r="D267" s="3">
        <v>3</v>
      </c>
    </row>
    <row r="268" spans="1:5" x14ac:dyDescent="0.25">
      <c r="A268">
        <v>267</v>
      </c>
      <c r="C268" s="2">
        <v>2</v>
      </c>
      <c r="D268" s="3">
        <v>3</v>
      </c>
    </row>
    <row r="269" spans="1:5" x14ac:dyDescent="0.25">
      <c r="A269">
        <v>268</v>
      </c>
      <c r="C269" s="2">
        <v>2</v>
      </c>
      <c r="D269" s="3">
        <v>3</v>
      </c>
      <c r="E269" s="5">
        <v>4</v>
      </c>
    </row>
    <row r="270" spans="1:5" x14ac:dyDescent="0.25">
      <c r="A270">
        <v>269</v>
      </c>
      <c r="C270" s="2">
        <v>2</v>
      </c>
      <c r="D270" s="3">
        <v>3</v>
      </c>
      <c r="E270" s="5">
        <v>4</v>
      </c>
    </row>
    <row r="271" spans="1:5" x14ac:dyDescent="0.25">
      <c r="A271">
        <v>270</v>
      </c>
      <c r="C271" s="2">
        <v>2</v>
      </c>
      <c r="D271" s="3">
        <v>3</v>
      </c>
      <c r="E271" s="5">
        <v>4</v>
      </c>
    </row>
    <row r="272" spans="1:5" x14ac:dyDescent="0.25">
      <c r="A272">
        <v>271</v>
      </c>
      <c r="C272" s="2">
        <v>2</v>
      </c>
      <c r="D272" s="3">
        <v>3</v>
      </c>
      <c r="E272" s="5">
        <v>4</v>
      </c>
    </row>
    <row r="273" spans="1:5" x14ac:dyDescent="0.25">
      <c r="A273">
        <v>272</v>
      </c>
      <c r="B273" s="4">
        <v>1</v>
      </c>
      <c r="D273" s="3">
        <v>3</v>
      </c>
      <c r="E273" s="5">
        <v>4</v>
      </c>
    </row>
    <row r="274" spans="1:5" x14ac:dyDescent="0.25">
      <c r="A274">
        <v>273</v>
      </c>
      <c r="B274" s="4">
        <v>1</v>
      </c>
      <c r="D274" s="3">
        <v>3</v>
      </c>
      <c r="E274" s="5">
        <v>4</v>
      </c>
    </row>
    <row r="275" spans="1:5" x14ac:dyDescent="0.25">
      <c r="A275">
        <v>274</v>
      </c>
      <c r="B275" s="4">
        <v>1</v>
      </c>
      <c r="D275" s="3">
        <v>3</v>
      </c>
      <c r="E275" s="5">
        <v>4</v>
      </c>
    </row>
    <row r="276" spans="1:5" x14ac:dyDescent="0.25">
      <c r="A276">
        <v>275</v>
      </c>
      <c r="B276" s="4">
        <v>1</v>
      </c>
      <c r="D276" s="3">
        <v>3</v>
      </c>
      <c r="E276" s="5">
        <v>4</v>
      </c>
    </row>
    <row r="277" spans="1:5" x14ac:dyDescent="0.25">
      <c r="A277">
        <v>276</v>
      </c>
      <c r="B277" s="4">
        <v>1</v>
      </c>
      <c r="D277" s="3">
        <v>3</v>
      </c>
      <c r="E277" s="5">
        <v>4</v>
      </c>
    </row>
    <row r="278" spans="1:5" x14ac:dyDescent="0.25">
      <c r="A278">
        <v>277</v>
      </c>
      <c r="B278" s="4">
        <v>1</v>
      </c>
      <c r="D278" s="3">
        <v>3</v>
      </c>
      <c r="E278" s="5">
        <v>4</v>
      </c>
    </row>
    <row r="279" spans="1:5" x14ac:dyDescent="0.25">
      <c r="A279">
        <v>278</v>
      </c>
      <c r="B279" s="4">
        <v>1</v>
      </c>
      <c r="D279" s="3">
        <v>3</v>
      </c>
      <c r="E279" s="5">
        <v>4</v>
      </c>
    </row>
    <row r="280" spans="1:5" x14ac:dyDescent="0.25">
      <c r="A280">
        <v>279</v>
      </c>
      <c r="B280" s="4">
        <v>1</v>
      </c>
      <c r="E280" s="5">
        <v>4</v>
      </c>
    </row>
    <row r="281" spans="1:5" x14ac:dyDescent="0.25">
      <c r="A281">
        <v>280</v>
      </c>
      <c r="B281" s="4">
        <v>1</v>
      </c>
      <c r="E281" s="5">
        <v>4</v>
      </c>
    </row>
    <row r="282" spans="1:5" x14ac:dyDescent="0.25">
      <c r="A282">
        <v>281</v>
      </c>
      <c r="B282" s="4">
        <v>1</v>
      </c>
      <c r="E282" s="5">
        <v>4</v>
      </c>
    </row>
    <row r="283" spans="1:5" x14ac:dyDescent="0.25">
      <c r="A283">
        <v>282</v>
      </c>
      <c r="B283" s="4">
        <v>1</v>
      </c>
      <c r="E283" s="5">
        <v>4</v>
      </c>
    </row>
    <row r="284" spans="1:5" x14ac:dyDescent="0.25">
      <c r="A284">
        <v>283</v>
      </c>
      <c r="B284" s="4">
        <v>1</v>
      </c>
      <c r="E284" s="5">
        <v>4</v>
      </c>
    </row>
    <row r="285" spans="1:5" x14ac:dyDescent="0.25">
      <c r="A285">
        <v>284</v>
      </c>
      <c r="B285" s="4">
        <v>1</v>
      </c>
      <c r="E285" s="5">
        <v>4</v>
      </c>
    </row>
    <row r="286" spans="1:5" x14ac:dyDescent="0.25">
      <c r="A286">
        <v>285</v>
      </c>
      <c r="B286" s="4">
        <v>1</v>
      </c>
      <c r="E286" s="5">
        <v>4</v>
      </c>
    </row>
    <row r="287" spans="1:5" x14ac:dyDescent="0.25">
      <c r="A287">
        <v>286</v>
      </c>
      <c r="B287" s="4">
        <v>1</v>
      </c>
      <c r="E287" s="5">
        <v>4</v>
      </c>
    </row>
    <row r="288" spans="1:5" x14ac:dyDescent="0.25">
      <c r="A288">
        <v>287</v>
      </c>
      <c r="B288" s="4">
        <v>1</v>
      </c>
      <c r="E288" s="5">
        <v>4</v>
      </c>
    </row>
    <row r="289" spans="1:6" x14ac:dyDescent="0.25">
      <c r="A289">
        <v>288</v>
      </c>
      <c r="B289" s="4">
        <v>1</v>
      </c>
      <c r="E289" s="5">
        <v>4</v>
      </c>
    </row>
    <row r="290" spans="1:6" x14ac:dyDescent="0.25">
      <c r="A290">
        <v>289</v>
      </c>
      <c r="B290" s="4">
        <v>1</v>
      </c>
      <c r="E290" s="5">
        <v>4</v>
      </c>
    </row>
    <row r="291" spans="1:6" x14ac:dyDescent="0.25">
      <c r="A291">
        <v>290</v>
      </c>
      <c r="B291" s="4">
        <v>1</v>
      </c>
      <c r="E291" s="5">
        <v>4</v>
      </c>
    </row>
    <row r="292" spans="1:6" x14ac:dyDescent="0.25">
      <c r="A292">
        <v>291</v>
      </c>
      <c r="B292" s="4">
        <v>1</v>
      </c>
      <c r="C292" s="2">
        <v>2</v>
      </c>
      <c r="E292" s="5">
        <v>4</v>
      </c>
    </row>
    <row r="293" spans="1:6" x14ac:dyDescent="0.25">
      <c r="A293">
        <v>292</v>
      </c>
      <c r="B293" s="4">
        <v>1</v>
      </c>
      <c r="C293" s="2">
        <v>2</v>
      </c>
      <c r="D293" s="3">
        <v>3</v>
      </c>
    </row>
    <row r="294" spans="1:6" x14ac:dyDescent="0.25">
      <c r="A294">
        <v>293</v>
      </c>
      <c r="B294" s="4">
        <v>1</v>
      </c>
      <c r="C294" s="2">
        <v>2</v>
      </c>
      <c r="D294" s="3">
        <v>3</v>
      </c>
    </row>
    <row r="295" spans="1:6" x14ac:dyDescent="0.25">
      <c r="A295">
        <v>294</v>
      </c>
      <c r="B295" s="4">
        <v>1</v>
      </c>
      <c r="C295" s="2">
        <v>2</v>
      </c>
      <c r="D295" s="3">
        <v>3</v>
      </c>
    </row>
    <row r="296" spans="1:6" x14ac:dyDescent="0.25">
      <c r="A296">
        <v>295</v>
      </c>
      <c r="C296" s="2">
        <v>2</v>
      </c>
      <c r="D296" s="3">
        <v>3</v>
      </c>
    </row>
    <row r="297" spans="1:6" x14ac:dyDescent="0.25">
      <c r="A297">
        <v>296</v>
      </c>
      <c r="C297" s="2">
        <v>2</v>
      </c>
      <c r="D297" s="3">
        <v>3</v>
      </c>
      <c r="F297" t="s">
        <v>22</v>
      </c>
    </row>
    <row r="298" spans="1:6" x14ac:dyDescent="0.25">
      <c r="A298">
        <v>297</v>
      </c>
    </row>
    <row r="299" spans="1:6" x14ac:dyDescent="0.25">
      <c r="A299">
        <v>298</v>
      </c>
      <c r="F299" t="s">
        <v>22</v>
      </c>
    </row>
    <row r="300" spans="1:6" x14ac:dyDescent="0.25">
      <c r="A300">
        <v>299</v>
      </c>
      <c r="C300" s="2">
        <v>2</v>
      </c>
    </row>
    <row r="301" spans="1:6" x14ac:dyDescent="0.25">
      <c r="A301">
        <v>300</v>
      </c>
      <c r="C301" s="2">
        <v>2</v>
      </c>
    </row>
    <row r="302" spans="1:6" x14ac:dyDescent="0.25">
      <c r="A302">
        <v>301</v>
      </c>
      <c r="C302" s="2">
        <v>2</v>
      </c>
      <c r="D302" s="3">
        <v>3</v>
      </c>
    </row>
    <row r="303" spans="1:6" x14ac:dyDescent="0.25">
      <c r="A303">
        <v>302</v>
      </c>
      <c r="C303" s="2">
        <v>2</v>
      </c>
      <c r="D303" s="3">
        <v>3</v>
      </c>
    </row>
    <row r="304" spans="1:6" x14ac:dyDescent="0.25">
      <c r="A304">
        <v>303</v>
      </c>
      <c r="C304" s="2">
        <v>2</v>
      </c>
      <c r="D304" s="3">
        <v>3</v>
      </c>
    </row>
    <row r="305" spans="1:5" x14ac:dyDescent="0.25">
      <c r="A305">
        <v>304</v>
      </c>
      <c r="C305" s="2">
        <v>2</v>
      </c>
      <c r="D305" s="3">
        <v>3</v>
      </c>
    </row>
    <row r="306" spans="1:5" x14ac:dyDescent="0.25">
      <c r="A306">
        <v>305</v>
      </c>
      <c r="C306" s="2">
        <v>2</v>
      </c>
      <c r="D306" s="3">
        <v>3</v>
      </c>
    </row>
    <row r="307" spans="1:5" x14ac:dyDescent="0.25">
      <c r="A307">
        <v>306</v>
      </c>
      <c r="C307" s="2">
        <v>2</v>
      </c>
      <c r="D307" s="3">
        <v>3</v>
      </c>
    </row>
    <row r="308" spans="1:5" x14ac:dyDescent="0.25">
      <c r="A308">
        <v>307</v>
      </c>
      <c r="C308" s="2">
        <v>2</v>
      </c>
      <c r="D308" s="3">
        <v>3</v>
      </c>
    </row>
    <row r="309" spans="1:5" x14ac:dyDescent="0.25">
      <c r="A309">
        <v>308</v>
      </c>
      <c r="C309" s="2">
        <v>2</v>
      </c>
      <c r="D309" s="3">
        <v>3</v>
      </c>
    </row>
    <row r="310" spans="1:5" x14ac:dyDescent="0.25">
      <c r="A310">
        <v>309</v>
      </c>
      <c r="C310" s="2">
        <v>2</v>
      </c>
      <c r="D310" s="3">
        <v>3</v>
      </c>
    </row>
    <row r="311" spans="1:5" x14ac:dyDescent="0.25">
      <c r="A311">
        <v>310</v>
      </c>
      <c r="C311" s="2">
        <v>2</v>
      </c>
      <c r="D311" s="3">
        <v>3</v>
      </c>
    </row>
    <row r="312" spans="1:5" x14ac:dyDescent="0.25">
      <c r="A312">
        <v>311</v>
      </c>
      <c r="D312" s="3">
        <v>3</v>
      </c>
    </row>
    <row r="313" spans="1:5" x14ac:dyDescent="0.25">
      <c r="A313">
        <v>312</v>
      </c>
    </row>
    <row r="314" spans="1:5" x14ac:dyDescent="0.25">
      <c r="A314">
        <v>313</v>
      </c>
    </row>
    <row r="315" spans="1:5" x14ac:dyDescent="0.25">
      <c r="A315">
        <v>314</v>
      </c>
      <c r="B315" s="4">
        <v>1</v>
      </c>
    </row>
    <row r="316" spans="1:5" x14ac:dyDescent="0.25">
      <c r="A316">
        <v>315</v>
      </c>
      <c r="B316" s="4">
        <v>1</v>
      </c>
      <c r="E316" s="5">
        <v>4</v>
      </c>
    </row>
    <row r="317" spans="1:5" x14ac:dyDescent="0.25">
      <c r="A317">
        <v>316</v>
      </c>
      <c r="B317" s="4">
        <v>1</v>
      </c>
      <c r="E317" s="5">
        <v>4</v>
      </c>
    </row>
    <row r="318" spans="1:5" x14ac:dyDescent="0.25">
      <c r="A318">
        <v>317</v>
      </c>
      <c r="B318" s="4">
        <v>1</v>
      </c>
      <c r="E318" s="5">
        <v>4</v>
      </c>
    </row>
    <row r="319" spans="1:5" x14ac:dyDescent="0.25">
      <c r="A319">
        <v>318</v>
      </c>
      <c r="B319" s="4">
        <v>1</v>
      </c>
      <c r="E319" s="5">
        <v>4</v>
      </c>
    </row>
    <row r="320" spans="1:5" x14ac:dyDescent="0.25">
      <c r="A320">
        <v>319</v>
      </c>
      <c r="B320" s="4">
        <v>1</v>
      </c>
      <c r="E320" s="5">
        <v>4</v>
      </c>
    </row>
    <row r="321" spans="1:5" x14ac:dyDescent="0.25">
      <c r="A321">
        <v>320</v>
      </c>
      <c r="B321" s="4">
        <v>1</v>
      </c>
      <c r="E321" s="5">
        <v>4</v>
      </c>
    </row>
    <row r="322" spans="1:5" x14ac:dyDescent="0.25">
      <c r="A322">
        <v>321</v>
      </c>
      <c r="B322" s="4">
        <v>1</v>
      </c>
      <c r="E322" s="5">
        <v>4</v>
      </c>
    </row>
    <row r="323" spans="1:5" x14ac:dyDescent="0.25">
      <c r="A323">
        <v>322</v>
      </c>
      <c r="B323" s="4">
        <v>1</v>
      </c>
      <c r="E323" s="5">
        <v>4</v>
      </c>
    </row>
    <row r="324" spans="1:5" x14ac:dyDescent="0.25">
      <c r="A324">
        <v>323</v>
      </c>
      <c r="B324" s="4">
        <v>1</v>
      </c>
      <c r="E324" s="5">
        <v>4</v>
      </c>
    </row>
    <row r="325" spans="1:5" x14ac:dyDescent="0.25">
      <c r="A325">
        <v>324</v>
      </c>
      <c r="B325" s="4">
        <v>1</v>
      </c>
      <c r="E325" s="5">
        <v>4</v>
      </c>
    </row>
    <row r="326" spans="1:5" x14ac:dyDescent="0.25">
      <c r="A326">
        <v>325</v>
      </c>
      <c r="E326" s="5">
        <v>4</v>
      </c>
    </row>
    <row r="327" spans="1:5" x14ac:dyDescent="0.25">
      <c r="A327">
        <v>326</v>
      </c>
      <c r="E327" s="5">
        <v>4</v>
      </c>
    </row>
    <row r="328" spans="1:5" x14ac:dyDescent="0.25">
      <c r="A328">
        <v>327</v>
      </c>
      <c r="C328" s="2">
        <v>2</v>
      </c>
    </row>
    <row r="329" spans="1:5" x14ac:dyDescent="0.25">
      <c r="A329">
        <v>328</v>
      </c>
      <c r="C329" s="2">
        <v>2</v>
      </c>
      <c r="D329" s="3">
        <v>3</v>
      </c>
    </row>
    <row r="330" spans="1:5" x14ac:dyDescent="0.25">
      <c r="A330">
        <v>329</v>
      </c>
      <c r="C330" s="2">
        <v>2</v>
      </c>
      <c r="D330" s="3">
        <v>3</v>
      </c>
    </row>
    <row r="331" spans="1:5" x14ac:dyDescent="0.25">
      <c r="A331">
        <v>330</v>
      </c>
      <c r="C331" s="2">
        <v>2</v>
      </c>
      <c r="D331" s="3">
        <v>3</v>
      </c>
    </row>
    <row r="332" spans="1:5" x14ac:dyDescent="0.25">
      <c r="A332">
        <v>331</v>
      </c>
      <c r="C332" s="2">
        <v>2</v>
      </c>
      <c r="D332" s="3">
        <v>3</v>
      </c>
    </row>
    <row r="333" spans="1:5" x14ac:dyDescent="0.25">
      <c r="A333">
        <v>332</v>
      </c>
      <c r="C333" s="2">
        <v>2</v>
      </c>
      <c r="D333" s="3">
        <v>3</v>
      </c>
    </row>
    <row r="334" spans="1:5" x14ac:dyDescent="0.25">
      <c r="A334">
        <v>333</v>
      </c>
      <c r="C334" s="2">
        <v>2</v>
      </c>
      <c r="D334" s="3">
        <v>3</v>
      </c>
    </row>
    <row r="335" spans="1:5" x14ac:dyDescent="0.25">
      <c r="A335">
        <v>334</v>
      </c>
      <c r="C335" s="2">
        <v>2</v>
      </c>
      <c r="D335" s="3">
        <v>3</v>
      </c>
    </row>
    <row r="336" spans="1:5" x14ac:dyDescent="0.25">
      <c r="A336">
        <v>335</v>
      </c>
      <c r="C336" s="2">
        <v>2</v>
      </c>
      <c r="D336" s="3">
        <v>3</v>
      </c>
    </row>
    <row r="337" spans="1:5" x14ac:dyDescent="0.25">
      <c r="A337">
        <v>336</v>
      </c>
      <c r="C337" s="2">
        <v>2</v>
      </c>
      <c r="D337" s="3">
        <v>3</v>
      </c>
    </row>
    <row r="338" spans="1:5" x14ac:dyDescent="0.25">
      <c r="A338">
        <v>337</v>
      </c>
      <c r="D338" s="3">
        <v>3</v>
      </c>
    </row>
    <row r="339" spans="1:5" x14ac:dyDescent="0.25">
      <c r="A339">
        <v>338</v>
      </c>
    </row>
    <row r="340" spans="1:5" x14ac:dyDescent="0.25">
      <c r="A340">
        <v>339</v>
      </c>
      <c r="B340" s="4">
        <v>1</v>
      </c>
    </row>
    <row r="341" spans="1:5" x14ac:dyDescent="0.25">
      <c r="A341">
        <v>340</v>
      </c>
      <c r="B341" s="4">
        <v>1</v>
      </c>
    </row>
    <row r="342" spans="1:5" x14ac:dyDescent="0.25">
      <c r="A342">
        <v>341</v>
      </c>
      <c r="B342" s="4">
        <v>1</v>
      </c>
    </row>
    <row r="343" spans="1:5" x14ac:dyDescent="0.25">
      <c r="A343">
        <v>342</v>
      </c>
      <c r="B343" s="4">
        <v>1</v>
      </c>
    </row>
    <row r="344" spans="1:5" x14ac:dyDescent="0.25">
      <c r="A344">
        <v>343</v>
      </c>
      <c r="B344" s="4">
        <v>1</v>
      </c>
      <c r="E344" s="5">
        <v>4</v>
      </c>
    </row>
    <row r="345" spans="1:5" x14ac:dyDescent="0.25">
      <c r="A345">
        <v>344</v>
      </c>
      <c r="B345" s="4">
        <v>1</v>
      </c>
      <c r="E345" s="5">
        <v>4</v>
      </c>
    </row>
    <row r="346" spans="1:5" x14ac:dyDescent="0.25">
      <c r="A346">
        <v>345</v>
      </c>
      <c r="B346" s="4">
        <v>1</v>
      </c>
      <c r="E346" s="5">
        <v>4</v>
      </c>
    </row>
    <row r="347" spans="1:5" x14ac:dyDescent="0.25">
      <c r="A347">
        <v>346</v>
      </c>
      <c r="B347" s="4">
        <v>1</v>
      </c>
      <c r="E347" s="5">
        <v>4</v>
      </c>
    </row>
    <row r="348" spans="1:5" x14ac:dyDescent="0.25">
      <c r="A348">
        <v>347</v>
      </c>
      <c r="B348" s="4">
        <v>1</v>
      </c>
      <c r="E348" s="5">
        <v>4</v>
      </c>
    </row>
    <row r="349" spans="1:5" x14ac:dyDescent="0.25">
      <c r="A349">
        <v>348</v>
      </c>
      <c r="E349" s="5">
        <v>4</v>
      </c>
    </row>
    <row r="350" spans="1:5" x14ac:dyDescent="0.25">
      <c r="A350">
        <v>349</v>
      </c>
      <c r="E350" s="5">
        <v>4</v>
      </c>
    </row>
    <row r="351" spans="1:5" x14ac:dyDescent="0.25">
      <c r="A351">
        <v>350</v>
      </c>
      <c r="D351" s="3">
        <v>3</v>
      </c>
      <c r="E351" s="5">
        <v>4</v>
      </c>
    </row>
    <row r="352" spans="1:5" x14ac:dyDescent="0.25">
      <c r="A352">
        <v>351</v>
      </c>
      <c r="D352" s="3">
        <v>3</v>
      </c>
      <c r="E352" s="5">
        <v>4</v>
      </c>
    </row>
    <row r="353" spans="1:5" x14ac:dyDescent="0.25">
      <c r="A353">
        <v>352</v>
      </c>
      <c r="C353" s="2">
        <v>2</v>
      </c>
      <c r="D353" s="3">
        <v>3</v>
      </c>
      <c r="E353" s="5">
        <v>4</v>
      </c>
    </row>
    <row r="354" spans="1:5" x14ac:dyDescent="0.25">
      <c r="A354">
        <v>353</v>
      </c>
      <c r="C354" s="2">
        <v>2</v>
      </c>
      <c r="D354" s="3">
        <v>3</v>
      </c>
      <c r="E354" s="5">
        <v>4</v>
      </c>
    </row>
    <row r="355" spans="1:5" x14ac:dyDescent="0.25">
      <c r="A355">
        <v>354</v>
      </c>
      <c r="C355" s="2">
        <v>2</v>
      </c>
      <c r="D355" s="3">
        <v>3</v>
      </c>
    </row>
    <row r="356" spans="1:5" x14ac:dyDescent="0.25">
      <c r="A356">
        <v>355</v>
      </c>
      <c r="C356" s="2">
        <v>2</v>
      </c>
      <c r="D356" s="3">
        <v>3</v>
      </c>
    </row>
    <row r="357" spans="1:5" x14ac:dyDescent="0.25">
      <c r="A357">
        <v>356</v>
      </c>
      <c r="C357" s="2">
        <v>2</v>
      </c>
      <c r="D357" s="3">
        <v>3</v>
      </c>
    </row>
    <row r="358" spans="1:5" x14ac:dyDescent="0.25">
      <c r="A358">
        <v>357</v>
      </c>
      <c r="C358" s="2">
        <v>2</v>
      </c>
      <c r="D358" s="3">
        <v>3</v>
      </c>
    </row>
    <row r="359" spans="1:5" x14ac:dyDescent="0.25">
      <c r="A359">
        <v>358</v>
      </c>
      <c r="C359" s="2">
        <v>2</v>
      </c>
      <c r="D359" s="3">
        <v>3</v>
      </c>
    </row>
    <row r="360" spans="1:5" x14ac:dyDescent="0.25">
      <c r="A360">
        <v>359</v>
      </c>
      <c r="C360" s="2">
        <v>2</v>
      </c>
    </row>
    <row r="361" spans="1:5" x14ac:dyDescent="0.25">
      <c r="A361">
        <v>360</v>
      </c>
      <c r="B361" s="4">
        <v>1</v>
      </c>
      <c r="C361" s="2">
        <v>2</v>
      </c>
    </row>
    <row r="362" spans="1:5" x14ac:dyDescent="0.25">
      <c r="A362">
        <v>361</v>
      </c>
      <c r="B362" s="4">
        <v>1</v>
      </c>
      <c r="C362" s="2">
        <v>2</v>
      </c>
    </row>
    <row r="363" spans="1:5" x14ac:dyDescent="0.25">
      <c r="A363">
        <v>362</v>
      </c>
      <c r="B363" s="4">
        <v>1</v>
      </c>
      <c r="C363" s="2">
        <v>2</v>
      </c>
    </row>
    <row r="364" spans="1:5" x14ac:dyDescent="0.25">
      <c r="A364">
        <v>363</v>
      </c>
      <c r="B364" s="4">
        <v>1</v>
      </c>
    </row>
    <row r="365" spans="1:5" x14ac:dyDescent="0.25">
      <c r="A365">
        <v>364</v>
      </c>
      <c r="B365" s="4">
        <v>1</v>
      </c>
    </row>
    <row r="366" spans="1:5" x14ac:dyDescent="0.25">
      <c r="A366">
        <v>365</v>
      </c>
      <c r="B366" s="4">
        <v>1</v>
      </c>
    </row>
    <row r="367" spans="1:5" x14ac:dyDescent="0.25">
      <c r="A367">
        <v>366</v>
      </c>
      <c r="B367" s="4">
        <v>1</v>
      </c>
    </row>
    <row r="368" spans="1:5" x14ac:dyDescent="0.25">
      <c r="A368">
        <v>367</v>
      </c>
      <c r="B368" s="4">
        <v>1</v>
      </c>
    </row>
    <row r="369" spans="1:5" x14ac:dyDescent="0.25">
      <c r="A369">
        <v>368</v>
      </c>
      <c r="B369" s="4">
        <v>1</v>
      </c>
      <c r="E369" s="5">
        <v>4</v>
      </c>
    </row>
    <row r="370" spans="1:5" x14ac:dyDescent="0.25">
      <c r="A370">
        <v>369</v>
      </c>
      <c r="B370" s="4">
        <v>1</v>
      </c>
      <c r="D370" s="3">
        <v>3</v>
      </c>
      <c r="E370" s="5">
        <v>4</v>
      </c>
    </row>
    <row r="371" spans="1:5" x14ac:dyDescent="0.25">
      <c r="A371">
        <v>370</v>
      </c>
      <c r="D371" s="3">
        <v>3</v>
      </c>
      <c r="E371" s="5">
        <v>4</v>
      </c>
    </row>
    <row r="372" spans="1:5" x14ac:dyDescent="0.25">
      <c r="A372">
        <v>371</v>
      </c>
      <c r="D372" s="3">
        <v>3</v>
      </c>
      <c r="E372" s="5">
        <v>4</v>
      </c>
    </row>
    <row r="373" spans="1:5" x14ac:dyDescent="0.25">
      <c r="A373">
        <v>372</v>
      </c>
      <c r="D373" s="3">
        <v>3</v>
      </c>
      <c r="E373" s="5">
        <v>4</v>
      </c>
    </row>
    <row r="374" spans="1:5" x14ac:dyDescent="0.25">
      <c r="A374">
        <v>373</v>
      </c>
      <c r="D374" s="3">
        <v>3</v>
      </c>
      <c r="E374" s="5">
        <v>4</v>
      </c>
    </row>
    <row r="375" spans="1:5" x14ac:dyDescent="0.25">
      <c r="A375">
        <v>374</v>
      </c>
      <c r="D375" s="3">
        <v>3</v>
      </c>
      <c r="E375" s="5">
        <v>4</v>
      </c>
    </row>
    <row r="376" spans="1:5" x14ac:dyDescent="0.25">
      <c r="A376">
        <v>375</v>
      </c>
      <c r="D376" s="3">
        <v>3</v>
      </c>
      <c r="E376" s="5">
        <v>4</v>
      </c>
    </row>
    <row r="377" spans="1:5" x14ac:dyDescent="0.25">
      <c r="A377">
        <v>376</v>
      </c>
      <c r="D377" s="3">
        <v>3</v>
      </c>
      <c r="E377" s="5">
        <v>4</v>
      </c>
    </row>
    <row r="378" spans="1:5" x14ac:dyDescent="0.25">
      <c r="A378">
        <v>377</v>
      </c>
      <c r="D378" s="3">
        <v>3</v>
      </c>
      <c r="E378" s="5">
        <v>4</v>
      </c>
    </row>
    <row r="379" spans="1:5" x14ac:dyDescent="0.25">
      <c r="A379">
        <v>378</v>
      </c>
      <c r="C379" s="2">
        <v>2</v>
      </c>
      <c r="D379" s="3">
        <v>3</v>
      </c>
    </row>
    <row r="380" spans="1:5" x14ac:dyDescent="0.25">
      <c r="A380">
        <v>379</v>
      </c>
      <c r="C380" s="2">
        <v>2</v>
      </c>
    </row>
    <row r="381" spans="1:5" x14ac:dyDescent="0.25">
      <c r="A381">
        <v>380</v>
      </c>
      <c r="C381" s="2">
        <v>2</v>
      </c>
    </row>
    <row r="382" spans="1:5" x14ac:dyDescent="0.25">
      <c r="A382">
        <v>381</v>
      </c>
      <c r="C382" s="2">
        <v>2</v>
      </c>
    </row>
    <row r="383" spans="1:5" x14ac:dyDescent="0.25">
      <c r="A383">
        <v>382</v>
      </c>
      <c r="C383" s="2">
        <v>2</v>
      </c>
    </row>
    <row r="384" spans="1:5" x14ac:dyDescent="0.25">
      <c r="A384">
        <v>383</v>
      </c>
      <c r="B384" s="4">
        <v>1</v>
      </c>
      <c r="C384" s="2">
        <v>2</v>
      </c>
    </row>
    <row r="385" spans="1:5" x14ac:dyDescent="0.25">
      <c r="A385">
        <v>384</v>
      </c>
      <c r="B385" s="4">
        <v>1</v>
      </c>
      <c r="C385" s="2">
        <v>2</v>
      </c>
    </row>
    <row r="386" spans="1:5" x14ac:dyDescent="0.25">
      <c r="A386">
        <v>385</v>
      </c>
      <c r="B386" s="4">
        <v>1</v>
      </c>
      <c r="C386" s="2">
        <v>2</v>
      </c>
    </row>
    <row r="387" spans="1:5" x14ac:dyDescent="0.25">
      <c r="A387">
        <v>386</v>
      </c>
      <c r="B387" s="4">
        <v>1</v>
      </c>
      <c r="C387" s="2">
        <v>2</v>
      </c>
    </row>
    <row r="388" spans="1:5" x14ac:dyDescent="0.25">
      <c r="A388">
        <v>387</v>
      </c>
      <c r="B388" s="4">
        <v>1</v>
      </c>
      <c r="C388" s="2">
        <v>2</v>
      </c>
    </row>
    <row r="389" spans="1:5" x14ac:dyDescent="0.25">
      <c r="A389">
        <v>388</v>
      </c>
      <c r="B389" s="4">
        <v>1</v>
      </c>
    </row>
    <row r="390" spans="1:5" x14ac:dyDescent="0.25">
      <c r="A390">
        <v>389</v>
      </c>
      <c r="B390" s="4">
        <v>1</v>
      </c>
    </row>
    <row r="391" spans="1:5" x14ac:dyDescent="0.25">
      <c r="A391">
        <v>390</v>
      </c>
      <c r="B391" s="4">
        <v>1</v>
      </c>
    </row>
    <row r="392" spans="1:5" x14ac:dyDescent="0.25">
      <c r="A392">
        <v>391</v>
      </c>
      <c r="B392" s="4">
        <v>1</v>
      </c>
      <c r="E392" s="5">
        <v>4</v>
      </c>
    </row>
    <row r="393" spans="1:5" x14ac:dyDescent="0.25">
      <c r="A393">
        <v>392</v>
      </c>
      <c r="B393" s="4">
        <v>1</v>
      </c>
      <c r="D393" s="3">
        <v>3</v>
      </c>
      <c r="E393" s="5">
        <v>4</v>
      </c>
    </row>
    <row r="394" spans="1:5" x14ac:dyDescent="0.25">
      <c r="A394">
        <v>393</v>
      </c>
      <c r="D394" s="3">
        <v>3</v>
      </c>
      <c r="E394" s="5">
        <v>4</v>
      </c>
    </row>
    <row r="395" spans="1:5" x14ac:dyDescent="0.25">
      <c r="A395">
        <v>394</v>
      </c>
      <c r="D395" s="3">
        <v>3</v>
      </c>
      <c r="E395" s="5">
        <v>4</v>
      </c>
    </row>
    <row r="396" spans="1:5" x14ac:dyDescent="0.25">
      <c r="A396">
        <v>395</v>
      </c>
      <c r="D396" s="3">
        <v>3</v>
      </c>
      <c r="E396" s="5">
        <v>4</v>
      </c>
    </row>
    <row r="397" spans="1:5" x14ac:dyDescent="0.25">
      <c r="A397">
        <v>396</v>
      </c>
      <c r="D397" s="3">
        <v>3</v>
      </c>
      <c r="E397" s="5">
        <v>4</v>
      </c>
    </row>
    <row r="398" spans="1:5" x14ac:dyDescent="0.25">
      <c r="A398">
        <v>397</v>
      </c>
      <c r="D398" s="3">
        <v>3</v>
      </c>
      <c r="E398" s="5">
        <v>4</v>
      </c>
    </row>
    <row r="399" spans="1:5" x14ac:dyDescent="0.25">
      <c r="A399">
        <v>398</v>
      </c>
      <c r="D399" s="3">
        <v>3</v>
      </c>
      <c r="E399" s="5">
        <v>4</v>
      </c>
    </row>
    <row r="400" spans="1:5" x14ac:dyDescent="0.25">
      <c r="A400">
        <v>399</v>
      </c>
      <c r="D400" s="3">
        <v>3</v>
      </c>
      <c r="E400" s="5">
        <v>4</v>
      </c>
    </row>
    <row r="401" spans="1:5" x14ac:dyDescent="0.25">
      <c r="A401">
        <v>400</v>
      </c>
      <c r="C401" s="2">
        <v>2</v>
      </c>
      <c r="D401" s="3">
        <v>3</v>
      </c>
      <c r="E401" s="5">
        <v>4</v>
      </c>
    </row>
    <row r="402" spans="1:5" x14ac:dyDescent="0.25">
      <c r="A402">
        <v>401</v>
      </c>
      <c r="C402" s="2">
        <v>2</v>
      </c>
      <c r="D402" s="3">
        <v>3</v>
      </c>
      <c r="E402" s="5">
        <v>4</v>
      </c>
    </row>
    <row r="403" spans="1:5" x14ac:dyDescent="0.25">
      <c r="A403">
        <v>402</v>
      </c>
      <c r="C403" s="2">
        <v>2</v>
      </c>
    </row>
    <row r="404" spans="1:5" x14ac:dyDescent="0.25">
      <c r="A404">
        <v>403</v>
      </c>
      <c r="C404" s="2">
        <v>2</v>
      </c>
    </row>
    <row r="405" spans="1:5" x14ac:dyDescent="0.25">
      <c r="A405">
        <v>404</v>
      </c>
      <c r="B405" s="4">
        <v>1</v>
      </c>
      <c r="C405" s="2">
        <v>2</v>
      </c>
    </row>
    <row r="406" spans="1:5" x14ac:dyDescent="0.25">
      <c r="A406">
        <v>405</v>
      </c>
      <c r="B406" s="4">
        <v>1</v>
      </c>
      <c r="C406" s="2">
        <v>2</v>
      </c>
    </row>
    <row r="407" spans="1:5" x14ac:dyDescent="0.25">
      <c r="A407">
        <v>406</v>
      </c>
      <c r="B407" s="4">
        <v>1</v>
      </c>
      <c r="C407" s="2">
        <v>2</v>
      </c>
    </row>
    <row r="408" spans="1:5" x14ac:dyDescent="0.25">
      <c r="A408">
        <v>407</v>
      </c>
      <c r="B408" s="4">
        <v>1</v>
      </c>
      <c r="C408" s="2">
        <v>2</v>
      </c>
    </row>
    <row r="409" spans="1:5" x14ac:dyDescent="0.25">
      <c r="A409">
        <v>408</v>
      </c>
      <c r="B409" s="4">
        <v>1</v>
      </c>
      <c r="C409" s="2">
        <v>2</v>
      </c>
    </row>
    <row r="410" spans="1:5" x14ac:dyDescent="0.25">
      <c r="A410">
        <v>409</v>
      </c>
      <c r="B410" s="4">
        <v>1</v>
      </c>
      <c r="C410" s="2">
        <v>2</v>
      </c>
    </row>
    <row r="411" spans="1:5" x14ac:dyDescent="0.25">
      <c r="A411">
        <v>410</v>
      </c>
      <c r="B411" s="4">
        <v>1</v>
      </c>
    </row>
    <row r="412" spans="1:5" x14ac:dyDescent="0.25">
      <c r="A412">
        <v>411</v>
      </c>
      <c r="B412" s="4">
        <v>1</v>
      </c>
    </row>
    <row r="413" spans="1:5" x14ac:dyDescent="0.25">
      <c r="A413">
        <v>412</v>
      </c>
      <c r="B413" s="4">
        <v>1</v>
      </c>
    </row>
    <row r="414" spans="1:5" x14ac:dyDescent="0.25">
      <c r="A414">
        <v>413</v>
      </c>
      <c r="B414" s="4">
        <v>1</v>
      </c>
    </row>
    <row r="415" spans="1:5" x14ac:dyDescent="0.25">
      <c r="A415">
        <v>414</v>
      </c>
      <c r="B415" s="4">
        <v>1</v>
      </c>
      <c r="E415" s="5">
        <v>4</v>
      </c>
    </row>
    <row r="416" spans="1:5" x14ac:dyDescent="0.25">
      <c r="A416">
        <v>415</v>
      </c>
      <c r="D416" s="3">
        <v>3</v>
      </c>
      <c r="E416" s="5">
        <v>4</v>
      </c>
    </row>
    <row r="417" spans="1:5" x14ac:dyDescent="0.25">
      <c r="A417">
        <v>416</v>
      </c>
      <c r="D417" s="3">
        <v>3</v>
      </c>
      <c r="E417" s="5">
        <v>4</v>
      </c>
    </row>
    <row r="418" spans="1:5" x14ac:dyDescent="0.25">
      <c r="A418">
        <v>417</v>
      </c>
      <c r="D418" s="3">
        <v>3</v>
      </c>
      <c r="E418" s="5">
        <v>4</v>
      </c>
    </row>
    <row r="419" spans="1:5" x14ac:dyDescent="0.25">
      <c r="A419">
        <v>418</v>
      </c>
      <c r="D419" s="3">
        <v>3</v>
      </c>
      <c r="E419" s="5">
        <v>4</v>
      </c>
    </row>
    <row r="420" spans="1:5" x14ac:dyDescent="0.25">
      <c r="A420">
        <v>419</v>
      </c>
      <c r="D420" s="3">
        <v>3</v>
      </c>
      <c r="E420" s="5">
        <v>4</v>
      </c>
    </row>
    <row r="421" spans="1:5" x14ac:dyDescent="0.25">
      <c r="A421">
        <v>420</v>
      </c>
      <c r="D421" s="3">
        <v>3</v>
      </c>
      <c r="E421" s="5">
        <v>4</v>
      </c>
    </row>
    <row r="422" spans="1:5" x14ac:dyDescent="0.25">
      <c r="A422">
        <v>421</v>
      </c>
      <c r="D422" s="3">
        <v>3</v>
      </c>
      <c r="E422" s="5">
        <v>4</v>
      </c>
    </row>
    <row r="423" spans="1:5" x14ac:dyDescent="0.25">
      <c r="A423">
        <v>422</v>
      </c>
      <c r="D423" s="3">
        <v>3</v>
      </c>
      <c r="E423" s="5">
        <v>4</v>
      </c>
    </row>
    <row r="424" spans="1:5" x14ac:dyDescent="0.25">
      <c r="A424">
        <v>423</v>
      </c>
      <c r="D424" s="3">
        <v>3</v>
      </c>
      <c r="E424" s="5">
        <v>4</v>
      </c>
    </row>
    <row r="425" spans="1:5" x14ac:dyDescent="0.25">
      <c r="A425">
        <v>424</v>
      </c>
      <c r="D425" s="3">
        <v>3</v>
      </c>
      <c r="E425" s="5">
        <v>4</v>
      </c>
    </row>
    <row r="426" spans="1:5" x14ac:dyDescent="0.25">
      <c r="A426">
        <v>425</v>
      </c>
      <c r="C426" s="2">
        <v>2</v>
      </c>
      <c r="D426" s="3">
        <v>3</v>
      </c>
      <c r="E426" s="5">
        <v>4</v>
      </c>
    </row>
    <row r="427" spans="1:5" x14ac:dyDescent="0.25">
      <c r="A427">
        <v>426</v>
      </c>
      <c r="C427" s="2">
        <v>2</v>
      </c>
    </row>
    <row r="428" spans="1:5" x14ac:dyDescent="0.25">
      <c r="A428">
        <v>427</v>
      </c>
      <c r="C428" s="2">
        <v>2</v>
      </c>
    </row>
    <row r="429" spans="1:5" x14ac:dyDescent="0.25">
      <c r="A429">
        <v>428</v>
      </c>
      <c r="B429" s="4">
        <v>1</v>
      </c>
      <c r="C429" s="2">
        <v>2</v>
      </c>
    </row>
    <row r="430" spans="1:5" x14ac:dyDescent="0.25">
      <c r="A430">
        <v>429</v>
      </c>
      <c r="B430" s="4">
        <v>1</v>
      </c>
      <c r="C430" s="2">
        <v>2</v>
      </c>
    </row>
    <row r="431" spans="1:5" x14ac:dyDescent="0.25">
      <c r="A431">
        <v>430</v>
      </c>
      <c r="B431" s="4">
        <v>1</v>
      </c>
      <c r="C431" s="2">
        <v>2</v>
      </c>
    </row>
    <row r="432" spans="1:5" x14ac:dyDescent="0.25">
      <c r="A432">
        <v>431</v>
      </c>
      <c r="B432" s="4">
        <v>1</v>
      </c>
      <c r="C432" s="2">
        <v>2</v>
      </c>
    </row>
    <row r="433" spans="1:5" x14ac:dyDescent="0.25">
      <c r="A433">
        <v>432</v>
      </c>
      <c r="B433" s="4">
        <v>1</v>
      </c>
      <c r="C433" s="2">
        <v>2</v>
      </c>
    </row>
    <row r="434" spans="1:5" x14ac:dyDescent="0.25">
      <c r="A434">
        <v>433</v>
      </c>
      <c r="B434" s="4">
        <v>1</v>
      </c>
      <c r="C434" s="2">
        <v>2</v>
      </c>
    </row>
    <row r="435" spans="1:5" x14ac:dyDescent="0.25">
      <c r="A435">
        <v>434</v>
      </c>
      <c r="B435" s="4">
        <v>1</v>
      </c>
      <c r="C435" s="2">
        <v>2</v>
      </c>
    </row>
    <row r="436" spans="1:5" x14ac:dyDescent="0.25">
      <c r="A436">
        <v>435</v>
      </c>
      <c r="B436" s="4">
        <v>1</v>
      </c>
      <c r="C436" s="2">
        <v>2</v>
      </c>
    </row>
    <row r="437" spans="1:5" x14ac:dyDescent="0.25">
      <c r="A437">
        <v>436</v>
      </c>
      <c r="B437" s="4">
        <v>1</v>
      </c>
    </row>
    <row r="438" spans="1:5" x14ac:dyDescent="0.25">
      <c r="A438">
        <v>437</v>
      </c>
      <c r="B438" s="4">
        <v>1</v>
      </c>
    </row>
    <row r="439" spans="1:5" x14ac:dyDescent="0.25">
      <c r="A439">
        <v>438</v>
      </c>
      <c r="B439" s="4">
        <v>1</v>
      </c>
      <c r="D439" s="3">
        <v>3</v>
      </c>
      <c r="E439" s="5">
        <v>4</v>
      </c>
    </row>
    <row r="440" spans="1:5" x14ac:dyDescent="0.25">
      <c r="A440">
        <v>439</v>
      </c>
      <c r="D440" s="3">
        <v>3</v>
      </c>
      <c r="E440" s="5">
        <v>4</v>
      </c>
    </row>
    <row r="441" spans="1:5" x14ac:dyDescent="0.25">
      <c r="A441">
        <v>440</v>
      </c>
      <c r="D441" s="3">
        <v>3</v>
      </c>
      <c r="E441" s="5">
        <v>4</v>
      </c>
    </row>
    <row r="442" spans="1:5" x14ac:dyDescent="0.25">
      <c r="A442">
        <v>441</v>
      </c>
      <c r="D442" s="3">
        <v>3</v>
      </c>
      <c r="E442" s="5">
        <v>4</v>
      </c>
    </row>
    <row r="443" spans="1:5" x14ac:dyDescent="0.25">
      <c r="A443">
        <v>442</v>
      </c>
      <c r="D443" s="3">
        <v>3</v>
      </c>
      <c r="E443" s="5">
        <v>4</v>
      </c>
    </row>
    <row r="444" spans="1:5" x14ac:dyDescent="0.25">
      <c r="A444">
        <v>443</v>
      </c>
      <c r="D444" s="3">
        <v>3</v>
      </c>
      <c r="E444" s="5">
        <v>4</v>
      </c>
    </row>
    <row r="445" spans="1:5" x14ac:dyDescent="0.25">
      <c r="A445">
        <v>444</v>
      </c>
      <c r="D445" s="3">
        <v>3</v>
      </c>
      <c r="E445" s="5">
        <v>4</v>
      </c>
    </row>
    <row r="446" spans="1:5" x14ac:dyDescent="0.25">
      <c r="A446">
        <v>445</v>
      </c>
      <c r="D446" s="3">
        <v>3</v>
      </c>
      <c r="E446" s="5">
        <v>4</v>
      </c>
    </row>
    <row r="447" spans="1:5" x14ac:dyDescent="0.25">
      <c r="A447">
        <v>446</v>
      </c>
      <c r="D447" s="3">
        <v>3</v>
      </c>
      <c r="E447" s="5">
        <v>4</v>
      </c>
    </row>
    <row r="448" spans="1:5" x14ac:dyDescent="0.25">
      <c r="A448">
        <v>447</v>
      </c>
      <c r="D448" s="3">
        <v>3</v>
      </c>
      <c r="E448" s="5">
        <v>4</v>
      </c>
    </row>
    <row r="449" spans="1:5" x14ac:dyDescent="0.25">
      <c r="A449">
        <v>448</v>
      </c>
      <c r="D449" s="3">
        <v>3</v>
      </c>
      <c r="E449" s="5">
        <v>4</v>
      </c>
    </row>
    <row r="450" spans="1:5" x14ac:dyDescent="0.25">
      <c r="A450">
        <v>449</v>
      </c>
      <c r="C450" s="2">
        <v>2</v>
      </c>
    </row>
    <row r="451" spans="1:5" x14ac:dyDescent="0.25">
      <c r="A451">
        <v>450</v>
      </c>
      <c r="C451" s="2">
        <v>2</v>
      </c>
    </row>
    <row r="452" spans="1:5" x14ac:dyDescent="0.25">
      <c r="A452">
        <v>451</v>
      </c>
      <c r="C452" s="2">
        <v>2</v>
      </c>
    </row>
    <row r="453" spans="1:5" x14ac:dyDescent="0.25">
      <c r="A453">
        <v>452</v>
      </c>
      <c r="C453" s="2">
        <v>2</v>
      </c>
    </row>
    <row r="454" spans="1:5" x14ac:dyDescent="0.25">
      <c r="A454">
        <v>453</v>
      </c>
      <c r="B454" s="4">
        <v>1</v>
      </c>
      <c r="C454" s="2">
        <v>2</v>
      </c>
    </row>
    <row r="455" spans="1:5" x14ac:dyDescent="0.25">
      <c r="A455">
        <v>454</v>
      </c>
      <c r="B455" s="4">
        <v>1</v>
      </c>
      <c r="C455" s="2">
        <v>2</v>
      </c>
    </row>
    <row r="456" spans="1:5" x14ac:dyDescent="0.25">
      <c r="A456">
        <v>455</v>
      </c>
      <c r="B456" s="4">
        <v>1</v>
      </c>
      <c r="C456" s="2">
        <v>2</v>
      </c>
    </row>
    <row r="457" spans="1:5" x14ac:dyDescent="0.25">
      <c r="A457">
        <v>456</v>
      </c>
      <c r="B457" s="4">
        <v>1</v>
      </c>
      <c r="C457" s="2">
        <v>2</v>
      </c>
    </row>
    <row r="458" spans="1:5" x14ac:dyDescent="0.25">
      <c r="A458">
        <v>457</v>
      </c>
      <c r="B458" s="4">
        <v>1</v>
      </c>
      <c r="C458" s="2">
        <v>2</v>
      </c>
    </row>
    <row r="459" spans="1:5" x14ac:dyDescent="0.25">
      <c r="A459">
        <v>458</v>
      </c>
      <c r="B459" s="4">
        <v>1</v>
      </c>
      <c r="C459" s="2">
        <v>2</v>
      </c>
    </row>
    <row r="460" spans="1:5" x14ac:dyDescent="0.25">
      <c r="A460">
        <v>459</v>
      </c>
      <c r="B460" s="4">
        <v>1</v>
      </c>
      <c r="C460" s="2">
        <v>2</v>
      </c>
    </row>
    <row r="461" spans="1:5" x14ac:dyDescent="0.25">
      <c r="A461">
        <v>460</v>
      </c>
      <c r="B461" s="4">
        <v>1</v>
      </c>
    </row>
    <row r="462" spans="1:5" x14ac:dyDescent="0.25">
      <c r="A462">
        <v>461</v>
      </c>
      <c r="B462" s="4">
        <v>1</v>
      </c>
    </row>
    <row r="463" spans="1:5" x14ac:dyDescent="0.25">
      <c r="A463">
        <v>462</v>
      </c>
      <c r="B463" s="4">
        <v>1</v>
      </c>
    </row>
    <row r="464" spans="1:5" x14ac:dyDescent="0.25">
      <c r="A464">
        <v>463</v>
      </c>
      <c r="D464" s="3">
        <v>3</v>
      </c>
      <c r="E464" s="5">
        <v>4</v>
      </c>
    </row>
    <row r="465" spans="1:5" x14ac:dyDescent="0.25">
      <c r="A465">
        <v>464</v>
      </c>
      <c r="D465" s="3">
        <v>3</v>
      </c>
      <c r="E465" s="5">
        <v>4</v>
      </c>
    </row>
    <row r="466" spans="1:5" x14ac:dyDescent="0.25">
      <c r="A466">
        <v>465</v>
      </c>
      <c r="D466" s="3">
        <v>3</v>
      </c>
      <c r="E466" s="5">
        <v>4</v>
      </c>
    </row>
    <row r="467" spans="1:5" x14ac:dyDescent="0.25">
      <c r="A467">
        <v>466</v>
      </c>
      <c r="D467" s="3">
        <v>3</v>
      </c>
      <c r="E467" s="5">
        <v>4</v>
      </c>
    </row>
    <row r="468" spans="1:5" x14ac:dyDescent="0.25">
      <c r="A468">
        <v>467</v>
      </c>
      <c r="D468" s="3">
        <v>3</v>
      </c>
      <c r="E468" s="5">
        <v>4</v>
      </c>
    </row>
    <row r="469" spans="1:5" x14ac:dyDescent="0.25">
      <c r="A469">
        <v>468</v>
      </c>
      <c r="D469" s="3">
        <v>3</v>
      </c>
      <c r="E469" s="5">
        <v>4</v>
      </c>
    </row>
    <row r="470" spans="1:5" x14ac:dyDescent="0.25">
      <c r="A470">
        <v>469</v>
      </c>
      <c r="D470" s="3">
        <v>3</v>
      </c>
      <c r="E470" s="5">
        <v>4</v>
      </c>
    </row>
    <row r="471" spans="1:5" x14ac:dyDescent="0.25">
      <c r="A471">
        <v>470</v>
      </c>
      <c r="D471" s="3">
        <v>3</v>
      </c>
      <c r="E471" s="5">
        <v>4</v>
      </c>
    </row>
    <row r="472" spans="1:5" x14ac:dyDescent="0.25">
      <c r="A472">
        <v>471</v>
      </c>
      <c r="D472" s="3">
        <v>3</v>
      </c>
      <c r="E472" s="5">
        <v>4</v>
      </c>
    </row>
    <row r="473" spans="1:5" x14ac:dyDescent="0.25">
      <c r="A473">
        <v>472</v>
      </c>
      <c r="C473" s="2">
        <v>2</v>
      </c>
      <c r="D473" s="3">
        <v>3</v>
      </c>
      <c r="E473" s="5">
        <v>4</v>
      </c>
    </row>
    <row r="474" spans="1:5" x14ac:dyDescent="0.25">
      <c r="A474">
        <v>473</v>
      </c>
      <c r="C474" s="2">
        <v>2</v>
      </c>
      <c r="D474" s="3">
        <v>3</v>
      </c>
      <c r="E474" s="5">
        <v>4</v>
      </c>
    </row>
    <row r="475" spans="1:5" x14ac:dyDescent="0.25">
      <c r="A475">
        <v>474</v>
      </c>
      <c r="C475" s="2">
        <v>2</v>
      </c>
    </row>
    <row r="476" spans="1:5" x14ac:dyDescent="0.25">
      <c r="A476">
        <v>475</v>
      </c>
      <c r="C476" s="2">
        <v>2</v>
      </c>
    </row>
    <row r="477" spans="1:5" x14ac:dyDescent="0.25">
      <c r="A477">
        <v>476</v>
      </c>
      <c r="B477" s="4">
        <v>1</v>
      </c>
      <c r="C477" s="2">
        <v>2</v>
      </c>
    </row>
    <row r="478" spans="1:5" x14ac:dyDescent="0.25">
      <c r="A478">
        <v>477</v>
      </c>
      <c r="B478" s="4">
        <v>1</v>
      </c>
      <c r="C478" s="2">
        <v>2</v>
      </c>
    </row>
    <row r="479" spans="1:5" x14ac:dyDescent="0.25">
      <c r="A479">
        <v>478</v>
      </c>
      <c r="B479" s="4">
        <v>1</v>
      </c>
      <c r="C479" s="2">
        <v>2</v>
      </c>
    </row>
    <row r="480" spans="1:5" x14ac:dyDescent="0.25">
      <c r="A480">
        <v>479</v>
      </c>
      <c r="B480" s="4">
        <v>1</v>
      </c>
      <c r="C480" s="2">
        <v>2</v>
      </c>
    </row>
    <row r="481" spans="1:5" x14ac:dyDescent="0.25">
      <c r="A481">
        <v>480</v>
      </c>
      <c r="B481" s="4">
        <v>1</v>
      </c>
      <c r="C481" s="2">
        <v>2</v>
      </c>
    </row>
    <row r="482" spans="1:5" x14ac:dyDescent="0.25">
      <c r="A482">
        <v>481</v>
      </c>
      <c r="B482" s="4">
        <v>1</v>
      </c>
      <c r="C482" s="2">
        <v>2</v>
      </c>
    </row>
    <row r="483" spans="1:5" x14ac:dyDescent="0.25">
      <c r="A483">
        <v>482</v>
      </c>
      <c r="B483" s="4">
        <v>1</v>
      </c>
    </row>
    <row r="484" spans="1:5" x14ac:dyDescent="0.25">
      <c r="A484">
        <v>483</v>
      </c>
      <c r="B484" s="4">
        <v>1</v>
      </c>
    </row>
    <row r="485" spans="1:5" x14ac:dyDescent="0.25">
      <c r="A485">
        <v>484</v>
      </c>
      <c r="B485" s="4">
        <v>1</v>
      </c>
    </row>
    <row r="486" spans="1:5" x14ac:dyDescent="0.25">
      <c r="A486">
        <v>485</v>
      </c>
      <c r="B486" s="4">
        <v>1</v>
      </c>
    </row>
    <row r="487" spans="1:5" x14ac:dyDescent="0.25">
      <c r="A487">
        <v>486</v>
      </c>
      <c r="B487" s="4">
        <v>1</v>
      </c>
      <c r="D487" s="3">
        <v>3</v>
      </c>
      <c r="E487" s="5">
        <v>4</v>
      </c>
    </row>
    <row r="488" spans="1:5" x14ac:dyDescent="0.25">
      <c r="A488">
        <v>487</v>
      </c>
      <c r="D488" s="3">
        <v>3</v>
      </c>
      <c r="E488" s="5">
        <v>4</v>
      </c>
    </row>
    <row r="489" spans="1:5" x14ac:dyDescent="0.25">
      <c r="A489">
        <v>488</v>
      </c>
      <c r="D489" s="3">
        <v>3</v>
      </c>
      <c r="E489" s="5">
        <v>4</v>
      </c>
    </row>
    <row r="490" spans="1:5" x14ac:dyDescent="0.25">
      <c r="A490">
        <v>489</v>
      </c>
      <c r="D490" s="3">
        <v>3</v>
      </c>
      <c r="E490" s="5">
        <v>4</v>
      </c>
    </row>
    <row r="491" spans="1:5" x14ac:dyDescent="0.25">
      <c r="A491">
        <v>490</v>
      </c>
      <c r="D491" s="3">
        <v>3</v>
      </c>
      <c r="E491" s="5">
        <v>4</v>
      </c>
    </row>
    <row r="492" spans="1:5" x14ac:dyDescent="0.25">
      <c r="A492">
        <v>491</v>
      </c>
      <c r="D492" s="3">
        <v>3</v>
      </c>
      <c r="E492" s="5">
        <v>4</v>
      </c>
    </row>
    <row r="493" spans="1:5" x14ac:dyDescent="0.25">
      <c r="A493">
        <v>492</v>
      </c>
      <c r="D493" s="3">
        <v>3</v>
      </c>
      <c r="E493" s="5">
        <v>4</v>
      </c>
    </row>
    <row r="494" spans="1:5" x14ac:dyDescent="0.25">
      <c r="A494">
        <v>493</v>
      </c>
      <c r="C494" s="2">
        <v>2</v>
      </c>
      <c r="D494" s="3">
        <v>3</v>
      </c>
      <c r="E494" s="5">
        <v>4</v>
      </c>
    </row>
    <row r="495" spans="1:5" x14ac:dyDescent="0.25">
      <c r="A495">
        <v>494</v>
      </c>
      <c r="C495" s="2">
        <v>2</v>
      </c>
      <c r="D495" s="3">
        <v>3</v>
      </c>
      <c r="E495" s="5">
        <v>4</v>
      </c>
    </row>
    <row r="496" spans="1:5" x14ac:dyDescent="0.25">
      <c r="A496">
        <v>495</v>
      </c>
      <c r="C496" s="2">
        <v>2</v>
      </c>
      <c r="D496" s="3">
        <v>3</v>
      </c>
      <c r="E496" s="5">
        <v>4</v>
      </c>
    </row>
    <row r="497" spans="1:5" x14ac:dyDescent="0.25">
      <c r="A497">
        <v>496</v>
      </c>
      <c r="C497" s="2">
        <v>2</v>
      </c>
      <c r="D497" s="3">
        <v>3</v>
      </c>
      <c r="E497" s="5">
        <v>4</v>
      </c>
    </row>
    <row r="498" spans="1:5" x14ac:dyDescent="0.25">
      <c r="A498">
        <v>497</v>
      </c>
      <c r="C498" s="2">
        <v>2</v>
      </c>
      <c r="D498" s="3">
        <v>3</v>
      </c>
    </row>
    <row r="499" spans="1:5" x14ac:dyDescent="0.25">
      <c r="A499">
        <v>498</v>
      </c>
      <c r="B499" s="4">
        <v>1</v>
      </c>
      <c r="C499" s="2">
        <v>2</v>
      </c>
    </row>
    <row r="500" spans="1:5" x14ac:dyDescent="0.25">
      <c r="A500">
        <v>499</v>
      </c>
      <c r="B500" s="4">
        <v>1</v>
      </c>
      <c r="C500" s="2">
        <v>2</v>
      </c>
    </row>
    <row r="501" spans="1:5" x14ac:dyDescent="0.25">
      <c r="A501">
        <v>500</v>
      </c>
      <c r="B501" s="4">
        <v>1</v>
      </c>
      <c r="C501" s="2">
        <v>2</v>
      </c>
    </row>
    <row r="502" spans="1:5" x14ac:dyDescent="0.25">
      <c r="A502">
        <v>501</v>
      </c>
      <c r="B502" s="4">
        <v>1</v>
      </c>
      <c r="C502" s="2">
        <v>2</v>
      </c>
    </row>
    <row r="503" spans="1:5" x14ac:dyDescent="0.25">
      <c r="A503">
        <v>502</v>
      </c>
      <c r="B503" s="4">
        <v>1</v>
      </c>
      <c r="C503" s="2">
        <v>2</v>
      </c>
    </row>
    <row r="504" spans="1:5" x14ac:dyDescent="0.25">
      <c r="A504">
        <v>503</v>
      </c>
      <c r="B504" s="4">
        <v>1</v>
      </c>
      <c r="C504" s="2">
        <v>2</v>
      </c>
    </row>
    <row r="505" spans="1:5" x14ac:dyDescent="0.25">
      <c r="A505">
        <v>504</v>
      </c>
      <c r="B505" s="4">
        <v>1</v>
      </c>
      <c r="C505" s="2">
        <v>2</v>
      </c>
    </row>
    <row r="506" spans="1:5" x14ac:dyDescent="0.25">
      <c r="A506">
        <v>505</v>
      </c>
      <c r="B506" s="4">
        <v>1</v>
      </c>
    </row>
    <row r="507" spans="1:5" x14ac:dyDescent="0.25">
      <c r="A507">
        <v>506</v>
      </c>
      <c r="B507" s="4">
        <v>1</v>
      </c>
    </row>
    <row r="508" spans="1:5" x14ac:dyDescent="0.25">
      <c r="A508">
        <v>507</v>
      </c>
      <c r="B508" s="4">
        <v>1</v>
      </c>
    </row>
    <row r="509" spans="1:5" x14ac:dyDescent="0.25">
      <c r="A509">
        <v>508</v>
      </c>
      <c r="B509" s="4">
        <v>1</v>
      </c>
    </row>
    <row r="510" spans="1:5" x14ac:dyDescent="0.25">
      <c r="A510">
        <v>509</v>
      </c>
      <c r="B510" s="4">
        <v>1</v>
      </c>
    </row>
    <row r="511" spans="1:5" x14ac:dyDescent="0.25">
      <c r="A511">
        <v>510</v>
      </c>
      <c r="B511" s="4">
        <v>1</v>
      </c>
      <c r="E511" s="5">
        <v>4</v>
      </c>
    </row>
    <row r="512" spans="1:5" x14ac:dyDescent="0.25">
      <c r="A512">
        <v>511</v>
      </c>
      <c r="D512" s="3">
        <v>3</v>
      </c>
      <c r="E512" s="5">
        <v>4</v>
      </c>
    </row>
    <row r="513" spans="1:5" x14ac:dyDescent="0.25">
      <c r="A513">
        <v>512</v>
      </c>
      <c r="D513" s="3">
        <v>3</v>
      </c>
      <c r="E513" s="5">
        <v>4</v>
      </c>
    </row>
    <row r="514" spans="1:5" x14ac:dyDescent="0.25">
      <c r="A514">
        <v>513</v>
      </c>
      <c r="D514" s="3">
        <v>3</v>
      </c>
      <c r="E514" s="5">
        <v>4</v>
      </c>
    </row>
    <row r="515" spans="1:5" x14ac:dyDescent="0.25">
      <c r="A515">
        <v>514</v>
      </c>
      <c r="D515" s="3">
        <v>3</v>
      </c>
      <c r="E515" s="5">
        <v>4</v>
      </c>
    </row>
    <row r="516" spans="1:5" x14ac:dyDescent="0.25">
      <c r="A516">
        <v>515</v>
      </c>
      <c r="D516" s="3">
        <v>3</v>
      </c>
      <c r="E516" s="5">
        <v>4</v>
      </c>
    </row>
    <row r="517" spans="1:5" x14ac:dyDescent="0.25">
      <c r="A517">
        <v>516</v>
      </c>
      <c r="C517" s="2">
        <v>2</v>
      </c>
      <c r="D517" s="3">
        <v>3</v>
      </c>
      <c r="E517" s="5">
        <v>4</v>
      </c>
    </row>
    <row r="518" spans="1:5" x14ac:dyDescent="0.25">
      <c r="A518">
        <v>517</v>
      </c>
      <c r="C518" s="2">
        <v>2</v>
      </c>
      <c r="D518" s="3">
        <v>3</v>
      </c>
      <c r="E518" s="5">
        <v>4</v>
      </c>
    </row>
    <row r="519" spans="1:5" x14ac:dyDescent="0.25">
      <c r="A519">
        <v>518</v>
      </c>
      <c r="C519" s="2">
        <v>2</v>
      </c>
      <c r="D519" s="3">
        <v>3</v>
      </c>
      <c r="E519" s="5">
        <v>4</v>
      </c>
    </row>
    <row r="520" spans="1:5" x14ac:dyDescent="0.25">
      <c r="A520">
        <v>519</v>
      </c>
      <c r="C520" s="2">
        <v>2</v>
      </c>
      <c r="D520" s="3">
        <v>3</v>
      </c>
      <c r="E520" s="5">
        <v>4</v>
      </c>
    </row>
    <row r="521" spans="1:5" x14ac:dyDescent="0.25">
      <c r="A521">
        <v>520</v>
      </c>
      <c r="C521" s="2">
        <v>2</v>
      </c>
      <c r="D521" s="3">
        <v>3</v>
      </c>
      <c r="E521" s="5">
        <v>4</v>
      </c>
    </row>
    <row r="522" spans="1:5" x14ac:dyDescent="0.25">
      <c r="A522">
        <v>521</v>
      </c>
      <c r="C522" s="2">
        <v>2</v>
      </c>
      <c r="D522" s="3">
        <v>3</v>
      </c>
      <c r="E522" s="5">
        <v>4</v>
      </c>
    </row>
    <row r="523" spans="1:5" x14ac:dyDescent="0.25">
      <c r="A523">
        <v>522</v>
      </c>
      <c r="C523" s="2">
        <v>2</v>
      </c>
      <c r="D523" s="3">
        <v>3</v>
      </c>
      <c r="E523" s="5">
        <v>4</v>
      </c>
    </row>
    <row r="524" spans="1:5" x14ac:dyDescent="0.25">
      <c r="A524">
        <v>523</v>
      </c>
      <c r="C524" s="2">
        <v>2</v>
      </c>
      <c r="D524" s="3">
        <v>3</v>
      </c>
    </row>
    <row r="525" spans="1:5" x14ac:dyDescent="0.25">
      <c r="A525">
        <v>524</v>
      </c>
      <c r="B525" s="4">
        <v>1</v>
      </c>
      <c r="C525" s="2">
        <v>2</v>
      </c>
      <c r="D525" s="3">
        <v>3</v>
      </c>
    </row>
    <row r="526" spans="1:5" x14ac:dyDescent="0.25">
      <c r="A526">
        <v>525</v>
      </c>
      <c r="B526" s="4">
        <v>1</v>
      </c>
      <c r="C526" s="2">
        <v>2</v>
      </c>
    </row>
    <row r="527" spans="1:5" x14ac:dyDescent="0.25">
      <c r="A527">
        <v>526</v>
      </c>
      <c r="B527" s="4">
        <v>1</v>
      </c>
      <c r="C527" s="2">
        <v>2</v>
      </c>
    </row>
    <row r="528" spans="1:5" x14ac:dyDescent="0.25">
      <c r="A528">
        <v>527</v>
      </c>
      <c r="B528" s="4">
        <v>1</v>
      </c>
      <c r="C528" s="2">
        <v>2</v>
      </c>
    </row>
    <row r="529" spans="1:5" x14ac:dyDescent="0.25">
      <c r="A529">
        <v>528</v>
      </c>
      <c r="B529" s="4">
        <v>1</v>
      </c>
      <c r="C529" s="2">
        <v>2</v>
      </c>
    </row>
    <row r="530" spans="1:5" x14ac:dyDescent="0.25">
      <c r="A530">
        <v>529</v>
      </c>
      <c r="B530" s="4">
        <v>1</v>
      </c>
      <c r="C530" s="2">
        <v>2</v>
      </c>
    </row>
    <row r="531" spans="1:5" x14ac:dyDescent="0.25">
      <c r="A531">
        <v>530</v>
      </c>
      <c r="B531" s="4">
        <v>1</v>
      </c>
      <c r="C531" s="2">
        <v>2</v>
      </c>
    </row>
    <row r="532" spans="1:5" x14ac:dyDescent="0.25">
      <c r="A532">
        <v>531</v>
      </c>
      <c r="B532" s="4">
        <v>1</v>
      </c>
      <c r="C532" s="2">
        <v>2</v>
      </c>
    </row>
    <row r="533" spans="1:5" x14ac:dyDescent="0.25">
      <c r="A533">
        <v>532</v>
      </c>
      <c r="B533" s="4">
        <v>1</v>
      </c>
    </row>
    <row r="534" spans="1:5" x14ac:dyDescent="0.25">
      <c r="A534">
        <v>533</v>
      </c>
      <c r="B534" s="4">
        <v>1</v>
      </c>
    </row>
    <row r="535" spans="1:5" x14ac:dyDescent="0.25">
      <c r="A535">
        <v>534</v>
      </c>
      <c r="B535" s="4">
        <v>1</v>
      </c>
    </row>
    <row r="536" spans="1:5" x14ac:dyDescent="0.25">
      <c r="A536">
        <v>535</v>
      </c>
      <c r="B536" s="4">
        <v>1</v>
      </c>
      <c r="E536" s="5">
        <v>4</v>
      </c>
    </row>
    <row r="537" spans="1:5" x14ac:dyDescent="0.25">
      <c r="A537">
        <v>536</v>
      </c>
      <c r="B537" s="4">
        <v>1</v>
      </c>
      <c r="E537" s="5">
        <v>4</v>
      </c>
    </row>
    <row r="538" spans="1:5" x14ac:dyDescent="0.25">
      <c r="A538">
        <v>537</v>
      </c>
      <c r="B538" s="4">
        <v>1</v>
      </c>
      <c r="E538" s="5">
        <v>4</v>
      </c>
    </row>
    <row r="539" spans="1:5" x14ac:dyDescent="0.25">
      <c r="A539">
        <v>538</v>
      </c>
      <c r="B539" s="4">
        <v>1</v>
      </c>
      <c r="E539" s="5">
        <v>4</v>
      </c>
    </row>
    <row r="540" spans="1:5" x14ac:dyDescent="0.25">
      <c r="A540">
        <v>539</v>
      </c>
      <c r="B540" s="4">
        <v>1</v>
      </c>
      <c r="D540" s="3">
        <v>3</v>
      </c>
      <c r="E540" s="5">
        <v>4</v>
      </c>
    </row>
    <row r="541" spans="1:5" x14ac:dyDescent="0.25">
      <c r="A541">
        <v>540</v>
      </c>
      <c r="B541" s="4">
        <v>1</v>
      </c>
      <c r="D541" s="3">
        <v>3</v>
      </c>
      <c r="E541" s="5">
        <v>4</v>
      </c>
    </row>
    <row r="542" spans="1:5" x14ac:dyDescent="0.25">
      <c r="A542">
        <v>541</v>
      </c>
      <c r="D542" s="3">
        <v>3</v>
      </c>
      <c r="E542" s="5">
        <v>4</v>
      </c>
    </row>
    <row r="543" spans="1:5" x14ac:dyDescent="0.25">
      <c r="A543">
        <v>542</v>
      </c>
      <c r="D543" s="3">
        <v>3</v>
      </c>
      <c r="E543" s="5">
        <v>4</v>
      </c>
    </row>
    <row r="544" spans="1:5" x14ac:dyDescent="0.25">
      <c r="A544">
        <v>543</v>
      </c>
      <c r="C544" s="2">
        <v>2</v>
      </c>
      <c r="D544" s="3">
        <v>3</v>
      </c>
      <c r="E544" s="5">
        <v>4</v>
      </c>
    </row>
    <row r="545" spans="1:5" x14ac:dyDescent="0.25">
      <c r="A545">
        <v>544</v>
      </c>
      <c r="C545" s="2">
        <v>2</v>
      </c>
      <c r="D545" s="3">
        <v>3</v>
      </c>
      <c r="E545" s="5">
        <v>4</v>
      </c>
    </row>
    <row r="546" spans="1:5" x14ac:dyDescent="0.25">
      <c r="A546">
        <v>545</v>
      </c>
      <c r="C546" s="2">
        <v>2</v>
      </c>
      <c r="D546" s="3">
        <v>3</v>
      </c>
      <c r="E546" s="5">
        <v>4</v>
      </c>
    </row>
    <row r="547" spans="1:5" x14ac:dyDescent="0.25">
      <c r="A547">
        <v>546</v>
      </c>
      <c r="C547" s="2">
        <v>2</v>
      </c>
      <c r="D547" s="3">
        <v>3</v>
      </c>
      <c r="E547" s="5">
        <v>4</v>
      </c>
    </row>
    <row r="548" spans="1:5" x14ac:dyDescent="0.25">
      <c r="A548">
        <v>547</v>
      </c>
      <c r="C548" s="2">
        <v>2</v>
      </c>
      <c r="D548" s="3">
        <v>3</v>
      </c>
      <c r="E548" s="5">
        <v>4</v>
      </c>
    </row>
    <row r="549" spans="1:5" x14ac:dyDescent="0.25">
      <c r="A549">
        <v>548</v>
      </c>
      <c r="C549" s="2">
        <v>2</v>
      </c>
      <c r="D549" s="3">
        <v>3</v>
      </c>
      <c r="E549" s="5">
        <v>4</v>
      </c>
    </row>
    <row r="550" spans="1:5" x14ac:dyDescent="0.25">
      <c r="A550">
        <v>549</v>
      </c>
      <c r="C550" s="2">
        <v>2</v>
      </c>
      <c r="D550" s="3">
        <v>3</v>
      </c>
      <c r="E550" s="5">
        <v>4</v>
      </c>
    </row>
    <row r="551" spans="1:5" x14ac:dyDescent="0.25">
      <c r="A551">
        <v>550</v>
      </c>
      <c r="C551" s="2">
        <v>2</v>
      </c>
      <c r="D551" s="3">
        <v>3</v>
      </c>
      <c r="E551" s="5">
        <v>4</v>
      </c>
    </row>
    <row r="552" spans="1:5" x14ac:dyDescent="0.25">
      <c r="A552">
        <v>551</v>
      </c>
      <c r="C552" s="2">
        <v>2</v>
      </c>
      <c r="D552" s="3">
        <v>3</v>
      </c>
      <c r="E552" s="5">
        <v>4</v>
      </c>
    </row>
    <row r="553" spans="1:5" x14ac:dyDescent="0.25">
      <c r="A553">
        <v>552</v>
      </c>
      <c r="C553" s="2">
        <v>2</v>
      </c>
      <c r="D553" s="3">
        <v>3</v>
      </c>
      <c r="E553" s="5">
        <v>4</v>
      </c>
    </row>
    <row r="554" spans="1:5" x14ac:dyDescent="0.25">
      <c r="A554">
        <v>553</v>
      </c>
      <c r="C554" s="2">
        <v>2</v>
      </c>
      <c r="D554" s="3">
        <v>3</v>
      </c>
      <c r="E554" s="5">
        <v>4</v>
      </c>
    </row>
    <row r="555" spans="1:5" x14ac:dyDescent="0.25">
      <c r="A555">
        <v>554</v>
      </c>
      <c r="C555" s="2">
        <v>2</v>
      </c>
      <c r="D555" s="3">
        <v>3</v>
      </c>
    </row>
    <row r="556" spans="1:5" x14ac:dyDescent="0.25">
      <c r="A556">
        <v>555</v>
      </c>
      <c r="C556" s="2">
        <v>2</v>
      </c>
      <c r="D556" s="3">
        <v>3</v>
      </c>
    </row>
    <row r="557" spans="1:5" x14ac:dyDescent="0.25">
      <c r="A557">
        <v>556</v>
      </c>
      <c r="C557" s="2">
        <v>2</v>
      </c>
      <c r="D557" s="3">
        <v>3</v>
      </c>
    </row>
    <row r="558" spans="1:5" x14ac:dyDescent="0.25">
      <c r="A558">
        <v>557</v>
      </c>
      <c r="C558" s="2">
        <v>2</v>
      </c>
      <c r="D558" s="3">
        <v>3</v>
      </c>
    </row>
    <row r="559" spans="1:5" x14ac:dyDescent="0.25">
      <c r="A559">
        <v>558</v>
      </c>
      <c r="C559" s="2">
        <v>2</v>
      </c>
      <c r="D559" s="3">
        <v>3</v>
      </c>
    </row>
    <row r="560" spans="1:5" x14ac:dyDescent="0.25">
      <c r="A560">
        <v>559</v>
      </c>
      <c r="B560" s="4">
        <v>1</v>
      </c>
      <c r="C560" s="2">
        <v>2</v>
      </c>
      <c r="D560" s="3">
        <v>3</v>
      </c>
    </row>
    <row r="561" spans="1:5" x14ac:dyDescent="0.25">
      <c r="A561">
        <v>560</v>
      </c>
      <c r="B561" s="4">
        <v>1</v>
      </c>
      <c r="C561" s="2">
        <v>2</v>
      </c>
      <c r="D561" s="3">
        <v>3</v>
      </c>
    </row>
    <row r="562" spans="1:5" x14ac:dyDescent="0.25">
      <c r="A562">
        <v>561</v>
      </c>
      <c r="B562" s="4">
        <v>1</v>
      </c>
      <c r="C562" s="2">
        <v>2</v>
      </c>
      <c r="D562" s="3">
        <v>3</v>
      </c>
    </row>
    <row r="563" spans="1:5" x14ac:dyDescent="0.25">
      <c r="A563">
        <v>562</v>
      </c>
      <c r="B563" s="4">
        <v>1</v>
      </c>
      <c r="C563" s="2">
        <v>2</v>
      </c>
      <c r="D563" s="3">
        <v>3</v>
      </c>
    </row>
    <row r="564" spans="1:5" x14ac:dyDescent="0.25">
      <c r="A564">
        <v>563</v>
      </c>
      <c r="B564" s="4">
        <v>1</v>
      </c>
      <c r="C564" s="2">
        <v>2</v>
      </c>
    </row>
    <row r="565" spans="1:5" x14ac:dyDescent="0.25">
      <c r="A565">
        <v>564</v>
      </c>
      <c r="B565" s="4">
        <v>1</v>
      </c>
      <c r="C565" s="2">
        <v>2</v>
      </c>
    </row>
    <row r="566" spans="1:5" x14ac:dyDescent="0.25">
      <c r="A566">
        <v>565</v>
      </c>
      <c r="B566" s="4">
        <v>1</v>
      </c>
      <c r="C566" s="2">
        <v>2</v>
      </c>
      <c r="E566" s="5">
        <v>4</v>
      </c>
    </row>
    <row r="567" spans="1:5" x14ac:dyDescent="0.25">
      <c r="A567">
        <v>566</v>
      </c>
      <c r="B567" s="4">
        <v>1</v>
      </c>
      <c r="E567" s="5">
        <v>4</v>
      </c>
    </row>
    <row r="568" spans="1:5" x14ac:dyDescent="0.25">
      <c r="A568">
        <v>567</v>
      </c>
      <c r="B568" s="4">
        <v>1</v>
      </c>
      <c r="E568" s="5">
        <v>4</v>
      </c>
    </row>
    <row r="569" spans="1:5" x14ac:dyDescent="0.25">
      <c r="A569">
        <v>568</v>
      </c>
      <c r="B569" s="4">
        <v>1</v>
      </c>
      <c r="E569" s="5">
        <v>4</v>
      </c>
    </row>
    <row r="570" spans="1:5" x14ac:dyDescent="0.25">
      <c r="A570">
        <v>569</v>
      </c>
      <c r="B570" s="4">
        <v>1</v>
      </c>
      <c r="E570" s="5">
        <v>4</v>
      </c>
    </row>
    <row r="571" spans="1:5" x14ac:dyDescent="0.25">
      <c r="A571">
        <v>570</v>
      </c>
      <c r="B571" s="4">
        <v>1</v>
      </c>
      <c r="E571" s="5">
        <v>4</v>
      </c>
    </row>
    <row r="572" spans="1:5" x14ac:dyDescent="0.25">
      <c r="A572">
        <v>571</v>
      </c>
      <c r="B572" s="4">
        <v>1</v>
      </c>
      <c r="E572" s="5">
        <v>4</v>
      </c>
    </row>
    <row r="573" spans="1:5" x14ac:dyDescent="0.25">
      <c r="A573">
        <v>572</v>
      </c>
      <c r="B573" s="4">
        <v>1</v>
      </c>
      <c r="E573" s="5">
        <v>4</v>
      </c>
    </row>
    <row r="574" spans="1:5" x14ac:dyDescent="0.25">
      <c r="A574">
        <v>573</v>
      </c>
      <c r="B574" s="4">
        <v>1</v>
      </c>
      <c r="E574" s="5">
        <v>4</v>
      </c>
    </row>
    <row r="575" spans="1:5" x14ac:dyDescent="0.25">
      <c r="A575">
        <v>574</v>
      </c>
      <c r="B575" s="4">
        <v>1</v>
      </c>
      <c r="E575" s="5">
        <v>4</v>
      </c>
    </row>
    <row r="576" spans="1:5" x14ac:dyDescent="0.25">
      <c r="A576">
        <v>575</v>
      </c>
      <c r="B576" s="4">
        <v>1</v>
      </c>
      <c r="E576" s="5">
        <v>4</v>
      </c>
    </row>
    <row r="577" spans="1:6" x14ac:dyDescent="0.25">
      <c r="A577">
        <v>576</v>
      </c>
      <c r="B577" s="4">
        <v>1</v>
      </c>
      <c r="E577" s="5">
        <v>4</v>
      </c>
    </row>
    <row r="578" spans="1:6" x14ac:dyDescent="0.25">
      <c r="A578">
        <v>577</v>
      </c>
      <c r="B578" s="4">
        <v>1</v>
      </c>
      <c r="E578" s="5">
        <v>4</v>
      </c>
    </row>
    <row r="579" spans="1:6" x14ac:dyDescent="0.25">
      <c r="A579">
        <v>578</v>
      </c>
      <c r="B579" s="4">
        <v>1</v>
      </c>
      <c r="E579" s="5">
        <v>4</v>
      </c>
    </row>
    <row r="580" spans="1:6" x14ac:dyDescent="0.25">
      <c r="A580">
        <v>579</v>
      </c>
      <c r="B580" s="4">
        <v>1</v>
      </c>
      <c r="E580" s="5">
        <v>4</v>
      </c>
    </row>
    <row r="581" spans="1:6" x14ac:dyDescent="0.25">
      <c r="A581">
        <v>580</v>
      </c>
      <c r="B581" s="4">
        <v>1</v>
      </c>
      <c r="C581" s="2">
        <v>2</v>
      </c>
      <c r="E581" s="5">
        <v>4</v>
      </c>
    </row>
    <row r="582" spans="1:6" x14ac:dyDescent="0.25">
      <c r="A582">
        <v>581</v>
      </c>
      <c r="C582" s="2">
        <v>2</v>
      </c>
      <c r="D582" s="3">
        <v>3</v>
      </c>
      <c r="E582" s="5">
        <v>4</v>
      </c>
    </row>
    <row r="583" spans="1:6" x14ac:dyDescent="0.25">
      <c r="A583">
        <v>582</v>
      </c>
      <c r="C583" s="2">
        <v>2</v>
      </c>
      <c r="D583" s="3">
        <v>3</v>
      </c>
      <c r="E583" s="5">
        <v>4</v>
      </c>
      <c r="F583" t="s">
        <v>22</v>
      </c>
    </row>
    <row r="584" spans="1:6" x14ac:dyDescent="0.25">
      <c r="A584">
        <v>583</v>
      </c>
    </row>
    <row r="585" spans="1:6" x14ac:dyDescent="0.25">
      <c r="A585">
        <v>584</v>
      </c>
      <c r="F585" t="s">
        <v>22</v>
      </c>
    </row>
    <row r="586" spans="1:6" x14ac:dyDescent="0.25">
      <c r="A586">
        <v>585</v>
      </c>
      <c r="B586" s="4">
        <v>1</v>
      </c>
      <c r="E586" s="5">
        <v>4</v>
      </c>
    </row>
    <row r="587" spans="1:6" x14ac:dyDescent="0.25">
      <c r="A587">
        <v>586</v>
      </c>
      <c r="B587" s="4">
        <v>1</v>
      </c>
      <c r="E587" s="5">
        <v>4</v>
      </c>
    </row>
    <row r="588" spans="1:6" x14ac:dyDescent="0.25">
      <c r="A588">
        <v>587</v>
      </c>
      <c r="B588" s="4">
        <v>1</v>
      </c>
      <c r="E588" s="5">
        <v>4</v>
      </c>
    </row>
    <row r="589" spans="1:6" x14ac:dyDescent="0.25">
      <c r="A589">
        <v>588</v>
      </c>
      <c r="B589" s="4">
        <v>1</v>
      </c>
      <c r="E589" s="5">
        <v>4</v>
      </c>
    </row>
    <row r="590" spans="1:6" x14ac:dyDescent="0.25">
      <c r="A590">
        <v>589</v>
      </c>
      <c r="B590" s="4">
        <v>1</v>
      </c>
      <c r="E590" s="5">
        <v>4</v>
      </c>
    </row>
    <row r="591" spans="1:6" x14ac:dyDescent="0.25">
      <c r="A591">
        <v>590</v>
      </c>
      <c r="B591" s="4">
        <v>1</v>
      </c>
      <c r="E591" s="5">
        <v>4</v>
      </c>
    </row>
    <row r="592" spans="1:6" x14ac:dyDescent="0.25">
      <c r="A592">
        <v>591</v>
      </c>
      <c r="B592" s="4">
        <v>1</v>
      </c>
      <c r="E592" s="5">
        <v>4</v>
      </c>
    </row>
    <row r="593" spans="1:5" x14ac:dyDescent="0.25">
      <c r="A593">
        <v>592</v>
      </c>
      <c r="B593" s="4">
        <v>1</v>
      </c>
      <c r="E593" s="5">
        <v>4</v>
      </c>
    </row>
    <row r="594" spans="1:5" x14ac:dyDescent="0.25">
      <c r="A594">
        <v>593</v>
      </c>
      <c r="B594" s="4">
        <v>1</v>
      </c>
      <c r="E594" s="5">
        <v>4</v>
      </c>
    </row>
    <row r="595" spans="1:5" x14ac:dyDescent="0.25">
      <c r="A595">
        <v>594</v>
      </c>
      <c r="B595" s="4">
        <v>1</v>
      </c>
      <c r="E595" s="5">
        <v>4</v>
      </c>
    </row>
    <row r="596" spans="1:5" x14ac:dyDescent="0.25">
      <c r="A596">
        <v>595</v>
      </c>
      <c r="B596" s="4">
        <v>1</v>
      </c>
      <c r="E596" s="5">
        <v>4</v>
      </c>
    </row>
    <row r="597" spans="1:5" x14ac:dyDescent="0.25">
      <c r="A597">
        <v>596</v>
      </c>
      <c r="B597" s="4">
        <v>1</v>
      </c>
      <c r="E597" s="5">
        <v>4</v>
      </c>
    </row>
    <row r="598" spans="1:5" x14ac:dyDescent="0.25">
      <c r="A598">
        <v>597</v>
      </c>
      <c r="B598" s="4">
        <v>1</v>
      </c>
      <c r="C598" s="2">
        <v>2</v>
      </c>
      <c r="E598" s="5">
        <v>4</v>
      </c>
    </row>
    <row r="599" spans="1:5" x14ac:dyDescent="0.25">
      <c r="A599">
        <v>598</v>
      </c>
      <c r="B599" s="4">
        <v>1</v>
      </c>
      <c r="C599" s="2">
        <v>2</v>
      </c>
      <c r="E599" s="5">
        <v>4</v>
      </c>
    </row>
    <row r="600" spans="1:5" x14ac:dyDescent="0.25">
      <c r="A600">
        <v>599</v>
      </c>
      <c r="B600" s="4">
        <v>1</v>
      </c>
      <c r="C600" s="2">
        <v>2</v>
      </c>
      <c r="E600" s="5">
        <v>4</v>
      </c>
    </row>
    <row r="601" spans="1:5" x14ac:dyDescent="0.25">
      <c r="A601">
        <v>600</v>
      </c>
      <c r="C601" s="2">
        <v>2</v>
      </c>
    </row>
    <row r="602" spans="1:5" x14ac:dyDescent="0.25">
      <c r="A602">
        <v>601</v>
      </c>
      <c r="C602" s="2">
        <v>2</v>
      </c>
    </row>
    <row r="603" spans="1:5" x14ac:dyDescent="0.25">
      <c r="A603">
        <v>602</v>
      </c>
      <c r="C603" s="2">
        <v>2</v>
      </c>
    </row>
    <row r="604" spans="1:5" x14ac:dyDescent="0.25">
      <c r="A604">
        <v>603</v>
      </c>
      <c r="C604" s="2">
        <v>2</v>
      </c>
      <c r="D604" s="3">
        <v>3</v>
      </c>
    </row>
    <row r="605" spans="1:5" x14ac:dyDescent="0.25">
      <c r="A605">
        <v>604</v>
      </c>
      <c r="C605" s="2">
        <v>2</v>
      </c>
      <c r="D605" s="3">
        <v>3</v>
      </c>
    </row>
    <row r="606" spans="1:5" x14ac:dyDescent="0.25">
      <c r="A606">
        <v>605</v>
      </c>
      <c r="C606" s="2">
        <v>2</v>
      </c>
      <c r="D606" s="3">
        <v>3</v>
      </c>
    </row>
    <row r="607" spans="1:5" x14ac:dyDescent="0.25">
      <c r="A607">
        <v>606</v>
      </c>
      <c r="C607" s="2">
        <v>2</v>
      </c>
      <c r="D607" s="3">
        <v>3</v>
      </c>
    </row>
    <row r="608" spans="1:5" x14ac:dyDescent="0.25">
      <c r="A608">
        <v>607</v>
      </c>
      <c r="C608" s="2">
        <v>2</v>
      </c>
      <c r="D608" s="3">
        <v>3</v>
      </c>
    </row>
    <row r="609" spans="1:5" x14ac:dyDescent="0.25">
      <c r="A609">
        <v>608</v>
      </c>
      <c r="C609" s="2">
        <v>2</v>
      </c>
      <c r="D609" s="3">
        <v>3</v>
      </c>
    </row>
    <row r="610" spans="1:5" x14ac:dyDescent="0.25">
      <c r="A610">
        <v>609</v>
      </c>
      <c r="C610" s="2">
        <v>2</v>
      </c>
      <c r="D610" s="3">
        <v>3</v>
      </c>
    </row>
    <row r="611" spans="1:5" x14ac:dyDescent="0.25">
      <c r="A611">
        <v>610</v>
      </c>
      <c r="C611" s="2">
        <v>2</v>
      </c>
      <c r="D611" s="3">
        <v>3</v>
      </c>
      <c r="E611" s="5">
        <v>4</v>
      </c>
    </row>
    <row r="612" spans="1:5" x14ac:dyDescent="0.25">
      <c r="A612">
        <v>611</v>
      </c>
      <c r="C612" s="2">
        <v>2</v>
      </c>
      <c r="D612" s="3">
        <v>3</v>
      </c>
      <c r="E612" s="5">
        <v>4</v>
      </c>
    </row>
    <row r="613" spans="1:5" x14ac:dyDescent="0.25">
      <c r="A613">
        <v>612</v>
      </c>
      <c r="C613" s="2">
        <v>2</v>
      </c>
      <c r="D613" s="3">
        <v>3</v>
      </c>
      <c r="E613" s="5">
        <v>4</v>
      </c>
    </row>
    <row r="614" spans="1:5" x14ac:dyDescent="0.25">
      <c r="A614">
        <v>613</v>
      </c>
      <c r="D614" s="3">
        <v>3</v>
      </c>
      <c r="E614" s="5">
        <v>4</v>
      </c>
    </row>
    <row r="615" spans="1:5" x14ac:dyDescent="0.25">
      <c r="A615">
        <v>614</v>
      </c>
      <c r="D615" s="3">
        <v>3</v>
      </c>
      <c r="E615" s="5">
        <v>4</v>
      </c>
    </row>
    <row r="616" spans="1:5" x14ac:dyDescent="0.25">
      <c r="A616">
        <v>615</v>
      </c>
      <c r="D616" s="3">
        <v>3</v>
      </c>
      <c r="E616" s="5">
        <v>4</v>
      </c>
    </row>
    <row r="617" spans="1:5" x14ac:dyDescent="0.25">
      <c r="A617">
        <v>616</v>
      </c>
      <c r="D617" s="3">
        <v>3</v>
      </c>
      <c r="E617" s="5">
        <v>4</v>
      </c>
    </row>
    <row r="618" spans="1:5" x14ac:dyDescent="0.25">
      <c r="A618">
        <v>617</v>
      </c>
      <c r="D618" s="3">
        <v>3</v>
      </c>
      <c r="E618" s="5">
        <v>4</v>
      </c>
    </row>
    <row r="619" spans="1:5" x14ac:dyDescent="0.25">
      <c r="A619">
        <v>618</v>
      </c>
      <c r="B619" s="4">
        <v>1</v>
      </c>
      <c r="E619" s="5">
        <v>4</v>
      </c>
    </row>
    <row r="620" spans="1:5" x14ac:dyDescent="0.25">
      <c r="A620">
        <v>619</v>
      </c>
      <c r="B620" s="4">
        <v>1</v>
      </c>
      <c r="E620" s="5">
        <v>4</v>
      </c>
    </row>
    <row r="621" spans="1:5" x14ac:dyDescent="0.25">
      <c r="A621">
        <v>620</v>
      </c>
      <c r="B621" s="4">
        <v>1</v>
      </c>
      <c r="E621" s="5">
        <v>4</v>
      </c>
    </row>
    <row r="622" spans="1:5" x14ac:dyDescent="0.25">
      <c r="A622">
        <v>621</v>
      </c>
      <c r="B622" s="4">
        <v>1</v>
      </c>
      <c r="E622" s="5">
        <v>4</v>
      </c>
    </row>
    <row r="623" spans="1:5" x14ac:dyDescent="0.25">
      <c r="A623">
        <v>622</v>
      </c>
      <c r="B623" s="4">
        <v>1</v>
      </c>
      <c r="E623" s="5">
        <v>4</v>
      </c>
    </row>
    <row r="624" spans="1:5" x14ac:dyDescent="0.25">
      <c r="A624">
        <v>623</v>
      </c>
      <c r="B624" s="4">
        <v>1</v>
      </c>
      <c r="E624" s="5">
        <v>4</v>
      </c>
    </row>
    <row r="625" spans="1:5" x14ac:dyDescent="0.25">
      <c r="A625">
        <v>624</v>
      </c>
      <c r="B625" s="4">
        <v>1</v>
      </c>
    </row>
    <row r="626" spans="1:5" x14ac:dyDescent="0.25">
      <c r="A626">
        <v>625</v>
      </c>
      <c r="B626" s="4">
        <v>1</v>
      </c>
    </row>
    <row r="627" spans="1:5" x14ac:dyDescent="0.25">
      <c r="A627">
        <v>626</v>
      </c>
      <c r="B627" s="4">
        <v>1</v>
      </c>
    </row>
    <row r="628" spans="1:5" x14ac:dyDescent="0.25">
      <c r="A628">
        <v>627</v>
      </c>
      <c r="B628" s="4">
        <v>1</v>
      </c>
    </row>
    <row r="629" spans="1:5" x14ac:dyDescent="0.25">
      <c r="A629">
        <v>628</v>
      </c>
      <c r="B629" s="4">
        <v>1</v>
      </c>
      <c r="C629" s="2">
        <v>2</v>
      </c>
    </row>
    <row r="630" spans="1:5" x14ac:dyDescent="0.25">
      <c r="A630">
        <v>629</v>
      </c>
      <c r="B630" s="4">
        <v>1</v>
      </c>
      <c r="C630" s="2">
        <v>2</v>
      </c>
    </row>
    <row r="631" spans="1:5" x14ac:dyDescent="0.25">
      <c r="A631">
        <v>630</v>
      </c>
      <c r="B631" s="4">
        <v>1</v>
      </c>
      <c r="C631" s="2">
        <v>2</v>
      </c>
    </row>
    <row r="632" spans="1:5" x14ac:dyDescent="0.25">
      <c r="A632">
        <v>631</v>
      </c>
      <c r="B632" s="4">
        <v>1</v>
      </c>
      <c r="C632" s="2">
        <v>2</v>
      </c>
    </row>
    <row r="633" spans="1:5" x14ac:dyDescent="0.25">
      <c r="A633">
        <v>632</v>
      </c>
      <c r="C633" s="2">
        <v>2</v>
      </c>
      <c r="D633" s="3">
        <v>3</v>
      </c>
    </row>
    <row r="634" spans="1:5" x14ac:dyDescent="0.25">
      <c r="A634">
        <v>633</v>
      </c>
      <c r="C634" s="2">
        <v>2</v>
      </c>
      <c r="D634" s="3">
        <v>3</v>
      </c>
    </row>
    <row r="635" spans="1:5" x14ac:dyDescent="0.25">
      <c r="A635">
        <v>634</v>
      </c>
      <c r="C635" s="2">
        <v>2</v>
      </c>
      <c r="D635" s="3">
        <v>3</v>
      </c>
    </row>
    <row r="636" spans="1:5" x14ac:dyDescent="0.25">
      <c r="A636">
        <v>635</v>
      </c>
      <c r="C636" s="2">
        <v>2</v>
      </c>
      <c r="D636" s="3">
        <v>3</v>
      </c>
    </row>
    <row r="637" spans="1:5" x14ac:dyDescent="0.25">
      <c r="A637">
        <v>636</v>
      </c>
      <c r="C637" s="2">
        <v>2</v>
      </c>
      <c r="D637" s="3">
        <v>3</v>
      </c>
    </row>
    <row r="638" spans="1:5" x14ac:dyDescent="0.25">
      <c r="A638">
        <v>637</v>
      </c>
      <c r="C638" s="2">
        <v>2</v>
      </c>
      <c r="D638" s="3">
        <v>3</v>
      </c>
      <c r="E638" s="5">
        <v>4</v>
      </c>
    </row>
    <row r="639" spans="1:5" x14ac:dyDescent="0.25">
      <c r="A639">
        <v>638</v>
      </c>
      <c r="C639" s="2">
        <v>2</v>
      </c>
      <c r="D639" s="3">
        <v>3</v>
      </c>
      <c r="E639" s="5">
        <v>4</v>
      </c>
    </row>
    <row r="640" spans="1:5" x14ac:dyDescent="0.25">
      <c r="A640">
        <v>639</v>
      </c>
      <c r="C640" s="2">
        <v>2</v>
      </c>
      <c r="D640" s="3">
        <v>3</v>
      </c>
      <c r="E640" s="5">
        <v>4</v>
      </c>
    </row>
    <row r="641" spans="1:5" x14ac:dyDescent="0.25">
      <c r="A641">
        <v>640</v>
      </c>
      <c r="D641" s="3">
        <v>3</v>
      </c>
      <c r="E641" s="5">
        <v>4</v>
      </c>
    </row>
    <row r="642" spans="1:5" x14ac:dyDescent="0.25">
      <c r="A642">
        <v>641</v>
      </c>
      <c r="D642" s="3">
        <v>3</v>
      </c>
      <c r="E642" s="5">
        <v>4</v>
      </c>
    </row>
    <row r="643" spans="1:5" x14ac:dyDescent="0.25">
      <c r="A643">
        <v>642</v>
      </c>
      <c r="D643" s="3">
        <v>3</v>
      </c>
      <c r="E643" s="5">
        <v>4</v>
      </c>
    </row>
    <row r="644" spans="1:5" x14ac:dyDescent="0.25">
      <c r="A644">
        <v>643</v>
      </c>
      <c r="D644" s="3">
        <v>3</v>
      </c>
      <c r="E644" s="5">
        <v>4</v>
      </c>
    </row>
    <row r="645" spans="1:5" x14ac:dyDescent="0.25">
      <c r="A645">
        <v>644</v>
      </c>
      <c r="D645" s="3">
        <v>3</v>
      </c>
      <c r="E645" s="5">
        <v>4</v>
      </c>
    </row>
    <row r="646" spans="1:5" x14ac:dyDescent="0.25">
      <c r="A646">
        <v>645</v>
      </c>
      <c r="B646" s="4">
        <v>1</v>
      </c>
      <c r="E646" s="5">
        <v>4</v>
      </c>
    </row>
    <row r="647" spans="1:5" x14ac:dyDescent="0.25">
      <c r="A647">
        <v>646</v>
      </c>
      <c r="B647" s="4">
        <v>1</v>
      </c>
      <c r="E647" s="5">
        <v>4</v>
      </c>
    </row>
    <row r="648" spans="1:5" x14ac:dyDescent="0.25">
      <c r="A648">
        <v>647</v>
      </c>
      <c r="B648" s="4">
        <v>1</v>
      </c>
      <c r="E648" s="5">
        <v>4</v>
      </c>
    </row>
    <row r="649" spans="1:5" x14ac:dyDescent="0.25">
      <c r="A649">
        <v>648</v>
      </c>
      <c r="B649" s="4">
        <v>1</v>
      </c>
    </row>
    <row r="650" spans="1:5" x14ac:dyDescent="0.25">
      <c r="A650">
        <v>649</v>
      </c>
      <c r="B650" s="4">
        <v>1</v>
      </c>
    </row>
    <row r="651" spans="1:5" x14ac:dyDescent="0.25">
      <c r="A651">
        <v>650</v>
      </c>
      <c r="B651" s="4">
        <v>1</v>
      </c>
    </row>
    <row r="652" spans="1:5" x14ac:dyDescent="0.25">
      <c r="A652">
        <v>651</v>
      </c>
      <c r="B652" s="4">
        <v>1</v>
      </c>
    </row>
    <row r="653" spans="1:5" x14ac:dyDescent="0.25">
      <c r="A653">
        <v>652</v>
      </c>
      <c r="B653" s="4">
        <v>1</v>
      </c>
    </row>
    <row r="654" spans="1:5" x14ac:dyDescent="0.25">
      <c r="A654">
        <v>653</v>
      </c>
      <c r="B654" s="4">
        <v>1</v>
      </c>
    </row>
    <row r="655" spans="1:5" x14ac:dyDescent="0.25">
      <c r="A655">
        <v>654</v>
      </c>
      <c r="B655" s="4">
        <v>1</v>
      </c>
      <c r="C655" s="2">
        <v>2</v>
      </c>
    </row>
    <row r="656" spans="1:5" x14ac:dyDescent="0.25">
      <c r="A656">
        <v>655</v>
      </c>
      <c r="B656" s="4">
        <v>1</v>
      </c>
      <c r="C656" s="2">
        <v>2</v>
      </c>
    </row>
    <row r="657" spans="1:5" x14ac:dyDescent="0.25">
      <c r="A657">
        <v>656</v>
      </c>
      <c r="C657" s="2">
        <v>2</v>
      </c>
    </row>
    <row r="658" spans="1:5" x14ac:dyDescent="0.25">
      <c r="A658">
        <v>657</v>
      </c>
      <c r="C658" s="2">
        <v>2</v>
      </c>
    </row>
    <row r="659" spans="1:5" x14ac:dyDescent="0.25">
      <c r="A659">
        <v>658</v>
      </c>
      <c r="C659" s="2">
        <v>2</v>
      </c>
    </row>
    <row r="660" spans="1:5" x14ac:dyDescent="0.25">
      <c r="A660">
        <v>659</v>
      </c>
      <c r="C660" s="2">
        <v>2</v>
      </c>
      <c r="D660" s="3">
        <v>3</v>
      </c>
    </row>
    <row r="661" spans="1:5" x14ac:dyDescent="0.25">
      <c r="A661">
        <v>660</v>
      </c>
      <c r="C661" s="2">
        <v>2</v>
      </c>
      <c r="D661" s="3">
        <v>3</v>
      </c>
    </row>
    <row r="662" spans="1:5" x14ac:dyDescent="0.25">
      <c r="A662">
        <v>661</v>
      </c>
      <c r="C662" s="2">
        <v>2</v>
      </c>
      <c r="D662" s="3">
        <v>3</v>
      </c>
    </row>
    <row r="663" spans="1:5" x14ac:dyDescent="0.25">
      <c r="A663">
        <v>662</v>
      </c>
      <c r="C663" s="2">
        <v>2</v>
      </c>
      <c r="D663" s="3">
        <v>3</v>
      </c>
      <c r="E663" s="5">
        <v>4</v>
      </c>
    </row>
    <row r="664" spans="1:5" x14ac:dyDescent="0.25">
      <c r="A664">
        <v>663</v>
      </c>
      <c r="C664" s="2">
        <v>2</v>
      </c>
      <c r="D664" s="3">
        <v>3</v>
      </c>
      <c r="E664" s="5">
        <v>4</v>
      </c>
    </row>
    <row r="665" spans="1:5" x14ac:dyDescent="0.25">
      <c r="A665">
        <v>664</v>
      </c>
      <c r="D665" s="3">
        <v>3</v>
      </c>
      <c r="E665" s="5">
        <v>4</v>
      </c>
    </row>
    <row r="666" spans="1:5" x14ac:dyDescent="0.25">
      <c r="A666">
        <v>665</v>
      </c>
      <c r="D666" s="3">
        <v>3</v>
      </c>
      <c r="E666" s="5">
        <v>4</v>
      </c>
    </row>
    <row r="667" spans="1:5" x14ac:dyDescent="0.25">
      <c r="A667">
        <v>666</v>
      </c>
      <c r="D667" s="3">
        <v>3</v>
      </c>
      <c r="E667" s="5">
        <v>4</v>
      </c>
    </row>
    <row r="668" spans="1:5" x14ac:dyDescent="0.25">
      <c r="A668">
        <v>667</v>
      </c>
      <c r="D668" s="3">
        <v>3</v>
      </c>
      <c r="E668" s="5">
        <v>4</v>
      </c>
    </row>
    <row r="669" spans="1:5" x14ac:dyDescent="0.25">
      <c r="A669">
        <v>668</v>
      </c>
      <c r="B669" s="4">
        <v>1</v>
      </c>
      <c r="D669" s="3">
        <v>3</v>
      </c>
      <c r="E669" s="5">
        <v>4</v>
      </c>
    </row>
    <row r="670" spans="1:5" x14ac:dyDescent="0.25">
      <c r="A670">
        <v>669</v>
      </c>
      <c r="B670" s="4">
        <v>1</v>
      </c>
      <c r="D670" s="3">
        <v>3</v>
      </c>
      <c r="E670" s="5">
        <v>4</v>
      </c>
    </row>
    <row r="671" spans="1:5" x14ac:dyDescent="0.25">
      <c r="A671">
        <v>670</v>
      </c>
      <c r="B671" s="4">
        <v>1</v>
      </c>
      <c r="E671" s="5">
        <v>4</v>
      </c>
    </row>
    <row r="672" spans="1:5" x14ac:dyDescent="0.25">
      <c r="A672">
        <v>671</v>
      </c>
      <c r="B672" s="4">
        <v>1</v>
      </c>
      <c r="E672" s="5">
        <v>4</v>
      </c>
    </row>
    <row r="673" spans="1:5" x14ac:dyDescent="0.25">
      <c r="A673">
        <v>672</v>
      </c>
      <c r="B673" s="4">
        <v>1</v>
      </c>
      <c r="E673" s="5">
        <v>4</v>
      </c>
    </row>
    <row r="674" spans="1:5" x14ac:dyDescent="0.25">
      <c r="A674">
        <v>673</v>
      </c>
      <c r="B674" s="4">
        <v>1</v>
      </c>
    </row>
    <row r="675" spans="1:5" x14ac:dyDescent="0.25">
      <c r="A675">
        <v>674</v>
      </c>
      <c r="B675" s="4">
        <v>1</v>
      </c>
    </row>
    <row r="676" spans="1:5" x14ac:dyDescent="0.25">
      <c r="A676">
        <v>675</v>
      </c>
      <c r="B676" s="4">
        <v>1</v>
      </c>
    </row>
    <row r="677" spans="1:5" x14ac:dyDescent="0.25">
      <c r="A677">
        <v>676</v>
      </c>
      <c r="B677" s="4">
        <v>1</v>
      </c>
    </row>
    <row r="678" spans="1:5" x14ac:dyDescent="0.25">
      <c r="A678">
        <v>677</v>
      </c>
      <c r="B678" s="4">
        <v>1</v>
      </c>
      <c r="C678" s="2">
        <v>2</v>
      </c>
    </row>
    <row r="679" spans="1:5" x14ac:dyDescent="0.25">
      <c r="A679">
        <v>678</v>
      </c>
      <c r="B679" s="4">
        <v>1</v>
      </c>
      <c r="C679" s="2">
        <v>2</v>
      </c>
    </row>
    <row r="680" spans="1:5" x14ac:dyDescent="0.25">
      <c r="A680">
        <v>679</v>
      </c>
      <c r="B680" s="4">
        <v>1</v>
      </c>
      <c r="C680" s="2">
        <v>2</v>
      </c>
    </row>
    <row r="681" spans="1:5" x14ac:dyDescent="0.25">
      <c r="A681">
        <v>680</v>
      </c>
      <c r="C681" s="2">
        <v>2</v>
      </c>
    </row>
    <row r="682" spans="1:5" x14ac:dyDescent="0.25">
      <c r="A682">
        <v>681</v>
      </c>
      <c r="C682" s="2">
        <v>2</v>
      </c>
    </row>
    <row r="683" spans="1:5" x14ac:dyDescent="0.25">
      <c r="A683">
        <v>682</v>
      </c>
      <c r="C683" s="2">
        <v>2</v>
      </c>
    </row>
    <row r="684" spans="1:5" x14ac:dyDescent="0.25">
      <c r="A684">
        <v>683</v>
      </c>
      <c r="C684" s="2">
        <v>2</v>
      </c>
    </row>
    <row r="685" spans="1:5" x14ac:dyDescent="0.25">
      <c r="A685">
        <v>684</v>
      </c>
      <c r="C685" s="2">
        <v>2</v>
      </c>
      <c r="D685" s="3">
        <v>3</v>
      </c>
    </row>
    <row r="686" spans="1:5" x14ac:dyDescent="0.25">
      <c r="A686">
        <v>685</v>
      </c>
      <c r="C686" s="2">
        <v>2</v>
      </c>
      <c r="D686" s="3">
        <v>3</v>
      </c>
    </row>
    <row r="687" spans="1:5" x14ac:dyDescent="0.25">
      <c r="A687">
        <v>686</v>
      </c>
      <c r="D687" s="3">
        <v>3</v>
      </c>
      <c r="E687" s="5">
        <v>4</v>
      </c>
    </row>
    <row r="688" spans="1:5" x14ac:dyDescent="0.25">
      <c r="A688">
        <v>687</v>
      </c>
      <c r="D688" s="3">
        <v>3</v>
      </c>
      <c r="E688" s="5">
        <v>4</v>
      </c>
    </row>
    <row r="689" spans="1:5" x14ac:dyDescent="0.25">
      <c r="A689">
        <v>688</v>
      </c>
      <c r="D689" s="3">
        <v>3</v>
      </c>
      <c r="E689" s="5">
        <v>4</v>
      </c>
    </row>
    <row r="690" spans="1:5" x14ac:dyDescent="0.25">
      <c r="A690">
        <v>689</v>
      </c>
      <c r="D690" s="3">
        <v>3</v>
      </c>
      <c r="E690" s="5">
        <v>4</v>
      </c>
    </row>
    <row r="691" spans="1:5" x14ac:dyDescent="0.25">
      <c r="A691">
        <v>690</v>
      </c>
      <c r="D691" s="3">
        <v>3</v>
      </c>
      <c r="E691" s="5">
        <v>4</v>
      </c>
    </row>
    <row r="692" spans="1:5" x14ac:dyDescent="0.25">
      <c r="A692">
        <v>691</v>
      </c>
      <c r="D692" s="3">
        <v>3</v>
      </c>
      <c r="E692" s="5">
        <v>4</v>
      </c>
    </row>
    <row r="693" spans="1:5" x14ac:dyDescent="0.25">
      <c r="A693">
        <v>692</v>
      </c>
      <c r="D693" s="3">
        <v>3</v>
      </c>
      <c r="E693" s="5">
        <v>4</v>
      </c>
    </row>
    <row r="694" spans="1:5" x14ac:dyDescent="0.25">
      <c r="A694">
        <v>693</v>
      </c>
      <c r="B694" s="4">
        <v>1</v>
      </c>
      <c r="D694" s="3">
        <v>3</v>
      </c>
      <c r="E694" s="5">
        <v>4</v>
      </c>
    </row>
    <row r="695" spans="1:5" x14ac:dyDescent="0.25">
      <c r="A695">
        <v>694</v>
      </c>
      <c r="B695" s="4">
        <v>1</v>
      </c>
      <c r="E695" s="5">
        <v>4</v>
      </c>
    </row>
    <row r="696" spans="1:5" x14ac:dyDescent="0.25">
      <c r="A696">
        <v>695</v>
      </c>
      <c r="B696" s="4">
        <v>1</v>
      </c>
      <c r="E696" s="5">
        <v>4</v>
      </c>
    </row>
    <row r="697" spans="1:5" x14ac:dyDescent="0.25">
      <c r="A697">
        <v>696</v>
      </c>
      <c r="B697" s="4">
        <v>1</v>
      </c>
    </row>
    <row r="698" spans="1:5" x14ac:dyDescent="0.25">
      <c r="A698">
        <v>697</v>
      </c>
      <c r="B698" s="4">
        <v>1</v>
      </c>
    </row>
    <row r="699" spans="1:5" x14ac:dyDescent="0.25">
      <c r="A699">
        <v>698</v>
      </c>
      <c r="B699" s="4">
        <v>1</v>
      </c>
    </row>
    <row r="700" spans="1:5" x14ac:dyDescent="0.25">
      <c r="A700">
        <v>699</v>
      </c>
      <c r="B700" s="4">
        <v>1</v>
      </c>
    </row>
    <row r="701" spans="1:5" x14ac:dyDescent="0.25">
      <c r="A701">
        <v>700</v>
      </c>
      <c r="B701" s="4">
        <v>1</v>
      </c>
    </row>
    <row r="702" spans="1:5" x14ac:dyDescent="0.25">
      <c r="A702">
        <v>701</v>
      </c>
      <c r="B702" s="4">
        <v>1</v>
      </c>
      <c r="C702" s="2">
        <v>2</v>
      </c>
    </row>
    <row r="703" spans="1:5" x14ac:dyDescent="0.25">
      <c r="A703">
        <v>702</v>
      </c>
      <c r="B703" s="4">
        <v>1</v>
      </c>
      <c r="C703" s="2">
        <v>2</v>
      </c>
    </row>
    <row r="704" spans="1:5" x14ac:dyDescent="0.25">
      <c r="A704">
        <v>703</v>
      </c>
      <c r="C704" s="2">
        <v>2</v>
      </c>
    </row>
    <row r="705" spans="1:5" x14ac:dyDescent="0.25">
      <c r="A705">
        <v>704</v>
      </c>
      <c r="C705" s="2">
        <v>2</v>
      </c>
    </row>
    <row r="706" spans="1:5" x14ac:dyDescent="0.25">
      <c r="A706">
        <v>705</v>
      </c>
      <c r="C706" s="2">
        <v>2</v>
      </c>
    </row>
    <row r="707" spans="1:5" x14ac:dyDescent="0.25">
      <c r="A707">
        <v>706</v>
      </c>
      <c r="C707" s="2">
        <v>2</v>
      </c>
    </row>
    <row r="708" spans="1:5" x14ac:dyDescent="0.25">
      <c r="A708">
        <v>707</v>
      </c>
      <c r="C708" s="2">
        <v>2</v>
      </c>
      <c r="D708" s="3">
        <v>3</v>
      </c>
    </row>
    <row r="709" spans="1:5" x14ac:dyDescent="0.25">
      <c r="A709">
        <v>708</v>
      </c>
      <c r="C709" s="2">
        <v>2</v>
      </c>
      <c r="D709" s="3">
        <v>3</v>
      </c>
    </row>
    <row r="710" spans="1:5" x14ac:dyDescent="0.25">
      <c r="A710">
        <v>709</v>
      </c>
      <c r="C710" s="2">
        <v>2</v>
      </c>
      <c r="D710" s="3">
        <v>3</v>
      </c>
    </row>
    <row r="711" spans="1:5" x14ac:dyDescent="0.25">
      <c r="A711">
        <v>710</v>
      </c>
      <c r="D711" s="3">
        <v>3</v>
      </c>
    </row>
    <row r="712" spans="1:5" x14ac:dyDescent="0.25">
      <c r="A712">
        <v>711</v>
      </c>
      <c r="D712" s="3">
        <v>3</v>
      </c>
      <c r="E712" s="5">
        <v>4</v>
      </c>
    </row>
    <row r="713" spans="1:5" x14ac:dyDescent="0.25">
      <c r="A713">
        <v>712</v>
      </c>
      <c r="D713" s="3">
        <v>3</v>
      </c>
      <c r="E713" s="5">
        <v>4</v>
      </c>
    </row>
    <row r="714" spans="1:5" x14ac:dyDescent="0.25">
      <c r="A714">
        <v>713</v>
      </c>
      <c r="D714" s="3">
        <v>3</v>
      </c>
      <c r="E714" s="5">
        <v>4</v>
      </c>
    </row>
    <row r="715" spans="1:5" x14ac:dyDescent="0.25">
      <c r="A715">
        <v>714</v>
      </c>
      <c r="D715" s="3">
        <v>3</v>
      </c>
      <c r="E715" s="5">
        <v>4</v>
      </c>
    </row>
    <row r="716" spans="1:5" x14ac:dyDescent="0.25">
      <c r="A716">
        <v>715</v>
      </c>
      <c r="D716" s="3">
        <v>3</v>
      </c>
      <c r="E716" s="5">
        <v>4</v>
      </c>
    </row>
    <row r="717" spans="1:5" x14ac:dyDescent="0.25">
      <c r="A717">
        <v>716</v>
      </c>
      <c r="B717" s="4">
        <v>1</v>
      </c>
      <c r="D717" s="3">
        <v>3</v>
      </c>
      <c r="E717" s="5">
        <v>4</v>
      </c>
    </row>
    <row r="718" spans="1:5" x14ac:dyDescent="0.25">
      <c r="A718">
        <v>717</v>
      </c>
      <c r="B718" s="4">
        <v>1</v>
      </c>
      <c r="E718" s="5">
        <v>4</v>
      </c>
    </row>
    <row r="719" spans="1:5" x14ac:dyDescent="0.25">
      <c r="A719">
        <v>718</v>
      </c>
      <c r="B719" s="4">
        <v>1</v>
      </c>
      <c r="E719" s="5">
        <v>4</v>
      </c>
    </row>
    <row r="720" spans="1:5" x14ac:dyDescent="0.25">
      <c r="A720">
        <v>719</v>
      </c>
      <c r="B720" s="4">
        <v>1</v>
      </c>
      <c r="E720" s="5">
        <v>4</v>
      </c>
    </row>
    <row r="721" spans="1:5" x14ac:dyDescent="0.25">
      <c r="A721">
        <v>720</v>
      </c>
      <c r="B721" s="4">
        <v>1</v>
      </c>
      <c r="E721" s="5">
        <v>4</v>
      </c>
    </row>
    <row r="722" spans="1:5" x14ac:dyDescent="0.25">
      <c r="A722">
        <v>721</v>
      </c>
      <c r="B722" s="4">
        <v>1</v>
      </c>
    </row>
    <row r="723" spans="1:5" x14ac:dyDescent="0.25">
      <c r="A723">
        <v>722</v>
      </c>
      <c r="B723" s="4">
        <v>1</v>
      </c>
    </row>
    <row r="724" spans="1:5" x14ac:dyDescent="0.25">
      <c r="A724">
        <v>723</v>
      </c>
      <c r="B724" s="4">
        <v>1</v>
      </c>
      <c r="C724" s="2">
        <v>2</v>
      </c>
    </row>
    <row r="725" spans="1:5" x14ac:dyDescent="0.25">
      <c r="A725">
        <v>724</v>
      </c>
      <c r="B725" s="4">
        <v>1</v>
      </c>
      <c r="C725" s="2">
        <v>2</v>
      </c>
    </row>
    <row r="726" spans="1:5" x14ac:dyDescent="0.25">
      <c r="A726">
        <v>725</v>
      </c>
      <c r="B726" s="4">
        <v>1</v>
      </c>
      <c r="C726" s="2">
        <v>2</v>
      </c>
    </row>
    <row r="727" spans="1:5" x14ac:dyDescent="0.25">
      <c r="A727">
        <v>726</v>
      </c>
      <c r="B727" s="4">
        <v>1</v>
      </c>
      <c r="C727" s="2">
        <v>2</v>
      </c>
    </row>
    <row r="728" spans="1:5" x14ac:dyDescent="0.25">
      <c r="A728">
        <v>727</v>
      </c>
      <c r="C728" s="2">
        <v>2</v>
      </c>
    </row>
    <row r="729" spans="1:5" x14ac:dyDescent="0.25">
      <c r="A729">
        <v>728</v>
      </c>
      <c r="C729" s="2">
        <v>2</v>
      </c>
    </row>
    <row r="730" spans="1:5" x14ac:dyDescent="0.25">
      <c r="A730">
        <v>729</v>
      </c>
      <c r="C730" s="2">
        <v>2</v>
      </c>
    </row>
    <row r="731" spans="1:5" x14ac:dyDescent="0.25">
      <c r="A731">
        <v>730</v>
      </c>
      <c r="C731" s="2">
        <v>2</v>
      </c>
    </row>
    <row r="732" spans="1:5" x14ac:dyDescent="0.25">
      <c r="A732">
        <v>731</v>
      </c>
      <c r="C732" s="2">
        <v>2</v>
      </c>
      <c r="D732" s="3">
        <v>3</v>
      </c>
    </row>
    <row r="733" spans="1:5" x14ac:dyDescent="0.25">
      <c r="A733">
        <v>732</v>
      </c>
      <c r="C733" s="2">
        <v>2</v>
      </c>
      <c r="D733" s="3">
        <v>3</v>
      </c>
    </row>
    <row r="734" spans="1:5" x14ac:dyDescent="0.25">
      <c r="A734">
        <v>733</v>
      </c>
      <c r="D734" s="3">
        <v>3</v>
      </c>
      <c r="E734" s="5">
        <v>4</v>
      </c>
    </row>
    <row r="735" spans="1:5" x14ac:dyDescent="0.25">
      <c r="A735">
        <v>734</v>
      </c>
      <c r="D735" s="3">
        <v>3</v>
      </c>
      <c r="E735" s="5">
        <v>4</v>
      </c>
    </row>
    <row r="736" spans="1:5" x14ac:dyDescent="0.25">
      <c r="A736">
        <v>735</v>
      </c>
      <c r="D736" s="3">
        <v>3</v>
      </c>
      <c r="E736" s="5">
        <v>4</v>
      </c>
    </row>
    <row r="737" spans="1:5" x14ac:dyDescent="0.25">
      <c r="A737">
        <v>736</v>
      </c>
      <c r="D737" s="3">
        <v>3</v>
      </c>
      <c r="E737" s="5">
        <v>4</v>
      </c>
    </row>
    <row r="738" spans="1:5" x14ac:dyDescent="0.25">
      <c r="A738">
        <v>737</v>
      </c>
      <c r="D738" s="3">
        <v>3</v>
      </c>
      <c r="E738" s="5">
        <v>4</v>
      </c>
    </row>
    <row r="739" spans="1:5" x14ac:dyDescent="0.25">
      <c r="A739">
        <v>738</v>
      </c>
      <c r="D739" s="3">
        <v>3</v>
      </c>
      <c r="E739" s="5">
        <v>4</v>
      </c>
    </row>
    <row r="740" spans="1:5" x14ac:dyDescent="0.25">
      <c r="A740">
        <v>739</v>
      </c>
      <c r="D740" s="3">
        <v>3</v>
      </c>
      <c r="E740" s="5">
        <v>4</v>
      </c>
    </row>
    <row r="741" spans="1:5" x14ac:dyDescent="0.25">
      <c r="A741">
        <v>740</v>
      </c>
      <c r="D741" s="3">
        <v>3</v>
      </c>
      <c r="E741" s="5">
        <v>4</v>
      </c>
    </row>
    <row r="742" spans="1:5" x14ac:dyDescent="0.25">
      <c r="A742">
        <v>741</v>
      </c>
      <c r="E742" s="5">
        <v>4</v>
      </c>
    </row>
    <row r="743" spans="1:5" x14ac:dyDescent="0.25">
      <c r="A743">
        <v>742</v>
      </c>
      <c r="E743" s="5">
        <v>4</v>
      </c>
    </row>
    <row r="744" spans="1:5" x14ac:dyDescent="0.25">
      <c r="A744">
        <v>743</v>
      </c>
      <c r="B744" s="4">
        <v>1</v>
      </c>
    </row>
    <row r="745" spans="1:5" x14ac:dyDescent="0.25">
      <c r="A745">
        <v>744</v>
      </c>
      <c r="B745" s="4">
        <v>1</v>
      </c>
    </row>
    <row r="746" spans="1:5" x14ac:dyDescent="0.25">
      <c r="A746">
        <v>745</v>
      </c>
      <c r="B746" s="4">
        <v>1</v>
      </c>
    </row>
    <row r="747" spans="1:5" x14ac:dyDescent="0.25">
      <c r="A747">
        <v>746</v>
      </c>
      <c r="B747" s="4">
        <v>1</v>
      </c>
    </row>
    <row r="748" spans="1:5" x14ac:dyDescent="0.25">
      <c r="A748">
        <v>747</v>
      </c>
      <c r="B748" s="4">
        <v>1</v>
      </c>
      <c r="C748" s="2">
        <v>2</v>
      </c>
    </row>
    <row r="749" spans="1:5" x14ac:dyDescent="0.25">
      <c r="A749">
        <v>748</v>
      </c>
      <c r="B749" s="4">
        <v>1</v>
      </c>
      <c r="C749" s="2">
        <v>2</v>
      </c>
    </row>
    <row r="750" spans="1:5" x14ac:dyDescent="0.25">
      <c r="A750">
        <v>749</v>
      </c>
      <c r="B750" s="4">
        <v>1</v>
      </c>
      <c r="C750" s="2">
        <v>2</v>
      </c>
    </row>
    <row r="751" spans="1:5" x14ac:dyDescent="0.25">
      <c r="A751">
        <v>750</v>
      </c>
      <c r="B751" s="4">
        <v>1</v>
      </c>
      <c r="C751" s="2">
        <v>2</v>
      </c>
    </row>
    <row r="752" spans="1:5" x14ac:dyDescent="0.25">
      <c r="A752">
        <v>751</v>
      </c>
      <c r="B752" s="4">
        <v>1</v>
      </c>
      <c r="C752" s="2">
        <v>2</v>
      </c>
    </row>
    <row r="753" spans="1:5" x14ac:dyDescent="0.25">
      <c r="A753">
        <v>752</v>
      </c>
      <c r="C753" s="2">
        <v>2</v>
      </c>
    </row>
    <row r="754" spans="1:5" x14ac:dyDescent="0.25">
      <c r="A754">
        <v>753</v>
      </c>
      <c r="C754" s="2">
        <v>2</v>
      </c>
    </row>
    <row r="755" spans="1:5" x14ac:dyDescent="0.25">
      <c r="A755">
        <v>754</v>
      </c>
      <c r="C755" s="2">
        <v>2</v>
      </c>
    </row>
    <row r="756" spans="1:5" x14ac:dyDescent="0.25">
      <c r="A756">
        <v>755</v>
      </c>
      <c r="C756" s="2">
        <v>2</v>
      </c>
    </row>
    <row r="757" spans="1:5" x14ac:dyDescent="0.25">
      <c r="A757">
        <v>756</v>
      </c>
      <c r="C757" s="2">
        <v>2</v>
      </c>
      <c r="D757" s="3">
        <v>3</v>
      </c>
    </row>
    <row r="758" spans="1:5" x14ac:dyDescent="0.25">
      <c r="A758">
        <v>757</v>
      </c>
      <c r="D758" s="3">
        <v>3</v>
      </c>
      <c r="E758" s="5">
        <v>4</v>
      </c>
    </row>
    <row r="759" spans="1:5" x14ac:dyDescent="0.25">
      <c r="A759">
        <v>758</v>
      </c>
      <c r="D759" s="3">
        <v>3</v>
      </c>
      <c r="E759" s="5">
        <v>4</v>
      </c>
    </row>
    <row r="760" spans="1:5" x14ac:dyDescent="0.25">
      <c r="A760">
        <v>759</v>
      </c>
      <c r="D760" s="3">
        <v>3</v>
      </c>
      <c r="E760" s="5">
        <v>4</v>
      </c>
    </row>
    <row r="761" spans="1:5" x14ac:dyDescent="0.25">
      <c r="A761">
        <v>760</v>
      </c>
      <c r="D761" s="3">
        <v>3</v>
      </c>
      <c r="E761" s="5">
        <v>4</v>
      </c>
    </row>
    <row r="762" spans="1:5" x14ac:dyDescent="0.25">
      <c r="A762">
        <v>761</v>
      </c>
      <c r="D762" s="3">
        <v>3</v>
      </c>
      <c r="E762" s="5">
        <v>4</v>
      </c>
    </row>
    <row r="763" spans="1:5" x14ac:dyDescent="0.25">
      <c r="A763">
        <v>762</v>
      </c>
      <c r="D763" s="3">
        <v>3</v>
      </c>
      <c r="E763" s="5">
        <v>4</v>
      </c>
    </row>
    <row r="764" spans="1:5" x14ac:dyDescent="0.25">
      <c r="A764">
        <v>763</v>
      </c>
      <c r="B764" s="4">
        <v>1</v>
      </c>
      <c r="D764" s="3">
        <v>3</v>
      </c>
      <c r="E764" s="5">
        <v>4</v>
      </c>
    </row>
    <row r="765" spans="1:5" x14ac:dyDescent="0.25">
      <c r="A765">
        <v>764</v>
      </c>
      <c r="B765" s="4">
        <v>1</v>
      </c>
      <c r="D765" s="3">
        <v>3</v>
      </c>
      <c r="E765" s="5">
        <v>4</v>
      </c>
    </row>
    <row r="766" spans="1:5" x14ac:dyDescent="0.25">
      <c r="A766">
        <v>765</v>
      </c>
      <c r="B766" s="4">
        <v>1</v>
      </c>
      <c r="D766" s="3">
        <v>3</v>
      </c>
      <c r="E766" s="5">
        <v>4</v>
      </c>
    </row>
    <row r="767" spans="1:5" x14ac:dyDescent="0.25">
      <c r="A767">
        <v>766</v>
      </c>
      <c r="B767" s="4">
        <v>1</v>
      </c>
      <c r="E767" s="5">
        <v>4</v>
      </c>
    </row>
    <row r="768" spans="1:5" x14ac:dyDescent="0.25">
      <c r="A768">
        <v>767</v>
      </c>
      <c r="B768" s="4">
        <v>1</v>
      </c>
    </row>
    <row r="769" spans="1:5" x14ac:dyDescent="0.25">
      <c r="A769">
        <v>768</v>
      </c>
      <c r="B769" s="4">
        <v>1</v>
      </c>
    </row>
    <row r="770" spans="1:5" x14ac:dyDescent="0.25">
      <c r="A770">
        <v>769</v>
      </c>
      <c r="B770" s="4">
        <v>1</v>
      </c>
      <c r="C770" s="2">
        <v>2</v>
      </c>
    </row>
    <row r="771" spans="1:5" x14ac:dyDescent="0.25">
      <c r="A771">
        <v>770</v>
      </c>
      <c r="B771" s="4">
        <v>1</v>
      </c>
      <c r="C771" s="2">
        <v>2</v>
      </c>
    </row>
    <row r="772" spans="1:5" x14ac:dyDescent="0.25">
      <c r="A772">
        <v>771</v>
      </c>
      <c r="B772" s="4">
        <v>1</v>
      </c>
      <c r="C772" s="2">
        <v>2</v>
      </c>
    </row>
    <row r="773" spans="1:5" x14ac:dyDescent="0.25">
      <c r="A773">
        <v>772</v>
      </c>
      <c r="B773" s="4">
        <v>1</v>
      </c>
      <c r="C773" s="2">
        <v>2</v>
      </c>
    </row>
    <row r="774" spans="1:5" x14ac:dyDescent="0.25">
      <c r="A774">
        <v>773</v>
      </c>
      <c r="B774" s="4">
        <v>1</v>
      </c>
      <c r="C774" s="2">
        <v>2</v>
      </c>
    </row>
    <row r="775" spans="1:5" x14ac:dyDescent="0.25">
      <c r="A775">
        <v>774</v>
      </c>
      <c r="C775" s="2">
        <v>2</v>
      </c>
    </row>
    <row r="776" spans="1:5" x14ac:dyDescent="0.25">
      <c r="A776">
        <v>775</v>
      </c>
      <c r="C776" s="2">
        <v>2</v>
      </c>
    </row>
    <row r="777" spans="1:5" x14ac:dyDescent="0.25">
      <c r="A777">
        <v>776</v>
      </c>
      <c r="C777" s="2">
        <v>2</v>
      </c>
    </row>
    <row r="778" spans="1:5" x14ac:dyDescent="0.25">
      <c r="A778">
        <v>777</v>
      </c>
      <c r="C778" s="2">
        <v>2</v>
      </c>
    </row>
    <row r="779" spans="1:5" x14ac:dyDescent="0.25">
      <c r="A779">
        <v>778</v>
      </c>
      <c r="C779" s="2">
        <v>2</v>
      </c>
    </row>
    <row r="780" spans="1:5" x14ac:dyDescent="0.25">
      <c r="A780">
        <v>779</v>
      </c>
      <c r="D780" s="3">
        <v>3</v>
      </c>
    </row>
    <row r="781" spans="1:5" x14ac:dyDescent="0.25">
      <c r="A781">
        <v>780</v>
      </c>
      <c r="D781" s="3">
        <v>3</v>
      </c>
    </row>
    <row r="782" spans="1:5" x14ac:dyDescent="0.25">
      <c r="A782">
        <v>781</v>
      </c>
      <c r="D782" s="3">
        <v>3</v>
      </c>
      <c r="E782" s="5">
        <v>4</v>
      </c>
    </row>
    <row r="783" spans="1:5" x14ac:dyDescent="0.25">
      <c r="A783">
        <v>782</v>
      </c>
      <c r="D783" s="3">
        <v>3</v>
      </c>
      <c r="E783" s="5">
        <v>4</v>
      </c>
    </row>
    <row r="784" spans="1:5" x14ac:dyDescent="0.25">
      <c r="A784">
        <v>783</v>
      </c>
      <c r="D784" s="3">
        <v>3</v>
      </c>
      <c r="E784" s="5">
        <v>4</v>
      </c>
    </row>
    <row r="785" spans="1:5" x14ac:dyDescent="0.25">
      <c r="A785">
        <v>784</v>
      </c>
      <c r="D785" s="3">
        <v>3</v>
      </c>
      <c r="E785" s="5">
        <v>4</v>
      </c>
    </row>
    <row r="786" spans="1:5" x14ac:dyDescent="0.25">
      <c r="A786">
        <v>785</v>
      </c>
      <c r="D786" s="3">
        <v>3</v>
      </c>
      <c r="E786" s="5">
        <v>4</v>
      </c>
    </row>
    <row r="787" spans="1:5" x14ac:dyDescent="0.25">
      <c r="A787">
        <v>786</v>
      </c>
      <c r="B787" s="4">
        <v>1</v>
      </c>
      <c r="D787" s="3">
        <v>3</v>
      </c>
      <c r="E787" s="5">
        <v>4</v>
      </c>
    </row>
    <row r="788" spans="1:5" x14ac:dyDescent="0.25">
      <c r="A788">
        <v>787</v>
      </c>
      <c r="B788" s="4">
        <v>1</v>
      </c>
      <c r="D788" s="3">
        <v>3</v>
      </c>
      <c r="E788" s="5">
        <v>4</v>
      </c>
    </row>
    <row r="789" spans="1:5" x14ac:dyDescent="0.25">
      <c r="A789">
        <v>788</v>
      </c>
      <c r="B789" s="4">
        <v>1</v>
      </c>
      <c r="D789" s="3">
        <v>3</v>
      </c>
      <c r="E789" s="5">
        <v>4</v>
      </c>
    </row>
    <row r="790" spans="1:5" x14ac:dyDescent="0.25">
      <c r="A790">
        <v>789</v>
      </c>
      <c r="B790" s="4">
        <v>1</v>
      </c>
      <c r="E790" s="5">
        <v>4</v>
      </c>
    </row>
    <row r="791" spans="1:5" x14ac:dyDescent="0.25">
      <c r="A791">
        <v>790</v>
      </c>
      <c r="B791" s="4">
        <v>1</v>
      </c>
      <c r="E791" s="5">
        <v>4</v>
      </c>
    </row>
    <row r="792" spans="1:5" x14ac:dyDescent="0.25">
      <c r="A792">
        <v>791</v>
      </c>
      <c r="B792" s="4">
        <v>1</v>
      </c>
    </row>
    <row r="793" spans="1:5" x14ac:dyDescent="0.25">
      <c r="A793">
        <v>792</v>
      </c>
      <c r="B793" s="4">
        <v>1</v>
      </c>
    </row>
    <row r="794" spans="1:5" x14ac:dyDescent="0.25">
      <c r="A794">
        <v>793</v>
      </c>
      <c r="B794" s="4">
        <v>1</v>
      </c>
    </row>
    <row r="795" spans="1:5" x14ac:dyDescent="0.25">
      <c r="A795">
        <v>794</v>
      </c>
      <c r="B795" s="4">
        <v>1</v>
      </c>
      <c r="C795" s="2">
        <v>2</v>
      </c>
    </row>
    <row r="796" spans="1:5" x14ac:dyDescent="0.25">
      <c r="A796">
        <v>795</v>
      </c>
      <c r="B796" s="4">
        <v>1</v>
      </c>
      <c r="C796" s="2">
        <v>2</v>
      </c>
    </row>
    <row r="797" spans="1:5" x14ac:dyDescent="0.25">
      <c r="A797">
        <v>796</v>
      </c>
      <c r="B797" s="4">
        <v>1</v>
      </c>
      <c r="C797" s="2">
        <v>2</v>
      </c>
    </row>
    <row r="798" spans="1:5" x14ac:dyDescent="0.25">
      <c r="A798">
        <v>797</v>
      </c>
      <c r="C798" s="2">
        <v>2</v>
      </c>
    </row>
    <row r="799" spans="1:5" x14ac:dyDescent="0.25">
      <c r="A799">
        <v>798</v>
      </c>
      <c r="C799" s="2">
        <v>2</v>
      </c>
    </row>
    <row r="800" spans="1:5" x14ac:dyDescent="0.25">
      <c r="A800">
        <v>799</v>
      </c>
      <c r="C800" s="2">
        <v>2</v>
      </c>
    </row>
    <row r="801" spans="1:5" x14ac:dyDescent="0.25">
      <c r="A801">
        <v>800</v>
      </c>
      <c r="C801" s="2">
        <v>2</v>
      </c>
    </row>
    <row r="802" spans="1:5" x14ac:dyDescent="0.25">
      <c r="A802">
        <v>801</v>
      </c>
      <c r="C802" s="2">
        <v>2</v>
      </c>
    </row>
    <row r="803" spans="1:5" x14ac:dyDescent="0.25">
      <c r="A803">
        <v>802</v>
      </c>
      <c r="C803" s="2">
        <v>2</v>
      </c>
      <c r="D803" s="3">
        <v>3</v>
      </c>
    </row>
    <row r="804" spans="1:5" x14ac:dyDescent="0.25">
      <c r="A804">
        <v>803</v>
      </c>
      <c r="C804" s="2">
        <v>2</v>
      </c>
      <c r="D804" s="3">
        <v>3</v>
      </c>
    </row>
    <row r="805" spans="1:5" x14ac:dyDescent="0.25">
      <c r="A805">
        <v>804</v>
      </c>
      <c r="D805" s="3">
        <v>3</v>
      </c>
      <c r="E805" s="5">
        <v>4</v>
      </c>
    </row>
    <row r="806" spans="1:5" x14ac:dyDescent="0.25">
      <c r="A806">
        <v>805</v>
      </c>
      <c r="D806" s="3">
        <v>3</v>
      </c>
      <c r="E806" s="5">
        <v>4</v>
      </c>
    </row>
    <row r="807" spans="1:5" x14ac:dyDescent="0.25">
      <c r="A807">
        <v>806</v>
      </c>
      <c r="D807" s="3">
        <v>3</v>
      </c>
      <c r="E807" s="5">
        <v>4</v>
      </c>
    </row>
    <row r="808" spans="1:5" x14ac:dyDescent="0.25">
      <c r="A808">
        <v>807</v>
      </c>
      <c r="D808" s="3">
        <v>3</v>
      </c>
      <c r="E808" s="5">
        <v>4</v>
      </c>
    </row>
    <row r="809" spans="1:5" x14ac:dyDescent="0.25">
      <c r="A809">
        <v>808</v>
      </c>
      <c r="D809" s="3">
        <v>3</v>
      </c>
      <c r="E809" s="5">
        <v>4</v>
      </c>
    </row>
    <row r="810" spans="1:5" x14ac:dyDescent="0.25">
      <c r="A810">
        <v>809</v>
      </c>
      <c r="B810" s="4">
        <v>1</v>
      </c>
      <c r="D810" s="3">
        <v>3</v>
      </c>
      <c r="E810" s="5">
        <v>4</v>
      </c>
    </row>
    <row r="811" spans="1:5" x14ac:dyDescent="0.25">
      <c r="A811">
        <v>810</v>
      </c>
      <c r="B811" s="4">
        <v>1</v>
      </c>
      <c r="D811" s="3">
        <v>3</v>
      </c>
      <c r="E811" s="5">
        <v>4</v>
      </c>
    </row>
    <row r="812" spans="1:5" x14ac:dyDescent="0.25">
      <c r="A812">
        <v>811</v>
      </c>
      <c r="B812" s="4">
        <v>1</v>
      </c>
      <c r="D812" s="3">
        <v>3</v>
      </c>
      <c r="E812" s="5">
        <v>4</v>
      </c>
    </row>
    <row r="813" spans="1:5" x14ac:dyDescent="0.25">
      <c r="A813">
        <v>812</v>
      </c>
      <c r="B813" s="4">
        <v>1</v>
      </c>
      <c r="E813" s="5">
        <v>4</v>
      </c>
    </row>
    <row r="814" spans="1:5" x14ac:dyDescent="0.25">
      <c r="A814">
        <v>813</v>
      </c>
      <c r="B814" s="4">
        <v>1</v>
      </c>
      <c r="E814" s="5">
        <v>4</v>
      </c>
    </row>
    <row r="815" spans="1:5" x14ac:dyDescent="0.25">
      <c r="A815">
        <v>814</v>
      </c>
      <c r="B815" s="4">
        <v>1</v>
      </c>
      <c r="E815" s="5">
        <v>4</v>
      </c>
    </row>
    <row r="816" spans="1:5" x14ac:dyDescent="0.25">
      <c r="A816">
        <v>815</v>
      </c>
      <c r="B816" s="4">
        <v>1</v>
      </c>
    </row>
    <row r="817" spans="1:5" x14ac:dyDescent="0.25">
      <c r="A817">
        <v>816</v>
      </c>
      <c r="B817" s="4">
        <v>1</v>
      </c>
    </row>
    <row r="818" spans="1:5" x14ac:dyDescent="0.25">
      <c r="A818">
        <v>817</v>
      </c>
      <c r="B818" s="4">
        <v>1</v>
      </c>
      <c r="C818" s="2">
        <v>2</v>
      </c>
    </row>
    <row r="819" spans="1:5" x14ac:dyDescent="0.25">
      <c r="A819">
        <v>818</v>
      </c>
      <c r="B819" s="4">
        <v>1</v>
      </c>
      <c r="C819" s="2">
        <v>2</v>
      </c>
    </row>
    <row r="820" spans="1:5" x14ac:dyDescent="0.25">
      <c r="A820">
        <v>819</v>
      </c>
      <c r="B820" s="4">
        <v>1</v>
      </c>
      <c r="C820" s="2">
        <v>2</v>
      </c>
    </row>
    <row r="821" spans="1:5" x14ac:dyDescent="0.25">
      <c r="A821">
        <v>820</v>
      </c>
      <c r="B821" s="4">
        <v>1</v>
      </c>
      <c r="C821" s="2">
        <v>2</v>
      </c>
    </row>
    <row r="822" spans="1:5" x14ac:dyDescent="0.25">
      <c r="A822">
        <v>821</v>
      </c>
      <c r="B822" s="4">
        <v>1</v>
      </c>
      <c r="C822" s="2">
        <v>2</v>
      </c>
    </row>
    <row r="823" spans="1:5" x14ac:dyDescent="0.25">
      <c r="A823">
        <v>822</v>
      </c>
      <c r="C823" s="2">
        <v>2</v>
      </c>
    </row>
    <row r="824" spans="1:5" x14ac:dyDescent="0.25">
      <c r="A824">
        <v>823</v>
      </c>
      <c r="C824" s="2">
        <v>2</v>
      </c>
    </row>
    <row r="825" spans="1:5" x14ac:dyDescent="0.25">
      <c r="A825">
        <v>824</v>
      </c>
      <c r="C825" s="2">
        <v>2</v>
      </c>
    </row>
    <row r="826" spans="1:5" x14ac:dyDescent="0.25">
      <c r="A826">
        <v>825</v>
      </c>
      <c r="C826" s="2">
        <v>2</v>
      </c>
    </row>
    <row r="827" spans="1:5" x14ac:dyDescent="0.25">
      <c r="A827">
        <v>826</v>
      </c>
      <c r="C827" s="2">
        <v>2</v>
      </c>
    </row>
    <row r="828" spans="1:5" x14ac:dyDescent="0.25">
      <c r="A828">
        <v>827</v>
      </c>
      <c r="C828" s="2">
        <v>2</v>
      </c>
      <c r="D828" s="3">
        <v>3</v>
      </c>
    </row>
    <row r="829" spans="1:5" x14ac:dyDescent="0.25">
      <c r="A829">
        <v>828</v>
      </c>
      <c r="C829" s="2">
        <v>2</v>
      </c>
      <c r="D829" s="3">
        <v>3</v>
      </c>
    </row>
    <row r="830" spans="1:5" x14ac:dyDescent="0.25">
      <c r="A830">
        <v>829</v>
      </c>
      <c r="C830" s="2">
        <v>2</v>
      </c>
      <c r="D830" s="3">
        <v>3</v>
      </c>
    </row>
    <row r="831" spans="1:5" x14ac:dyDescent="0.25">
      <c r="A831">
        <v>830</v>
      </c>
      <c r="D831" s="3">
        <v>3</v>
      </c>
      <c r="E831" s="5">
        <v>4</v>
      </c>
    </row>
    <row r="832" spans="1:5" x14ac:dyDescent="0.25">
      <c r="A832">
        <v>831</v>
      </c>
      <c r="D832" s="3">
        <v>3</v>
      </c>
      <c r="E832" s="5">
        <v>4</v>
      </c>
    </row>
    <row r="833" spans="1:5" x14ac:dyDescent="0.25">
      <c r="A833">
        <v>832</v>
      </c>
      <c r="D833" s="3">
        <v>3</v>
      </c>
      <c r="E833" s="5">
        <v>4</v>
      </c>
    </row>
    <row r="834" spans="1:5" x14ac:dyDescent="0.25">
      <c r="A834">
        <v>833</v>
      </c>
      <c r="D834" s="3">
        <v>3</v>
      </c>
      <c r="E834" s="5">
        <v>4</v>
      </c>
    </row>
    <row r="835" spans="1:5" x14ac:dyDescent="0.25">
      <c r="A835">
        <v>834</v>
      </c>
      <c r="D835" s="3">
        <v>3</v>
      </c>
      <c r="E835" s="5">
        <v>4</v>
      </c>
    </row>
    <row r="836" spans="1:5" x14ac:dyDescent="0.25">
      <c r="A836">
        <v>835</v>
      </c>
      <c r="B836" s="4">
        <v>1</v>
      </c>
      <c r="D836" s="3">
        <v>3</v>
      </c>
      <c r="E836" s="5">
        <v>4</v>
      </c>
    </row>
    <row r="837" spans="1:5" x14ac:dyDescent="0.25">
      <c r="A837">
        <v>836</v>
      </c>
      <c r="B837" s="4">
        <v>1</v>
      </c>
      <c r="D837" s="3">
        <v>3</v>
      </c>
      <c r="E837" s="5">
        <v>4</v>
      </c>
    </row>
    <row r="838" spans="1:5" x14ac:dyDescent="0.25">
      <c r="A838">
        <v>837</v>
      </c>
      <c r="B838" s="4">
        <v>1</v>
      </c>
      <c r="D838" s="3">
        <v>3</v>
      </c>
      <c r="E838" s="5">
        <v>4</v>
      </c>
    </row>
    <row r="839" spans="1:5" x14ac:dyDescent="0.25">
      <c r="A839">
        <v>838</v>
      </c>
      <c r="B839" s="4">
        <v>1</v>
      </c>
      <c r="D839" s="3">
        <v>3</v>
      </c>
      <c r="E839" s="5">
        <v>4</v>
      </c>
    </row>
    <row r="840" spans="1:5" x14ac:dyDescent="0.25">
      <c r="A840">
        <v>839</v>
      </c>
      <c r="B840" s="4">
        <v>1</v>
      </c>
      <c r="D840" s="3">
        <v>3</v>
      </c>
      <c r="E840" s="5">
        <v>4</v>
      </c>
    </row>
    <row r="841" spans="1:5" x14ac:dyDescent="0.25">
      <c r="A841">
        <v>840</v>
      </c>
      <c r="B841" s="4">
        <v>1</v>
      </c>
      <c r="E841" s="5">
        <v>4</v>
      </c>
    </row>
    <row r="842" spans="1:5" x14ac:dyDescent="0.25">
      <c r="A842">
        <v>841</v>
      </c>
      <c r="B842" s="4">
        <v>1</v>
      </c>
      <c r="E842" s="5">
        <v>4</v>
      </c>
    </row>
    <row r="843" spans="1:5" x14ac:dyDescent="0.25">
      <c r="A843">
        <v>842</v>
      </c>
      <c r="B843" s="4">
        <v>1</v>
      </c>
      <c r="E843" s="5">
        <v>4</v>
      </c>
    </row>
    <row r="844" spans="1:5" x14ac:dyDescent="0.25">
      <c r="A844">
        <v>843</v>
      </c>
      <c r="B844" s="4">
        <v>1</v>
      </c>
      <c r="E844" s="5">
        <v>4</v>
      </c>
    </row>
    <row r="845" spans="1:5" x14ac:dyDescent="0.25">
      <c r="A845">
        <v>844</v>
      </c>
      <c r="B845" s="4">
        <v>1</v>
      </c>
      <c r="E845" s="5">
        <v>4</v>
      </c>
    </row>
    <row r="846" spans="1:5" x14ac:dyDescent="0.25">
      <c r="A846">
        <v>845</v>
      </c>
      <c r="B846" s="4">
        <v>1</v>
      </c>
    </row>
    <row r="847" spans="1:5" x14ac:dyDescent="0.25">
      <c r="A847">
        <v>846</v>
      </c>
      <c r="B847" s="4">
        <v>1</v>
      </c>
    </row>
    <row r="848" spans="1:5" x14ac:dyDescent="0.25">
      <c r="A848">
        <v>847</v>
      </c>
      <c r="B848" s="4">
        <v>1</v>
      </c>
      <c r="C848" s="2">
        <v>2</v>
      </c>
    </row>
    <row r="849" spans="1:5" x14ac:dyDescent="0.25">
      <c r="A849">
        <v>848</v>
      </c>
      <c r="B849" s="4">
        <v>1</v>
      </c>
      <c r="C849" s="2">
        <v>2</v>
      </c>
    </row>
    <row r="850" spans="1:5" x14ac:dyDescent="0.25">
      <c r="A850">
        <v>849</v>
      </c>
      <c r="B850" s="4">
        <v>1</v>
      </c>
      <c r="C850" s="2">
        <v>2</v>
      </c>
    </row>
    <row r="851" spans="1:5" x14ac:dyDescent="0.25">
      <c r="A851">
        <v>850</v>
      </c>
      <c r="B851" s="4">
        <v>1</v>
      </c>
      <c r="C851" s="2">
        <v>2</v>
      </c>
    </row>
    <row r="852" spans="1:5" x14ac:dyDescent="0.25">
      <c r="A852">
        <v>851</v>
      </c>
      <c r="B852" s="4">
        <v>1</v>
      </c>
      <c r="C852" s="2">
        <v>2</v>
      </c>
    </row>
    <row r="853" spans="1:5" x14ac:dyDescent="0.25">
      <c r="A853">
        <v>852</v>
      </c>
      <c r="C853" s="2">
        <v>2</v>
      </c>
    </row>
    <row r="854" spans="1:5" x14ac:dyDescent="0.25">
      <c r="A854">
        <v>853</v>
      </c>
      <c r="C854" s="2">
        <v>2</v>
      </c>
    </row>
    <row r="855" spans="1:5" x14ac:dyDescent="0.25">
      <c r="A855">
        <v>854</v>
      </c>
      <c r="C855" s="2">
        <v>2</v>
      </c>
      <c r="D855" s="3">
        <v>3</v>
      </c>
    </row>
    <row r="856" spans="1:5" x14ac:dyDescent="0.25">
      <c r="A856">
        <v>855</v>
      </c>
      <c r="C856" s="2">
        <v>2</v>
      </c>
      <c r="D856" s="3">
        <v>3</v>
      </c>
    </row>
    <row r="857" spans="1:5" x14ac:dyDescent="0.25">
      <c r="A857">
        <v>856</v>
      </c>
      <c r="C857" s="2">
        <v>2</v>
      </c>
      <c r="D857" s="3">
        <v>3</v>
      </c>
    </row>
    <row r="858" spans="1:5" x14ac:dyDescent="0.25">
      <c r="A858">
        <v>857</v>
      </c>
      <c r="C858" s="2">
        <v>2</v>
      </c>
      <c r="D858" s="3">
        <v>3</v>
      </c>
    </row>
    <row r="859" spans="1:5" x14ac:dyDescent="0.25">
      <c r="A859">
        <v>858</v>
      </c>
      <c r="C859" s="2">
        <v>2</v>
      </c>
      <c r="D859" s="3">
        <v>3</v>
      </c>
      <c r="E859" s="5">
        <v>4</v>
      </c>
    </row>
    <row r="860" spans="1:5" x14ac:dyDescent="0.25">
      <c r="A860">
        <v>859</v>
      </c>
      <c r="C860" s="2">
        <v>2</v>
      </c>
      <c r="D860" s="3">
        <v>3</v>
      </c>
      <c r="E860" s="5">
        <v>4</v>
      </c>
    </row>
    <row r="861" spans="1:5" x14ac:dyDescent="0.25">
      <c r="A861">
        <v>860</v>
      </c>
      <c r="D861" s="3">
        <v>3</v>
      </c>
      <c r="E861" s="5">
        <v>4</v>
      </c>
    </row>
    <row r="862" spans="1:5" x14ac:dyDescent="0.25">
      <c r="A862">
        <v>861</v>
      </c>
      <c r="D862" s="3">
        <v>3</v>
      </c>
      <c r="E862" s="5">
        <v>4</v>
      </c>
    </row>
    <row r="863" spans="1:5" x14ac:dyDescent="0.25">
      <c r="A863">
        <v>862</v>
      </c>
      <c r="D863" s="3">
        <v>3</v>
      </c>
      <c r="E863" s="5">
        <v>4</v>
      </c>
    </row>
    <row r="864" spans="1:5" x14ac:dyDescent="0.25">
      <c r="A864">
        <v>863</v>
      </c>
      <c r="D864" s="3">
        <v>3</v>
      </c>
      <c r="E864" s="5">
        <v>4</v>
      </c>
    </row>
    <row r="865" spans="1:6" x14ac:dyDescent="0.25">
      <c r="A865">
        <v>864</v>
      </c>
      <c r="B865" s="4">
        <v>1</v>
      </c>
      <c r="D865" s="3">
        <v>3</v>
      </c>
      <c r="E865" s="5">
        <v>4</v>
      </c>
    </row>
    <row r="866" spans="1:6" x14ac:dyDescent="0.25">
      <c r="A866">
        <v>865</v>
      </c>
      <c r="B866" s="4">
        <v>1</v>
      </c>
      <c r="D866" s="3">
        <v>3</v>
      </c>
      <c r="E866" s="5">
        <v>4</v>
      </c>
    </row>
    <row r="867" spans="1:6" x14ac:dyDescent="0.25">
      <c r="A867">
        <v>866</v>
      </c>
      <c r="B867" s="4">
        <v>1</v>
      </c>
      <c r="D867" s="3">
        <v>3</v>
      </c>
      <c r="E867" s="5">
        <v>4</v>
      </c>
    </row>
    <row r="868" spans="1:6" x14ac:dyDescent="0.25">
      <c r="A868">
        <v>867</v>
      </c>
      <c r="B868" s="4">
        <v>1</v>
      </c>
      <c r="D868" s="3">
        <v>3</v>
      </c>
      <c r="E868" s="5">
        <v>4</v>
      </c>
    </row>
    <row r="869" spans="1:6" x14ac:dyDescent="0.25">
      <c r="A869">
        <v>868</v>
      </c>
      <c r="B869" s="4">
        <v>1</v>
      </c>
      <c r="E869" s="5">
        <v>4</v>
      </c>
    </row>
    <row r="870" spans="1:6" x14ac:dyDescent="0.25">
      <c r="A870">
        <v>869</v>
      </c>
      <c r="B870" s="4">
        <v>1</v>
      </c>
      <c r="E870" s="5">
        <v>4</v>
      </c>
    </row>
    <row r="871" spans="1:6" x14ac:dyDescent="0.25">
      <c r="A871">
        <v>870</v>
      </c>
      <c r="B871" s="4">
        <v>1</v>
      </c>
      <c r="E871" s="5">
        <v>4</v>
      </c>
    </row>
    <row r="872" spans="1:6" x14ac:dyDescent="0.25">
      <c r="A872">
        <v>871</v>
      </c>
      <c r="B872" s="4">
        <v>1</v>
      </c>
      <c r="E872" s="5">
        <v>4</v>
      </c>
    </row>
    <row r="873" spans="1:6" x14ac:dyDescent="0.25">
      <c r="A873">
        <v>872</v>
      </c>
      <c r="B873" s="4">
        <v>1</v>
      </c>
      <c r="E873" s="5">
        <v>4</v>
      </c>
    </row>
    <row r="874" spans="1:6" x14ac:dyDescent="0.25">
      <c r="A874">
        <v>873</v>
      </c>
      <c r="B874" s="4">
        <v>1</v>
      </c>
      <c r="C874" s="2">
        <v>2</v>
      </c>
      <c r="E874" s="5">
        <v>4</v>
      </c>
    </row>
    <row r="875" spans="1:6" x14ac:dyDescent="0.25">
      <c r="A875">
        <v>874</v>
      </c>
      <c r="B875" s="4">
        <v>1</v>
      </c>
      <c r="C875" s="2">
        <v>2</v>
      </c>
      <c r="E875" s="5">
        <v>4</v>
      </c>
    </row>
    <row r="876" spans="1:6" x14ac:dyDescent="0.25">
      <c r="A876">
        <v>875</v>
      </c>
      <c r="B876" s="4">
        <v>1</v>
      </c>
      <c r="C876" s="2">
        <v>2</v>
      </c>
    </row>
    <row r="877" spans="1:6" x14ac:dyDescent="0.25">
      <c r="A877">
        <v>876</v>
      </c>
      <c r="B877" s="4">
        <v>1</v>
      </c>
      <c r="C877" s="2">
        <v>2</v>
      </c>
      <c r="F877" t="s">
        <v>22</v>
      </c>
    </row>
    <row r="878" spans="1:6" x14ac:dyDescent="0.25">
      <c r="A878">
        <v>877</v>
      </c>
    </row>
    <row r="879" spans="1:6" x14ac:dyDescent="0.25">
      <c r="A879">
        <v>878</v>
      </c>
      <c r="F879" t="s">
        <v>22</v>
      </c>
    </row>
    <row r="880" spans="1:6" x14ac:dyDescent="0.25">
      <c r="A880">
        <v>879</v>
      </c>
      <c r="B880" s="4">
        <v>1</v>
      </c>
    </row>
    <row r="881" spans="1:5" x14ac:dyDescent="0.25">
      <c r="A881">
        <v>880</v>
      </c>
      <c r="B881" s="4">
        <v>1</v>
      </c>
      <c r="E881" s="5">
        <v>4</v>
      </c>
    </row>
    <row r="882" spans="1:5" x14ac:dyDescent="0.25">
      <c r="A882">
        <v>881</v>
      </c>
      <c r="B882" s="4">
        <v>1</v>
      </c>
      <c r="E882" s="5">
        <v>4</v>
      </c>
    </row>
    <row r="883" spans="1:5" x14ac:dyDescent="0.25">
      <c r="A883">
        <v>882</v>
      </c>
      <c r="B883" s="4">
        <v>1</v>
      </c>
      <c r="E883" s="5">
        <v>4</v>
      </c>
    </row>
    <row r="884" spans="1:5" x14ac:dyDescent="0.25">
      <c r="A884">
        <v>883</v>
      </c>
      <c r="B884" s="4">
        <v>1</v>
      </c>
      <c r="E884" s="5">
        <v>4</v>
      </c>
    </row>
    <row r="885" spans="1:5" x14ac:dyDescent="0.25">
      <c r="A885">
        <v>884</v>
      </c>
      <c r="B885" s="4">
        <v>1</v>
      </c>
      <c r="E885" s="5">
        <v>4</v>
      </c>
    </row>
    <row r="886" spans="1:5" x14ac:dyDescent="0.25">
      <c r="A886">
        <v>885</v>
      </c>
      <c r="B886" s="4">
        <v>1</v>
      </c>
      <c r="E886" s="5">
        <v>4</v>
      </c>
    </row>
    <row r="887" spans="1:5" x14ac:dyDescent="0.25">
      <c r="A887">
        <v>886</v>
      </c>
      <c r="B887" s="4">
        <v>1</v>
      </c>
      <c r="E887" s="5">
        <v>4</v>
      </c>
    </row>
    <row r="888" spans="1:5" x14ac:dyDescent="0.25">
      <c r="A888">
        <v>887</v>
      </c>
      <c r="B888" s="4">
        <v>1</v>
      </c>
      <c r="E888" s="5">
        <v>4</v>
      </c>
    </row>
    <row r="889" spans="1:5" x14ac:dyDescent="0.25">
      <c r="A889">
        <v>888</v>
      </c>
      <c r="B889" s="4">
        <v>1</v>
      </c>
      <c r="E889" s="5">
        <v>4</v>
      </c>
    </row>
    <row r="890" spans="1:5" x14ac:dyDescent="0.25">
      <c r="A890">
        <v>889</v>
      </c>
      <c r="B890" s="4">
        <v>1</v>
      </c>
      <c r="E890" s="5">
        <v>4</v>
      </c>
    </row>
    <row r="891" spans="1:5" x14ac:dyDescent="0.25">
      <c r="A891">
        <v>890</v>
      </c>
      <c r="B891" s="4">
        <v>1</v>
      </c>
      <c r="E891" s="5">
        <v>4</v>
      </c>
    </row>
    <row r="892" spans="1:5" x14ac:dyDescent="0.25">
      <c r="A892">
        <v>891</v>
      </c>
      <c r="B892" s="4">
        <v>1</v>
      </c>
      <c r="C892" s="2">
        <v>2</v>
      </c>
      <c r="E892" s="5">
        <v>4</v>
      </c>
    </row>
    <row r="893" spans="1:5" x14ac:dyDescent="0.25">
      <c r="A893">
        <v>892</v>
      </c>
      <c r="B893" s="4">
        <v>1</v>
      </c>
      <c r="C893" s="2">
        <v>2</v>
      </c>
      <c r="E893" s="5">
        <v>4</v>
      </c>
    </row>
    <row r="894" spans="1:5" x14ac:dyDescent="0.25">
      <c r="A894">
        <v>893</v>
      </c>
      <c r="C894" s="2">
        <v>2</v>
      </c>
      <c r="E894" s="5">
        <v>4</v>
      </c>
    </row>
    <row r="895" spans="1:5" x14ac:dyDescent="0.25">
      <c r="A895">
        <v>894</v>
      </c>
      <c r="C895" s="2">
        <v>2</v>
      </c>
    </row>
    <row r="896" spans="1:5" x14ac:dyDescent="0.25">
      <c r="A896">
        <v>895</v>
      </c>
      <c r="C896" s="2">
        <v>2</v>
      </c>
    </row>
    <row r="897" spans="1:5" x14ac:dyDescent="0.25">
      <c r="A897">
        <v>896</v>
      </c>
      <c r="C897" s="2">
        <v>2</v>
      </c>
    </row>
    <row r="898" spans="1:5" x14ac:dyDescent="0.25">
      <c r="A898">
        <v>897</v>
      </c>
      <c r="C898" s="2">
        <v>2</v>
      </c>
    </row>
    <row r="899" spans="1:5" x14ac:dyDescent="0.25">
      <c r="A899">
        <v>898</v>
      </c>
      <c r="C899" s="2">
        <v>2</v>
      </c>
      <c r="D899" s="3">
        <v>3</v>
      </c>
    </row>
    <row r="900" spans="1:5" x14ac:dyDescent="0.25">
      <c r="A900">
        <v>899</v>
      </c>
      <c r="C900" s="2">
        <v>2</v>
      </c>
      <c r="D900" s="3">
        <v>3</v>
      </c>
    </row>
    <row r="901" spans="1:5" x14ac:dyDescent="0.25">
      <c r="A901">
        <v>900</v>
      </c>
      <c r="C901" s="2">
        <v>2</v>
      </c>
      <c r="D901" s="3">
        <v>3</v>
      </c>
    </row>
    <row r="902" spans="1:5" x14ac:dyDescent="0.25">
      <c r="A902">
        <v>901</v>
      </c>
      <c r="C902" s="2">
        <v>2</v>
      </c>
      <c r="D902" s="3">
        <v>3</v>
      </c>
    </row>
    <row r="903" spans="1:5" x14ac:dyDescent="0.25">
      <c r="A903">
        <v>902</v>
      </c>
      <c r="C903" s="2">
        <v>2</v>
      </c>
      <c r="D903" s="3">
        <v>3</v>
      </c>
    </row>
    <row r="904" spans="1:5" x14ac:dyDescent="0.25">
      <c r="A904">
        <v>903</v>
      </c>
      <c r="C904" s="2">
        <v>2</v>
      </c>
      <c r="D904" s="3">
        <v>3</v>
      </c>
    </row>
    <row r="905" spans="1:5" x14ac:dyDescent="0.25">
      <c r="A905">
        <v>904</v>
      </c>
      <c r="D905" s="3">
        <v>3</v>
      </c>
    </row>
    <row r="906" spans="1:5" x14ac:dyDescent="0.25">
      <c r="A906">
        <v>905</v>
      </c>
      <c r="D906" s="3">
        <v>3</v>
      </c>
    </row>
    <row r="907" spans="1:5" x14ac:dyDescent="0.25">
      <c r="A907">
        <v>906</v>
      </c>
      <c r="D907" s="3">
        <v>3</v>
      </c>
    </row>
    <row r="908" spans="1:5" x14ac:dyDescent="0.25">
      <c r="A908">
        <v>907</v>
      </c>
      <c r="D908" s="3">
        <v>3</v>
      </c>
      <c r="E908" s="5">
        <v>4</v>
      </c>
    </row>
    <row r="909" spans="1:5" x14ac:dyDescent="0.25">
      <c r="A909">
        <v>908</v>
      </c>
      <c r="D909" s="3">
        <v>3</v>
      </c>
      <c r="E909" s="5">
        <v>4</v>
      </c>
    </row>
    <row r="910" spans="1:5" x14ac:dyDescent="0.25">
      <c r="A910">
        <v>909</v>
      </c>
      <c r="D910" s="3">
        <v>3</v>
      </c>
      <c r="E910" s="5">
        <v>4</v>
      </c>
    </row>
    <row r="911" spans="1:5" x14ac:dyDescent="0.25">
      <c r="A911">
        <v>910</v>
      </c>
      <c r="D911" s="3">
        <v>3</v>
      </c>
      <c r="E911" s="5">
        <v>4</v>
      </c>
    </row>
    <row r="912" spans="1:5" x14ac:dyDescent="0.25">
      <c r="A912">
        <v>911</v>
      </c>
      <c r="B912" s="4">
        <v>1</v>
      </c>
      <c r="E912" s="5">
        <v>4</v>
      </c>
    </row>
    <row r="913" spans="1:5" x14ac:dyDescent="0.25">
      <c r="A913">
        <v>912</v>
      </c>
      <c r="B913" s="4">
        <v>1</v>
      </c>
      <c r="E913" s="5">
        <v>4</v>
      </c>
    </row>
    <row r="914" spans="1:5" x14ac:dyDescent="0.25">
      <c r="A914">
        <v>913</v>
      </c>
      <c r="B914" s="4">
        <v>1</v>
      </c>
      <c r="E914" s="5">
        <v>4</v>
      </c>
    </row>
    <row r="915" spans="1:5" x14ac:dyDescent="0.25">
      <c r="A915">
        <v>914</v>
      </c>
      <c r="B915" s="4">
        <v>1</v>
      </c>
      <c r="E915" s="5">
        <v>4</v>
      </c>
    </row>
    <row r="916" spans="1:5" x14ac:dyDescent="0.25">
      <c r="A916">
        <v>915</v>
      </c>
      <c r="B916" s="4">
        <v>1</v>
      </c>
      <c r="E916" s="5">
        <v>4</v>
      </c>
    </row>
    <row r="917" spans="1:5" x14ac:dyDescent="0.25">
      <c r="A917">
        <v>916</v>
      </c>
      <c r="B917" s="4">
        <v>1</v>
      </c>
      <c r="E917" s="5">
        <v>4</v>
      </c>
    </row>
    <row r="918" spans="1:5" x14ac:dyDescent="0.25">
      <c r="A918">
        <v>917</v>
      </c>
      <c r="B918" s="4">
        <v>1</v>
      </c>
      <c r="E918" s="5">
        <v>4</v>
      </c>
    </row>
    <row r="919" spans="1:5" x14ac:dyDescent="0.25">
      <c r="A919">
        <v>918</v>
      </c>
      <c r="B919" s="4">
        <v>1</v>
      </c>
    </row>
    <row r="920" spans="1:5" x14ac:dyDescent="0.25">
      <c r="A920">
        <v>919</v>
      </c>
      <c r="B920" s="4">
        <v>1</v>
      </c>
    </row>
    <row r="921" spans="1:5" x14ac:dyDescent="0.25">
      <c r="A921">
        <v>920</v>
      </c>
      <c r="B921" s="4">
        <v>1</v>
      </c>
    </row>
    <row r="922" spans="1:5" x14ac:dyDescent="0.25">
      <c r="A922">
        <v>921</v>
      </c>
      <c r="B922" s="4">
        <v>1</v>
      </c>
      <c r="C922" s="2">
        <v>2</v>
      </c>
    </row>
    <row r="923" spans="1:5" x14ac:dyDescent="0.25">
      <c r="A923">
        <v>922</v>
      </c>
      <c r="B923" s="4">
        <v>1</v>
      </c>
      <c r="C923" s="2">
        <v>2</v>
      </c>
    </row>
    <row r="924" spans="1:5" x14ac:dyDescent="0.25">
      <c r="A924">
        <v>923</v>
      </c>
      <c r="C924" s="2">
        <v>2</v>
      </c>
    </row>
    <row r="925" spans="1:5" x14ac:dyDescent="0.25">
      <c r="A925">
        <v>924</v>
      </c>
      <c r="C925" s="2">
        <v>2</v>
      </c>
    </row>
    <row r="926" spans="1:5" x14ac:dyDescent="0.25">
      <c r="A926">
        <v>925</v>
      </c>
      <c r="C926" s="2">
        <v>2</v>
      </c>
    </row>
    <row r="927" spans="1:5" x14ac:dyDescent="0.25">
      <c r="A927">
        <v>926</v>
      </c>
      <c r="C927" s="2">
        <v>2</v>
      </c>
      <c r="D927" s="3">
        <v>3</v>
      </c>
    </row>
    <row r="928" spans="1:5" x14ac:dyDescent="0.25">
      <c r="A928">
        <v>927</v>
      </c>
      <c r="C928" s="2">
        <v>2</v>
      </c>
      <c r="D928" s="3">
        <v>3</v>
      </c>
    </row>
    <row r="929" spans="1:5" x14ac:dyDescent="0.25">
      <c r="A929">
        <v>928</v>
      </c>
      <c r="C929" s="2">
        <v>2</v>
      </c>
      <c r="D929" s="3">
        <v>3</v>
      </c>
    </row>
    <row r="930" spans="1:5" x14ac:dyDescent="0.25">
      <c r="A930">
        <v>929</v>
      </c>
      <c r="C930" s="2">
        <v>2</v>
      </c>
      <c r="D930" s="3">
        <v>3</v>
      </c>
    </row>
    <row r="931" spans="1:5" x14ac:dyDescent="0.25">
      <c r="A931">
        <v>930</v>
      </c>
      <c r="C931" s="2">
        <v>2</v>
      </c>
      <c r="D931" s="3">
        <v>3</v>
      </c>
    </row>
    <row r="932" spans="1:5" x14ac:dyDescent="0.25">
      <c r="A932">
        <v>931</v>
      </c>
      <c r="D932" s="3">
        <v>3</v>
      </c>
      <c r="E932" s="5">
        <v>4</v>
      </c>
    </row>
    <row r="933" spans="1:5" x14ac:dyDescent="0.25">
      <c r="A933">
        <v>932</v>
      </c>
      <c r="D933" s="3">
        <v>3</v>
      </c>
      <c r="E933" s="5">
        <v>4</v>
      </c>
    </row>
    <row r="934" spans="1:5" x14ac:dyDescent="0.25">
      <c r="A934">
        <v>933</v>
      </c>
      <c r="D934" s="3">
        <v>3</v>
      </c>
      <c r="E934" s="5">
        <v>4</v>
      </c>
    </row>
    <row r="935" spans="1:5" x14ac:dyDescent="0.25">
      <c r="A935">
        <v>934</v>
      </c>
      <c r="D935" s="3">
        <v>3</v>
      </c>
      <c r="E935" s="5">
        <v>4</v>
      </c>
    </row>
    <row r="936" spans="1:5" x14ac:dyDescent="0.25">
      <c r="A936">
        <v>935</v>
      </c>
      <c r="D936" s="3">
        <v>3</v>
      </c>
      <c r="E936" s="5">
        <v>4</v>
      </c>
    </row>
    <row r="937" spans="1:5" x14ac:dyDescent="0.25">
      <c r="A937">
        <v>936</v>
      </c>
      <c r="D937" s="3">
        <v>3</v>
      </c>
      <c r="E937" s="5">
        <v>4</v>
      </c>
    </row>
    <row r="938" spans="1:5" x14ac:dyDescent="0.25">
      <c r="A938">
        <v>937</v>
      </c>
      <c r="B938" s="4">
        <v>1</v>
      </c>
      <c r="E938" s="5">
        <v>4</v>
      </c>
    </row>
    <row r="939" spans="1:5" x14ac:dyDescent="0.25">
      <c r="A939">
        <v>938</v>
      </c>
      <c r="B939" s="4">
        <v>1</v>
      </c>
      <c r="E939" s="5">
        <v>4</v>
      </c>
    </row>
    <row r="940" spans="1:5" x14ac:dyDescent="0.25">
      <c r="A940">
        <v>939</v>
      </c>
      <c r="B940" s="4">
        <v>1</v>
      </c>
      <c r="E940" s="5">
        <v>4</v>
      </c>
    </row>
    <row r="941" spans="1:5" x14ac:dyDescent="0.25">
      <c r="A941">
        <v>940</v>
      </c>
      <c r="B941" s="4">
        <v>1</v>
      </c>
    </row>
    <row r="942" spans="1:5" x14ac:dyDescent="0.25">
      <c r="A942">
        <v>941</v>
      </c>
      <c r="B942" s="4">
        <v>1</v>
      </c>
    </row>
    <row r="943" spans="1:5" x14ac:dyDescent="0.25">
      <c r="A943">
        <v>942</v>
      </c>
      <c r="B943" s="4">
        <v>1</v>
      </c>
    </row>
    <row r="944" spans="1:5" x14ac:dyDescent="0.25">
      <c r="A944">
        <v>943</v>
      </c>
      <c r="B944" s="4">
        <v>1</v>
      </c>
    </row>
    <row r="945" spans="1:5" x14ac:dyDescent="0.25">
      <c r="A945">
        <v>944</v>
      </c>
      <c r="B945" s="4">
        <v>1</v>
      </c>
      <c r="C945" s="2">
        <v>2</v>
      </c>
    </row>
    <row r="946" spans="1:5" x14ac:dyDescent="0.25">
      <c r="A946">
        <v>945</v>
      </c>
      <c r="B946" s="4">
        <v>1</v>
      </c>
      <c r="C946" s="2">
        <v>2</v>
      </c>
    </row>
    <row r="947" spans="1:5" x14ac:dyDescent="0.25">
      <c r="A947">
        <v>946</v>
      </c>
      <c r="B947" s="4">
        <v>1</v>
      </c>
      <c r="C947" s="2">
        <v>2</v>
      </c>
    </row>
    <row r="948" spans="1:5" x14ac:dyDescent="0.25">
      <c r="A948">
        <v>947</v>
      </c>
      <c r="B948" s="4">
        <v>1</v>
      </c>
      <c r="C948" s="2">
        <v>2</v>
      </c>
    </row>
    <row r="949" spans="1:5" x14ac:dyDescent="0.25">
      <c r="A949">
        <v>948</v>
      </c>
      <c r="C949" s="2">
        <v>2</v>
      </c>
    </row>
    <row r="950" spans="1:5" x14ac:dyDescent="0.25">
      <c r="A950">
        <v>949</v>
      </c>
      <c r="C950" s="2">
        <v>2</v>
      </c>
    </row>
    <row r="951" spans="1:5" x14ac:dyDescent="0.25">
      <c r="A951">
        <v>950</v>
      </c>
      <c r="C951" s="2">
        <v>2</v>
      </c>
    </row>
    <row r="952" spans="1:5" x14ac:dyDescent="0.25">
      <c r="A952">
        <v>951</v>
      </c>
      <c r="C952" s="2">
        <v>2</v>
      </c>
      <c r="D952" s="3">
        <v>3</v>
      </c>
      <c r="E952" s="5">
        <v>4</v>
      </c>
    </row>
    <row r="953" spans="1:5" x14ac:dyDescent="0.25">
      <c r="A953">
        <v>952</v>
      </c>
      <c r="D953" s="3">
        <v>3</v>
      </c>
      <c r="E953" s="5">
        <v>4</v>
      </c>
    </row>
    <row r="954" spans="1:5" x14ac:dyDescent="0.25">
      <c r="A954">
        <v>953</v>
      </c>
      <c r="D954" s="3">
        <v>3</v>
      </c>
      <c r="E954" s="5">
        <v>4</v>
      </c>
    </row>
    <row r="955" spans="1:5" x14ac:dyDescent="0.25">
      <c r="A955">
        <v>954</v>
      </c>
      <c r="D955" s="3">
        <v>3</v>
      </c>
      <c r="E955" s="5">
        <v>4</v>
      </c>
    </row>
    <row r="956" spans="1:5" x14ac:dyDescent="0.25">
      <c r="A956">
        <v>955</v>
      </c>
      <c r="D956" s="3">
        <v>3</v>
      </c>
      <c r="E956" s="5">
        <v>4</v>
      </c>
    </row>
    <row r="957" spans="1:5" x14ac:dyDescent="0.25">
      <c r="A957">
        <v>956</v>
      </c>
      <c r="D957" s="3">
        <v>3</v>
      </c>
      <c r="E957" s="5">
        <v>4</v>
      </c>
    </row>
    <row r="958" spans="1:5" x14ac:dyDescent="0.25">
      <c r="A958">
        <v>957</v>
      </c>
      <c r="D958" s="3">
        <v>3</v>
      </c>
      <c r="E958" s="5">
        <v>4</v>
      </c>
    </row>
    <row r="959" spans="1:5" x14ac:dyDescent="0.25">
      <c r="A959">
        <v>958</v>
      </c>
      <c r="D959" s="3">
        <v>3</v>
      </c>
      <c r="E959" s="5">
        <v>4</v>
      </c>
    </row>
    <row r="960" spans="1:5" x14ac:dyDescent="0.25">
      <c r="A960">
        <v>959</v>
      </c>
      <c r="E960" s="5">
        <v>4</v>
      </c>
    </row>
    <row r="961" spans="1:5" x14ac:dyDescent="0.25">
      <c r="A961">
        <v>960</v>
      </c>
      <c r="B961" s="4">
        <v>1</v>
      </c>
      <c r="E961" s="5">
        <v>4</v>
      </c>
    </row>
    <row r="962" spans="1:5" x14ac:dyDescent="0.25">
      <c r="A962">
        <v>961</v>
      </c>
      <c r="B962" s="4">
        <v>1</v>
      </c>
    </row>
    <row r="963" spans="1:5" x14ac:dyDescent="0.25">
      <c r="A963">
        <v>962</v>
      </c>
      <c r="B963" s="4">
        <v>1</v>
      </c>
    </row>
    <row r="964" spans="1:5" x14ac:dyDescent="0.25">
      <c r="A964">
        <v>963</v>
      </c>
      <c r="B964" s="4">
        <v>1</v>
      </c>
    </row>
    <row r="965" spans="1:5" x14ac:dyDescent="0.25">
      <c r="A965">
        <v>964</v>
      </c>
      <c r="B965" s="4">
        <v>1</v>
      </c>
      <c r="C965" s="2">
        <v>2</v>
      </c>
    </row>
    <row r="966" spans="1:5" x14ac:dyDescent="0.25">
      <c r="A966">
        <v>965</v>
      </c>
      <c r="B966" s="4">
        <v>1</v>
      </c>
      <c r="C966" s="2">
        <v>2</v>
      </c>
    </row>
    <row r="967" spans="1:5" x14ac:dyDescent="0.25">
      <c r="A967">
        <v>966</v>
      </c>
      <c r="B967" s="4">
        <v>1</v>
      </c>
      <c r="C967" s="2">
        <v>2</v>
      </c>
    </row>
    <row r="968" spans="1:5" x14ac:dyDescent="0.25">
      <c r="A968">
        <v>967</v>
      </c>
      <c r="B968" s="4">
        <v>1</v>
      </c>
      <c r="C968" s="2">
        <v>2</v>
      </c>
    </row>
    <row r="969" spans="1:5" x14ac:dyDescent="0.25">
      <c r="A969">
        <v>968</v>
      </c>
      <c r="B969" s="4">
        <v>1</v>
      </c>
      <c r="C969" s="2">
        <v>2</v>
      </c>
    </row>
    <row r="970" spans="1:5" x14ac:dyDescent="0.25">
      <c r="A970">
        <v>969</v>
      </c>
      <c r="C970" s="2">
        <v>2</v>
      </c>
    </row>
    <row r="971" spans="1:5" x14ac:dyDescent="0.25">
      <c r="A971">
        <v>970</v>
      </c>
      <c r="C971" s="2">
        <v>2</v>
      </c>
    </row>
    <row r="972" spans="1:5" x14ac:dyDescent="0.25">
      <c r="A972">
        <v>971</v>
      </c>
      <c r="C972" s="2">
        <v>2</v>
      </c>
    </row>
    <row r="973" spans="1:5" x14ac:dyDescent="0.25">
      <c r="A973">
        <v>972</v>
      </c>
      <c r="C973" s="2">
        <v>2</v>
      </c>
    </row>
    <row r="974" spans="1:5" x14ac:dyDescent="0.25">
      <c r="A974">
        <v>973</v>
      </c>
      <c r="D974" s="3">
        <v>3</v>
      </c>
      <c r="E974" s="5">
        <v>4</v>
      </c>
    </row>
    <row r="975" spans="1:5" x14ac:dyDescent="0.25">
      <c r="A975">
        <v>974</v>
      </c>
      <c r="D975" s="3">
        <v>3</v>
      </c>
      <c r="E975" s="5">
        <v>4</v>
      </c>
    </row>
    <row r="976" spans="1:5" x14ac:dyDescent="0.25">
      <c r="A976">
        <v>975</v>
      </c>
      <c r="D976" s="3">
        <v>3</v>
      </c>
      <c r="E976" s="5">
        <v>4</v>
      </c>
    </row>
    <row r="977" spans="1:5" x14ac:dyDescent="0.25">
      <c r="A977">
        <v>976</v>
      </c>
      <c r="D977" s="3">
        <v>3</v>
      </c>
      <c r="E977" s="5">
        <v>4</v>
      </c>
    </row>
    <row r="978" spans="1:5" x14ac:dyDescent="0.25">
      <c r="A978">
        <v>977</v>
      </c>
      <c r="D978" s="3">
        <v>3</v>
      </c>
      <c r="E978" s="5">
        <v>4</v>
      </c>
    </row>
    <row r="979" spans="1:5" x14ac:dyDescent="0.25">
      <c r="A979">
        <v>978</v>
      </c>
      <c r="D979" s="3">
        <v>3</v>
      </c>
      <c r="E979" s="5">
        <v>4</v>
      </c>
    </row>
    <row r="980" spans="1:5" x14ac:dyDescent="0.25">
      <c r="A980">
        <v>979</v>
      </c>
      <c r="D980" s="3">
        <v>3</v>
      </c>
      <c r="E980" s="5">
        <v>4</v>
      </c>
    </row>
    <row r="981" spans="1:5" x14ac:dyDescent="0.25">
      <c r="A981">
        <v>980</v>
      </c>
      <c r="D981" s="3">
        <v>3</v>
      </c>
      <c r="E981" s="5">
        <v>4</v>
      </c>
    </row>
    <row r="982" spans="1:5" x14ac:dyDescent="0.25">
      <c r="A982">
        <v>981</v>
      </c>
      <c r="D982" s="3">
        <v>3</v>
      </c>
      <c r="E982" s="5">
        <v>4</v>
      </c>
    </row>
    <row r="983" spans="1:5" x14ac:dyDescent="0.25">
      <c r="A983">
        <v>982</v>
      </c>
      <c r="B983" s="4">
        <v>1</v>
      </c>
    </row>
    <row r="984" spans="1:5" x14ac:dyDescent="0.25">
      <c r="A984">
        <v>983</v>
      </c>
      <c r="B984" s="4">
        <v>1</v>
      </c>
    </row>
    <row r="985" spans="1:5" x14ac:dyDescent="0.25">
      <c r="A985">
        <v>984</v>
      </c>
      <c r="B985" s="4">
        <v>1</v>
      </c>
    </row>
    <row r="986" spans="1:5" x14ac:dyDescent="0.25">
      <c r="A986">
        <v>985</v>
      </c>
      <c r="B986" s="4">
        <v>1</v>
      </c>
    </row>
    <row r="987" spans="1:5" x14ac:dyDescent="0.25">
      <c r="A987">
        <v>986</v>
      </c>
      <c r="B987" s="4">
        <v>1</v>
      </c>
      <c r="C987" s="2">
        <v>2</v>
      </c>
    </row>
    <row r="988" spans="1:5" x14ac:dyDescent="0.25">
      <c r="A988">
        <v>987</v>
      </c>
      <c r="B988" s="4">
        <v>1</v>
      </c>
      <c r="C988" s="2">
        <v>2</v>
      </c>
    </row>
    <row r="989" spans="1:5" x14ac:dyDescent="0.25">
      <c r="A989">
        <v>988</v>
      </c>
      <c r="B989" s="4">
        <v>1</v>
      </c>
      <c r="C989" s="2">
        <v>2</v>
      </c>
    </row>
    <row r="990" spans="1:5" x14ac:dyDescent="0.25">
      <c r="A990">
        <v>989</v>
      </c>
      <c r="B990" s="4">
        <v>1</v>
      </c>
      <c r="C990" s="2">
        <v>2</v>
      </c>
    </row>
    <row r="991" spans="1:5" x14ac:dyDescent="0.25">
      <c r="A991">
        <v>990</v>
      </c>
      <c r="B991" s="4">
        <v>1</v>
      </c>
      <c r="C991" s="2">
        <v>2</v>
      </c>
    </row>
    <row r="992" spans="1:5" x14ac:dyDescent="0.25">
      <c r="A992">
        <v>991</v>
      </c>
      <c r="C992" s="2">
        <v>2</v>
      </c>
    </row>
    <row r="993" spans="1:5" x14ac:dyDescent="0.25">
      <c r="A993">
        <v>992</v>
      </c>
      <c r="C993" s="2">
        <v>2</v>
      </c>
    </row>
    <row r="994" spans="1:5" x14ac:dyDescent="0.25">
      <c r="A994">
        <v>993</v>
      </c>
      <c r="C994" s="2">
        <v>2</v>
      </c>
    </row>
    <row r="995" spans="1:5" x14ac:dyDescent="0.25">
      <c r="A995">
        <v>994</v>
      </c>
      <c r="C995" s="2">
        <v>2</v>
      </c>
    </row>
    <row r="996" spans="1:5" x14ac:dyDescent="0.25">
      <c r="A996">
        <v>995</v>
      </c>
    </row>
    <row r="997" spans="1:5" x14ac:dyDescent="0.25">
      <c r="A997">
        <v>996</v>
      </c>
      <c r="D997" s="3">
        <v>3</v>
      </c>
    </row>
    <row r="998" spans="1:5" x14ac:dyDescent="0.25">
      <c r="A998">
        <v>997</v>
      </c>
      <c r="D998" s="3">
        <v>3</v>
      </c>
      <c r="E998" s="5">
        <v>4</v>
      </c>
    </row>
    <row r="999" spans="1:5" x14ac:dyDescent="0.25">
      <c r="A999">
        <v>998</v>
      </c>
      <c r="D999" s="3">
        <v>3</v>
      </c>
      <c r="E999" s="5">
        <v>4</v>
      </c>
    </row>
    <row r="1000" spans="1:5" x14ac:dyDescent="0.25">
      <c r="A1000">
        <v>999</v>
      </c>
      <c r="D1000" s="3">
        <v>3</v>
      </c>
      <c r="E1000" s="5">
        <v>4</v>
      </c>
    </row>
    <row r="1001" spans="1:5" x14ac:dyDescent="0.25">
      <c r="A1001">
        <v>1000</v>
      </c>
      <c r="D1001" s="3">
        <v>3</v>
      </c>
      <c r="E1001" s="5">
        <v>4</v>
      </c>
    </row>
    <row r="1002" spans="1:5" x14ac:dyDescent="0.25">
      <c r="A1002">
        <v>1001</v>
      </c>
      <c r="D1002" s="3">
        <v>3</v>
      </c>
      <c r="E1002" s="5">
        <v>4</v>
      </c>
    </row>
    <row r="1003" spans="1:5" x14ac:dyDescent="0.25">
      <c r="A1003">
        <v>1002</v>
      </c>
      <c r="D1003" s="3">
        <v>3</v>
      </c>
      <c r="E1003" s="5">
        <v>4</v>
      </c>
    </row>
    <row r="1004" spans="1:5" x14ac:dyDescent="0.25">
      <c r="A1004">
        <v>1003</v>
      </c>
      <c r="B1004" s="4">
        <v>1</v>
      </c>
      <c r="D1004" s="3">
        <v>3</v>
      </c>
      <c r="E1004" s="5">
        <v>4</v>
      </c>
    </row>
    <row r="1005" spans="1:5" x14ac:dyDescent="0.25">
      <c r="A1005">
        <v>1004</v>
      </c>
      <c r="B1005" s="4">
        <v>1</v>
      </c>
      <c r="D1005" s="3">
        <v>3</v>
      </c>
      <c r="E1005" s="5">
        <v>4</v>
      </c>
    </row>
    <row r="1006" spans="1:5" x14ac:dyDescent="0.25">
      <c r="A1006">
        <v>1005</v>
      </c>
      <c r="B1006" s="4">
        <v>1</v>
      </c>
      <c r="D1006" s="3">
        <v>3</v>
      </c>
      <c r="E1006" s="5">
        <v>4</v>
      </c>
    </row>
    <row r="1007" spans="1:5" x14ac:dyDescent="0.25">
      <c r="A1007">
        <v>1006</v>
      </c>
      <c r="B1007" s="4">
        <v>1</v>
      </c>
      <c r="E1007" s="5">
        <v>4</v>
      </c>
    </row>
    <row r="1008" spans="1:5" x14ac:dyDescent="0.25">
      <c r="A1008">
        <v>1007</v>
      </c>
      <c r="B1008" s="4">
        <v>1</v>
      </c>
    </row>
    <row r="1009" spans="1:5" x14ac:dyDescent="0.25">
      <c r="A1009">
        <v>1008</v>
      </c>
      <c r="B1009" s="4">
        <v>1</v>
      </c>
    </row>
    <row r="1010" spans="1:5" x14ac:dyDescent="0.25">
      <c r="A1010">
        <v>1009</v>
      </c>
      <c r="B1010" s="4">
        <v>1</v>
      </c>
    </row>
    <row r="1011" spans="1:5" x14ac:dyDescent="0.25">
      <c r="A1011">
        <v>1010</v>
      </c>
      <c r="B1011" s="4">
        <v>1</v>
      </c>
      <c r="C1011" s="2">
        <v>2</v>
      </c>
    </row>
    <row r="1012" spans="1:5" x14ac:dyDescent="0.25">
      <c r="A1012">
        <v>1011</v>
      </c>
      <c r="B1012" s="4">
        <v>1</v>
      </c>
      <c r="C1012" s="2">
        <v>2</v>
      </c>
    </row>
    <row r="1013" spans="1:5" x14ac:dyDescent="0.25">
      <c r="A1013">
        <v>1012</v>
      </c>
      <c r="B1013" s="4">
        <v>1</v>
      </c>
      <c r="C1013" s="2">
        <v>2</v>
      </c>
    </row>
    <row r="1014" spans="1:5" x14ac:dyDescent="0.25">
      <c r="A1014">
        <v>1013</v>
      </c>
      <c r="B1014" s="4">
        <v>1</v>
      </c>
      <c r="C1014" s="2">
        <v>2</v>
      </c>
    </row>
    <row r="1015" spans="1:5" x14ac:dyDescent="0.25">
      <c r="A1015">
        <v>1014</v>
      </c>
      <c r="C1015" s="2">
        <v>2</v>
      </c>
    </row>
    <row r="1016" spans="1:5" x14ac:dyDescent="0.25">
      <c r="A1016">
        <v>1015</v>
      </c>
      <c r="C1016" s="2">
        <v>2</v>
      </c>
    </row>
    <row r="1017" spans="1:5" x14ac:dyDescent="0.25">
      <c r="A1017">
        <v>1016</v>
      </c>
      <c r="C1017" s="2">
        <v>2</v>
      </c>
    </row>
    <row r="1018" spans="1:5" x14ac:dyDescent="0.25">
      <c r="A1018">
        <v>1017</v>
      </c>
      <c r="C1018" s="2">
        <v>2</v>
      </c>
    </row>
    <row r="1019" spans="1:5" x14ac:dyDescent="0.25">
      <c r="A1019">
        <v>1018</v>
      </c>
      <c r="C1019" s="2">
        <v>2</v>
      </c>
      <c r="D1019" s="3">
        <v>3</v>
      </c>
    </row>
    <row r="1020" spans="1:5" x14ac:dyDescent="0.25">
      <c r="A1020">
        <v>1019</v>
      </c>
      <c r="D1020" s="3">
        <v>3</v>
      </c>
    </row>
    <row r="1021" spans="1:5" x14ac:dyDescent="0.25">
      <c r="A1021">
        <v>1020</v>
      </c>
      <c r="D1021" s="3">
        <v>3</v>
      </c>
      <c r="E1021" s="5">
        <v>4</v>
      </c>
    </row>
    <row r="1022" spans="1:5" x14ac:dyDescent="0.25">
      <c r="A1022">
        <v>1021</v>
      </c>
      <c r="D1022" s="3">
        <v>3</v>
      </c>
      <c r="E1022" s="5">
        <v>4</v>
      </c>
    </row>
    <row r="1023" spans="1:5" x14ac:dyDescent="0.25">
      <c r="A1023">
        <v>1022</v>
      </c>
      <c r="D1023" s="3">
        <v>3</v>
      </c>
      <c r="E1023" s="5">
        <v>4</v>
      </c>
    </row>
    <row r="1024" spans="1:5" x14ac:dyDescent="0.25">
      <c r="A1024">
        <v>1023</v>
      </c>
      <c r="D1024" s="3">
        <v>3</v>
      </c>
      <c r="E1024" s="5">
        <v>4</v>
      </c>
    </row>
    <row r="1025" spans="1:5" x14ac:dyDescent="0.25">
      <c r="A1025">
        <v>1024</v>
      </c>
      <c r="D1025" s="3">
        <v>3</v>
      </c>
      <c r="E1025" s="5">
        <v>4</v>
      </c>
    </row>
    <row r="1026" spans="1:5" x14ac:dyDescent="0.25">
      <c r="A1026">
        <v>1025</v>
      </c>
      <c r="D1026" s="3">
        <v>3</v>
      </c>
      <c r="E1026" s="5">
        <v>4</v>
      </c>
    </row>
    <row r="1027" spans="1:5" x14ac:dyDescent="0.25">
      <c r="A1027">
        <v>1026</v>
      </c>
      <c r="D1027" s="3">
        <v>3</v>
      </c>
      <c r="E1027" s="5">
        <v>4</v>
      </c>
    </row>
    <row r="1028" spans="1:5" x14ac:dyDescent="0.25">
      <c r="A1028">
        <v>1027</v>
      </c>
      <c r="D1028" s="3">
        <v>3</v>
      </c>
      <c r="E1028" s="5">
        <v>4</v>
      </c>
    </row>
    <row r="1029" spans="1:5" x14ac:dyDescent="0.25">
      <c r="A1029">
        <v>1028</v>
      </c>
      <c r="B1029" s="4">
        <v>1</v>
      </c>
      <c r="D1029" s="3">
        <v>3</v>
      </c>
    </row>
    <row r="1030" spans="1:5" x14ac:dyDescent="0.25">
      <c r="A1030">
        <v>1029</v>
      </c>
      <c r="B1030" s="4">
        <v>1</v>
      </c>
    </row>
    <row r="1031" spans="1:5" x14ac:dyDescent="0.25">
      <c r="A1031">
        <v>1030</v>
      </c>
      <c r="B1031" s="4">
        <v>1</v>
      </c>
    </row>
    <row r="1032" spans="1:5" x14ac:dyDescent="0.25">
      <c r="A1032">
        <v>1031</v>
      </c>
      <c r="B1032" s="4">
        <v>1</v>
      </c>
    </row>
    <row r="1033" spans="1:5" x14ac:dyDescent="0.25">
      <c r="A1033">
        <v>1032</v>
      </c>
      <c r="B1033" s="4">
        <v>1</v>
      </c>
    </row>
    <row r="1034" spans="1:5" x14ac:dyDescent="0.25">
      <c r="A1034">
        <v>1033</v>
      </c>
      <c r="B1034" s="4">
        <v>1</v>
      </c>
    </row>
    <row r="1035" spans="1:5" x14ac:dyDescent="0.25">
      <c r="A1035">
        <v>1034</v>
      </c>
      <c r="B1035" s="4">
        <v>1</v>
      </c>
    </row>
    <row r="1036" spans="1:5" x14ac:dyDescent="0.25">
      <c r="A1036">
        <v>1035</v>
      </c>
      <c r="B1036" s="4">
        <v>1</v>
      </c>
      <c r="C1036" s="2">
        <v>2</v>
      </c>
    </row>
    <row r="1037" spans="1:5" x14ac:dyDescent="0.25">
      <c r="A1037">
        <v>1036</v>
      </c>
      <c r="B1037" s="4">
        <v>1</v>
      </c>
      <c r="C1037" s="2">
        <v>2</v>
      </c>
    </row>
    <row r="1038" spans="1:5" x14ac:dyDescent="0.25">
      <c r="A1038">
        <v>1037</v>
      </c>
      <c r="B1038" s="4">
        <v>1</v>
      </c>
      <c r="C1038" s="2">
        <v>2</v>
      </c>
    </row>
    <row r="1039" spans="1:5" x14ac:dyDescent="0.25">
      <c r="A1039">
        <v>1038</v>
      </c>
      <c r="B1039" s="4">
        <v>1</v>
      </c>
      <c r="C1039" s="2">
        <v>2</v>
      </c>
    </row>
    <row r="1040" spans="1:5" x14ac:dyDescent="0.25">
      <c r="A1040">
        <v>1039</v>
      </c>
      <c r="C1040" s="2">
        <v>2</v>
      </c>
    </row>
    <row r="1041" spans="1:5" x14ac:dyDescent="0.25">
      <c r="A1041">
        <v>1040</v>
      </c>
      <c r="C1041" s="2">
        <v>2</v>
      </c>
    </row>
    <row r="1042" spans="1:5" x14ac:dyDescent="0.25">
      <c r="A1042">
        <v>1041</v>
      </c>
      <c r="C1042" s="2">
        <v>2</v>
      </c>
    </row>
    <row r="1043" spans="1:5" x14ac:dyDescent="0.25">
      <c r="A1043">
        <v>1042</v>
      </c>
      <c r="C1043" s="2">
        <v>2</v>
      </c>
      <c r="D1043" s="3">
        <v>3</v>
      </c>
    </row>
    <row r="1044" spans="1:5" x14ac:dyDescent="0.25">
      <c r="A1044">
        <v>1043</v>
      </c>
      <c r="D1044" s="3">
        <v>3</v>
      </c>
      <c r="E1044" s="5">
        <v>4</v>
      </c>
    </row>
    <row r="1045" spans="1:5" x14ac:dyDescent="0.25">
      <c r="A1045">
        <v>1044</v>
      </c>
      <c r="D1045" s="3">
        <v>3</v>
      </c>
      <c r="E1045" s="5">
        <v>4</v>
      </c>
    </row>
    <row r="1046" spans="1:5" x14ac:dyDescent="0.25">
      <c r="A1046">
        <v>1045</v>
      </c>
      <c r="D1046" s="3">
        <v>3</v>
      </c>
      <c r="E1046" s="5">
        <v>4</v>
      </c>
    </row>
    <row r="1047" spans="1:5" x14ac:dyDescent="0.25">
      <c r="A1047">
        <v>1046</v>
      </c>
      <c r="D1047" s="3">
        <v>3</v>
      </c>
      <c r="E1047" s="5">
        <v>4</v>
      </c>
    </row>
    <row r="1048" spans="1:5" x14ac:dyDescent="0.25">
      <c r="A1048">
        <v>1047</v>
      </c>
      <c r="D1048" s="3">
        <v>3</v>
      </c>
      <c r="E1048" s="5">
        <v>4</v>
      </c>
    </row>
    <row r="1049" spans="1:5" x14ac:dyDescent="0.25">
      <c r="A1049">
        <v>1048</v>
      </c>
      <c r="D1049" s="3">
        <v>3</v>
      </c>
      <c r="E1049" s="5">
        <v>4</v>
      </c>
    </row>
    <row r="1050" spans="1:5" x14ac:dyDescent="0.25">
      <c r="A1050">
        <v>1049</v>
      </c>
      <c r="D1050" s="3">
        <v>3</v>
      </c>
      <c r="E1050" s="5">
        <v>4</v>
      </c>
    </row>
    <row r="1051" spans="1:5" x14ac:dyDescent="0.25">
      <c r="A1051">
        <v>1050</v>
      </c>
      <c r="D1051" s="3">
        <v>3</v>
      </c>
      <c r="E1051" s="5">
        <v>4</v>
      </c>
    </row>
    <row r="1052" spans="1:5" x14ac:dyDescent="0.25">
      <c r="A1052">
        <v>1051</v>
      </c>
      <c r="E1052" s="5">
        <v>4</v>
      </c>
    </row>
    <row r="1053" spans="1:5" x14ac:dyDescent="0.25">
      <c r="A1053">
        <v>1052</v>
      </c>
      <c r="E1053" s="5">
        <v>4</v>
      </c>
    </row>
    <row r="1054" spans="1:5" x14ac:dyDescent="0.25">
      <c r="A1054">
        <v>1053</v>
      </c>
      <c r="B1054" s="4">
        <v>1</v>
      </c>
    </row>
    <row r="1055" spans="1:5" x14ac:dyDescent="0.25">
      <c r="A1055">
        <v>1054</v>
      </c>
      <c r="B1055" s="4">
        <v>1</v>
      </c>
    </row>
    <row r="1056" spans="1:5" x14ac:dyDescent="0.25">
      <c r="A1056">
        <v>1055</v>
      </c>
      <c r="B1056" s="4">
        <v>1</v>
      </c>
    </row>
    <row r="1057" spans="1:5" x14ac:dyDescent="0.25">
      <c r="A1057">
        <v>1056</v>
      </c>
      <c r="B1057" s="4">
        <v>1</v>
      </c>
    </row>
    <row r="1058" spans="1:5" x14ac:dyDescent="0.25">
      <c r="A1058">
        <v>1057</v>
      </c>
      <c r="B1058" s="4">
        <v>1</v>
      </c>
      <c r="C1058" s="2">
        <v>2</v>
      </c>
    </row>
    <row r="1059" spans="1:5" x14ac:dyDescent="0.25">
      <c r="A1059">
        <v>1058</v>
      </c>
      <c r="B1059" s="4">
        <v>1</v>
      </c>
      <c r="C1059" s="2">
        <v>2</v>
      </c>
    </row>
    <row r="1060" spans="1:5" x14ac:dyDescent="0.25">
      <c r="A1060">
        <v>1059</v>
      </c>
      <c r="B1060" s="4">
        <v>1</v>
      </c>
      <c r="C1060" s="2">
        <v>2</v>
      </c>
    </row>
    <row r="1061" spans="1:5" x14ac:dyDescent="0.25">
      <c r="A1061">
        <v>1060</v>
      </c>
      <c r="B1061" s="4">
        <v>1</v>
      </c>
      <c r="C1061" s="2">
        <v>2</v>
      </c>
    </row>
    <row r="1062" spans="1:5" x14ac:dyDescent="0.25">
      <c r="A1062">
        <v>1061</v>
      </c>
      <c r="B1062" s="4">
        <v>1</v>
      </c>
      <c r="C1062" s="2">
        <v>2</v>
      </c>
    </row>
    <row r="1063" spans="1:5" x14ac:dyDescent="0.25">
      <c r="A1063">
        <v>1062</v>
      </c>
      <c r="B1063" s="4">
        <v>1</v>
      </c>
      <c r="C1063" s="2">
        <v>2</v>
      </c>
    </row>
    <row r="1064" spans="1:5" x14ac:dyDescent="0.25">
      <c r="A1064">
        <v>1063</v>
      </c>
      <c r="C1064" s="2">
        <v>2</v>
      </c>
    </row>
    <row r="1065" spans="1:5" x14ac:dyDescent="0.25">
      <c r="A1065">
        <v>1064</v>
      </c>
      <c r="C1065" s="2">
        <v>2</v>
      </c>
    </row>
    <row r="1066" spans="1:5" x14ac:dyDescent="0.25">
      <c r="A1066">
        <v>1065</v>
      </c>
      <c r="C1066" s="2">
        <v>2</v>
      </c>
    </row>
    <row r="1067" spans="1:5" x14ac:dyDescent="0.25">
      <c r="A1067">
        <v>1066</v>
      </c>
      <c r="C1067" s="2">
        <v>2</v>
      </c>
      <c r="D1067" s="3">
        <v>3</v>
      </c>
    </row>
    <row r="1068" spans="1:5" x14ac:dyDescent="0.25">
      <c r="A1068">
        <v>1067</v>
      </c>
      <c r="D1068" s="3">
        <v>3</v>
      </c>
    </row>
    <row r="1069" spans="1:5" x14ac:dyDescent="0.25">
      <c r="A1069">
        <v>1068</v>
      </c>
      <c r="D1069" s="3">
        <v>3</v>
      </c>
      <c r="E1069" s="5">
        <v>4</v>
      </c>
    </row>
    <row r="1070" spans="1:5" x14ac:dyDescent="0.25">
      <c r="A1070">
        <v>1069</v>
      </c>
      <c r="D1070" s="3">
        <v>3</v>
      </c>
      <c r="E1070" s="5">
        <v>4</v>
      </c>
    </row>
    <row r="1071" spans="1:5" x14ac:dyDescent="0.25">
      <c r="A1071">
        <v>1070</v>
      </c>
      <c r="D1071" s="3">
        <v>3</v>
      </c>
      <c r="E1071" s="5">
        <v>4</v>
      </c>
    </row>
    <row r="1072" spans="1:5" x14ac:dyDescent="0.25">
      <c r="A1072">
        <v>1071</v>
      </c>
      <c r="D1072" s="3">
        <v>3</v>
      </c>
      <c r="E1072" s="5">
        <v>4</v>
      </c>
    </row>
    <row r="1073" spans="1:5" x14ac:dyDescent="0.25">
      <c r="A1073">
        <v>1072</v>
      </c>
      <c r="D1073" s="3">
        <v>3</v>
      </c>
      <c r="E1073" s="5">
        <v>4</v>
      </c>
    </row>
    <row r="1074" spans="1:5" x14ac:dyDescent="0.25">
      <c r="A1074">
        <v>1073</v>
      </c>
      <c r="D1074" s="3">
        <v>3</v>
      </c>
      <c r="E1074" s="5">
        <v>4</v>
      </c>
    </row>
    <row r="1075" spans="1:5" x14ac:dyDescent="0.25">
      <c r="A1075">
        <v>1074</v>
      </c>
      <c r="D1075" s="3">
        <v>3</v>
      </c>
      <c r="E1075" s="5">
        <v>4</v>
      </c>
    </row>
    <row r="1076" spans="1:5" x14ac:dyDescent="0.25">
      <c r="A1076">
        <v>1075</v>
      </c>
      <c r="B1076" s="4">
        <v>1</v>
      </c>
      <c r="D1076" s="3">
        <v>3</v>
      </c>
      <c r="E1076" s="5">
        <v>4</v>
      </c>
    </row>
    <row r="1077" spans="1:5" x14ac:dyDescent="0.25">
      <c r="A1077">
        <v>1076</v>
      </c>
      <c r="B1077" s="4">
        <v>1</v>
      </c>
      <c r="E1077" s="5">
        <v>4</v>
      </c>
    </row>
    <row r="1078" spans="1:5" x14ac:dyDescent="0.25">
      <c r="A1078">
        <v>1077</v>
      </c>
      <c r="B1078" s="4">
        <v>1</v>
      </c>
    </row>
    <row r="1079" spans="1:5" x14ac:dyDescent="0.25">
      <c r="A1079">
        <v>1078</v>
      </c>
      <c r="B1079" s="4">
        <v>1</v>
      </c>
    </row>
    <row r="1080" spans="1:5" x14ac:dyDescent="0.25">
      <c r="A1080">
        <v>1079</v>
      </c>
      <c r="B1080" s="4">
        <v>1</v>
      </c>
    </row>
    <row r="1081" spans="1:5" x14ac:dyDescent="0.25">
      <c r="A1081">
        <v>1080</v>
      </c>
      <c r="B1081" s="4">
        <v>1</v>
      </c>
    </row>
    <row r="1082" spans="1:5" x14ac:dyDescent="0.25">
      <c r="A1082">
        <v>1081</v>
      </c>
      <c r="B1082" s="4">
        <v>1</v>
      </c>
      <c r="C1082" s="2">
        <v>2</v>
      </c>
    </row>
    <row r="1083" spans="1:5" x14ac:dyDescent="0.25">
      <c r="A1083">
        <v>1082</v>
      </c>
      <c r="B1083" s="4">
        <v>1</v>
      </c>
      <c r="C1083" s="2">
        <v>2</v>
      </c>
    </row>
    <row r="1084" spans="1:5" x14ac:dyDescent="0.25">
      <c r="A1084">
        <v>1083</v>
      </c>
      <c r="B1084" s="4">
        <v>1</v>
      </c>
      <c r="C1084" s="2">
        <v>2</v>
      </c>
    </row>
    <row r="1085" spans="1:5" x14ac:dyDescent="0.25">
      <c r="A1085">
        <v>1084</v>
      </c>
      <c r="B1085" s="4">
        <v>1</v>
      </c>
      <c r="C1085" s="2">
        <v>2</v>
      </c>
    </row>
    <row r="1086" spans="1:5" x14ac:dyDescent="0.25">
      <c r="A1086">
        <v>1085</v>
      </c>
      <c r="B1086" s="4">
        <v>1</v>
      </c>
      <c r="C1086" s="2">
        <v>2</v>
      </c>
    </row>
    <row r="1087" spans="1:5" x14ac:dyDescent="0.25">
      <c r="A1087">
        <v>1086</v>
      </c>
      <c r="C1087" s="2">
        <v>2</v>
      </c>
    </row>
    <row r="1088" spans="1:5" x14ac:dyDescent="0.25">
      <c r="A1088">
        <v>1087</v>
      </c>
      <c r="C1088" s="2">
        <v>2</v>
      </c>
    </row>
    <row r="1089" spans="1:5" x14ac:dyDescent="0.25">
      <c r="A1089">
        <v>1088</v>
      </c>
      <c r="C1089" s="2">
        <v>2</v>
      </c>
    </row>
    <row r="1090" spans="1:5" x14ac:dyDescent="0.25">
      <c r="A1090">
        <v>1089</v>
      </c>
      <c r="C1090" s="2">
        <v>2</v>
      </c>
    </row>
    <row r="1091" spans="1:5" x14ac:dyDescent="0.25">
      <c r="A1091">
        <v>1090</v>
      </c>
      <c r="C1091" s="2">
        <v>2</v>
      </c>
    </row>
    <row r="1092" spans="1:5" x14ac:dyDescent="0.25">
      <c r="A1092">
        <v>1091</v>
      </c>
      <c r="D1092" s="3">
        <v>3</v>
      </c>
      <c r="E1092" s="5">
        <v>4</v>
      </c>
    </row>
    <row r="1093" spans="1:5" x14ac:dyDescent="0.25">
      <c r="A1093">
        <v>1092</v>
      </c>
      <c r="D1093" s="3">
        <v>3</v>
      </c>
      <c r="E1093" s="5">
        <v>4</v>
      </c>
    </row>
    <row r="1094" spans="1:5" x14ac:dyDescent="0.25">
      <c r="A1094">
        <v>1093</v>
      </c>
      <c r="D1094" s="3">
        <v>3</v>
      </c>
      <c r="E1094" s="5">
        <v>4</v>
      </c>
    </row>
    <row r="1095" spans="1:5" x14ac:dyDescent="0.25">
      <c r="A1095">
        <v>1094</v>
      </c>
      <c r="D1095" s="3">
        <v>3</v>
      </c>
      <c r="E1095" s="5">
        <v>4</v>
      </c>
    </row>
    <row r="1096" spans="1:5" x14ac:dyDescent="0.25">
      <c r="A1096">
        <v>1095</v>
      </c>
      <c r="D1096" s="3">
        <v>3</v>
      </c>
      <c r="E1096" s="5">
        <v>4</v>
      </c>
    </row>
    <row r="1097" spans="1:5" x14ac:dyDescent="0.25">
      <c r="A1097">
        <v>1096</v>
      </c>
      <c r="D1097" s="3">
        <v>3</v>
      </c>
      <c r="E1097" s="5">
        <v>4</v>
      </c>
    </row>
    <row r="1098" spans="1:5" x14ac:dyDescent="0.25">
      <c r="A1098">
        <v>1097</v>
      </c>
      <c r="D1098" s="3">
        <v>3</v>
      </c>
      <c r="E1098" s="5">
        <v>4</v>
      </c>
    </row>
    <row r="1099" spans="1:5" x14ac:dyDescent="0.25">
      <c r="A1099">
        <v>1098</v>
      </c>
      <c r="B1099" s="4">
        <v>1</v>
      </c>
      <c r="D1099" s="3">
        <v>3</v>
      </c>
      <c r="E1099" s="5">
        <v>4</v>
      </c>
    </row>
    <row r="1100" spans="1:5" x14ac:dyDescent="0.25">
      <c r="A1100">
        <v>1099</v>
      </c>
      <c r="B1100" s="4">
        <v>1</v>
      </c>
      <c r="D1100" s="3">
        <v>3</v>
      </c>
      <c r="E1100" s="5">
        <v>4</v>
      </c>
    </row>
    <row r="1101" spans="1:5" x14ac:dyDescent="0.25">
      <c r="A1101">
        <v>1100</v>
      </c>
      <c r="B1101" s="4">
        <v>1</v>
      </c>
      <c r="E1101" s="5">
        <v>4</v>
      </c>
    </row>
    <row r="1102" spans="1:5" x14ac:dyDescent="0.25">
      <c r="A1102">
        <v>1101</v>
      </c>
      <c r="B1102" s="4">
        <v>1</v>
      </c>
      <c r="E1102" s="5">
        <v>4</v>
      </c>
    </row>
    <row r="1103" spans="1:5" x14ac:dyDescent="0.25">
      <c r="A1103">
        <v>1102</v>
      </c>
      <c r="B1103" s="4">
        <v>1</v>
      </c>
      <c r="E1103" s="5">
        <v>4</v>
      </c>
    </row>
    <row r="1104" spans="1:5" x14ac:dyDescent="0.25">
      <c r="A1104">
        <v>1103</v>
      </c>
      <c r="B1104" s="4">
        <v>1</v>
      </c>
    </row>
    <row r="1105" spans="1:5" x14ac:dyDescent="0.25">
      <c r="A1105">
        <v>1104</v>
      </c>
      <c r="B1105" s="4">
        <v>1</v>
      </c>
    </row>
    <row r="1106" spans="1:5" x14ac:dyDescent="0.25">
      <c r="A1106">
        <v>1105</v>
      </c>
      <c r="B1106" s="4">
        <v>1</v>
      </c>
      <c r="C1106" s="2">
        <v>2</v>
      </c>
    </row>
    <row r="1107" spans="1:5" x14ac:dyDescent="0.25">
      <c r="A1107">
        <v>1106</v>
      </c>
      <c r="B1107" s="4">
        <v>1</v>
      </c>
      <c r="C1107" s="2">
        <v>2</v>
      </c>
    </row>
    <row r="1108" spans="1:5" x14ac:dyDescent="0.25">
      <c r="A1108">
        <v>1107</v>
      </c>
      <c r="B1108" s="4">
        <v>1</v>
      </c>
      <c r="C1108" s="2">
        <v>2</v>
      </c>
    </row>
    <row r="1109" spans="1:5" x14ac:dyDescent="0.25">
      <c r="A1109">
        <v>1108</v>
      </c>
      <c r="B1109" s="4">
        <v>1</v>
      </c>
      <c r="C1109" s="2">
        <v>2</v>
      </c>
    </row>
    <row r="1110" spans="1:5" x14ac:dyDescent="0.25">
      <c r="A1110">
        <v>1109</v>
      </c>
      <c r="C1110" s="2">
        <v>2</v>
      </c>
    </row>
    <row r="1111" spans="1:5" x14ac:dyDescent="0.25">
      <c r="A1111">
        <v>1110</v>
      </c>
      <c r="C1111" s="2">
        <v>2</v>
      </c>
    </row>
    <row r="1112" spans="1:5" x14ac:dyDescent="0.25">
      <c r="A1112">
        <v>1111</v>
      </c>
      <c r="C1112" s="2">
        <v>2</v>
      </c>
    </row>
    <row r="1113" spans="1:5" x14ac:dyDescent="0.25">
      <c r="A1113">
        <v>1112</v>
      </c>
      <c r="C1113" s="2">
        <v>2</v>
      </c>
    </row>
    <row r="1114" spans="1:5" x14ac:dyDescent="0.25">
      <c r="A1114">
        <v>1113</v>
      </c>
      <c r="C1114" s="2">
        <v>2</v>
      </c>
    </row>
    <row r="1115" spans="1:5" x14ac:dyDescent="0.25">
      <c r="A1115">
        <v>1114</v>
      </c>
      <c r="C1115" s="2">
        <v>2</v>
      </c>
    </row>
    <row r="1116" spans="1:5" x14ac:dyDescent="0.25">
      <c r="A1116">
        <v>1115</v>
      </c>
      <c r="C1116" s="2">
        <v>2</v>
      </c>
      <c r="D1116" s="3">
        <v>3</v>
      </c>
    </row>
    <row r="1117" spans="1:5" x14ac:dyDescent="0.25">
      <c r="A1117">
        <v>1116</v>
      </c>
      <c r="D1117" s="3">
        <v>3</v>
      </c>
    </row>
    <row r="1118" spans="1:5" x14ac:dyDescent="0.25">
      <c r="A1118">
        <v>1117</v>
      </c>
      <c r="D1118" s="3">
        <v>3</v>
      </c>
      <c r="E1118" s="5">
        <v>4</v>
      </c>
    </row>
    <row r="1119" spans="1:5" x14ac:dyDescent="0.25">
      <c r="A1119">
        <v>1118</v>
      </c>
      <c r="D1119" s="3">
        <v>3</v>
      </c>
      <c r="E1119" s="5">
        <v>4</v>
      </c>
    </row>
    <row r="1120" spans="1:5" x14ac:dyDescent="0.25">
      <c r="A1120">
        <v>1119</v>
      </c>
      <c r="D1120" s="3">
        <v>3</v>
      </c>
      <c r="E1120" s="5">
        <v>4</v>
      </c>
    </row>
    <row r="1121" spans="1:5" x14ac:dyDescent="0.25">
      <c r="A1121">
        <v>1120</v>
      </c>
      <c r="D1121" s="3">
        <v>3</v>
      </c>
      <c r="E1121" s="5">
        <v>4</v>
      </c>
    </row>
    <row r="1122" spans="1:5" x14ac:dyDescent="0.25">
      <c r="A1122">
        <v>1121</v>
      </c>
      <c r="D1122" s="3">
        <v>3</v>
      </c>
      <c r="E1122" s="5">
        <v>4</v>
      </c>
    </row>
    <row r="1123" spans="1:5" x14ac:dyDescent="0.25">
      <c r="A1123">
        <v>1122</v>
      </c>
      <c r="B1123" s="4">
        <v>1</v>
      </c>
      <c r="D1123" s="3">
        <v>3</v>
      </c>
      <c r="E1123" s="5">
        <v>4</v>
      </c>
    </row>
    <row r="1124" spans="1:5" x14ac:dyDescent="0.25">
      <c r="A1124">
        <v>1123</v>
      </c>
      <c r="B1124" s="4">
        <v>1</v>
      </c>
      <c r="D1124" s="3">
        <v>3</v>
      </c>
      <c r="E1124" s="5">
        <v>4</v>
      </c>
    </row>
    <row r="1125" spans="1:5" x14ac:dyDescent="0.25">
      <c r="A1125">
        <v>1124</v>
      </c>
      <c r="B1125" s="4">
        <v>1</v>
      </c>
      <c r="D1125" s="3">
        <v>3</v>
      </c>
      <c r="E1125" s="5">
        <v>4</v>
      </c>
    </row>
    <row r="1126" spans="1:5" x14ac:dyDescent="0.25">
      <c r="A1126">
        <v>1125</v>
      </c>
      <c r="B1126" s="4">
        <v>1</v>
      </c>
      <c r="E1126" s="5">
        <v>4</v>
      </c>
    </row>
    <row r="1127" spans="1:5" x14ac:dyDescent="0.25">
      <c r="A1127">
        <v>1126</v>
      </c>
      <c r="B1127" s="4">
        <v>1</v>
      </c>
      <c r="E1127" s="5">
        <v>4</v>
      </c>
    </row>
    <row r="1128" spans="1:5" x14ac:dyDescent="0.25">
      <c r="A1128">
        <v>1127</v>
      </c>
      <c r="B1128" s="4">
        <v>1</v>
      </c>
      <c r="E1128" s="5">
        <v>4</v>
      </c>
    </row>
    <row r="1129" spans="1:5" x14ac:dyDescent="0.25">
      <c r="A1129">
        <v>1128</v>
      </c>
      <c r="B1129" s="4">
        <v>1</v>
      </c>
    </row>
    <row r="1130" spans="1:5" x14ac:dyDescent="0.25">
      <c r="A1130">
        <v>1129</v>
      </c>
      <c r="B1130" s="4">
        <v>1</v>
      </c>
    </row>
    <row r="1131" spans="1:5" x14ac:dyDescent="0.25">
      <c r="A1131">
        <v>1130</v>
      </c>
      <c r="B1131" s="4">
        <v>1</v>
      </c>
      <c r="C1131" s="2">
        <v>2</v>
      </c>
    </row>
    <row r="1132" spans="1:5" x14ac:dyDescent="0.25">
      <c r="A1132">
        <v>1131</v>
      </c>
      <c r="B1132" s="4">
        <v>1</v>
      </c>
      <c r="C1132" s="2">
        <v>2</v>
      </c>
    </row>
    <row r="1133" spans="1:5" x14ac:dyDescent="0.25">
      <c r="A1133">
        <v>1132</v>
      </c>
      <c r="B1133" s="4">
        <v>1</v>
      </c>
      <c r="C1133" s="2">
        <v>2</v>
      </c>
    </row>
    <row r="1134" spans="1:5" x14ac:dyDescent="0.25">
      <c r="A1134">
        <v>1133</v>
      </c>
      <c r="B1134" s="4">
        <v>1</v>
      </c>
      <c r="C1134" s="2">
        <v>2</v>
      </c>
    </row>
    <row r="1135" spans="1:5" x14ac:dyDescent="0.25">
      <c r="A1135">
        <v>1134</v>
      </c>
      <c r="B1135" s="4">
        <v>1</v>
      </c>
      <c r="C1135" s="2">
        <v>2</v>
      </c>
    </row>
    <row r="1136" spans="1:5" x14ac:dyDescent="0.25">
      <c r="A1136">
        <v>1135</v>
      </c>
      <c r="C1136" s="2">
        <v>2</v>
      </c>
    </row>
    <row r="1137" spans="1:5" x14ac:dyDescent="0.25">
      <c r="A1137">
        <v>1136</v>
      </c>
      <c r="C1137" s="2">
        <v>2</v>
      </c>
    </row>
    <row r="1138" spans="1:5" x14ac:dyDescent="0.25">
      <c r="A1138">
        <v>1137</v>
      </c>
      <c r="C1138" s="2">
        <v>2</v>
      </c>
    </row>
    <row r="1139" spans="1:5" x14ac:dyDescent="0.25">
      <c r="A1139">
        <v>1138</v>
      </c>
      <c r="C1139" s="2">
        <v>2</v>
      </c>
    </row>
    <row r="1140" spans="1:5" x14ac:dyDescent="0.25">
      <c r="A1140">
        <v>1139</v>
      </c>
      <c r="C1140" s="2">
        <v>2</v>
      </c>
    </row>
    <row r="1141" spans="1:5" x14ac:dyDescent="0.25">
      <c r="A1141">
        <v>1140</v>
      </c>
      <c r="C1141" s="2">
        <v>2</v>
      </c>
      <c r="D1141" s="3">
        <v>3</v>
      </c>
    </row>
    <row r="1142" spans="1:5" x14ac:dyDescent="0.25">
      <c r="A1142">
        <v>1141</v>
      </c>
      <c r="C1142" s="2">
        <v>2</v>
      </c>
      <c r="D1142" s="3">
        <v>3</v>
      </c>
    </row>
    <row r="1143" spans="1:5" x14ac:dyDescent="0.25">
      <c r="A1143">
        <v>1142</v>
      </c>
      <c r="C1143" s="2">
        <v>2</v>
      </c>
      <c r="D1143" s="3">
        <v>3</v>
      </c>
    </row>
    <row r="1144" spans="1:5" x14ac:dyDescent="0.25">
      <c r="A1144">
        <v>1143</v>
      </c>
      <c r="D1144" s="3">
        <v>3</v>
      </c>
      <c r="E1144" s="5">
        <v>4</v>
      </c>
    </row>
    <row r="1145" spans="1:5" x14ac:dyDescent="0.25">
      <c r="A1145">
        <v>1144</v>
      </c>
      <c r="D1145" s="3">
        <v>3</v>
      </c>
      <c r="E1145" s="5">
        <v>4</v>
      </c>
    </row>
    <row r="1146" spans="1:5" x14ac:dyDescent="0.25">
      <c r="A1146">
        <v>1145</v>
      </c>
      <c r="D1146" s="3">
        <v>3</v>
      </c>
      <c r="E1146" s="5">
        <v>4</v>
      </c>
    </row>
    <row r="1147" spans="1:5" x14ac:dyDescent="0.25">
      <c r="A1147">
        <v>1146</v>
      </c>
      <c r="D1147" s="3">
        <v>3</v>
      </c>
      <c r="E1147" s="5">
        <v>4</v>
      </c>
    </row>
    <row r="1148" spans="1:5" x14ac:dyDescent="0.25">
      <c r="A1148">
        <v>1147</v>
      </c>
      <c r="D1148" s="3">
        <v>3</v>
      </c>
      <c r="E1148" s="5">
        <v>4</v>
      </c>
    </row>
    <row r="1149" spans="1:5" x14ac:dyDescent="0.25">
      <c r="A1149">
        <v>1148</v>
      </c>
      <c r="B1149" s="4">
        <v>1</v>
      </c>
      <c r="D1149" s="3">
        <v>3</v>
      </c>
      <c r="E1149" s="5">
        <v>4</v>
      </c>
    </row>
    <row r="1150" spans="1:5" x14ac:dyDescent="0.25">
      <c r="A1150">
        <v>1149</v>
      </c>
      <c r="B1150" s="4">
        <v>1</v>
      </c>
      <c r="D1150" s="3">
        <v>3</v>
      </c>
      <c r="E1150" s="5">
        <v>4</v>
      </c>
    </row>
    <row r="1151" spans="1:5" x14ac:dyDescent="0.25">
      <c r="A1151">
        <v>1150</v>
      </c>
      <c r="B1151" s="4">
        <v>1</v>
      </c>
      <c r="D1151" s="3">
        <v>3</v>
      </c>
      <c r="E1151" s="5">
        <v>4</v>
      </c>
    </row>
    <row r="1152" spans="1:5" x14ac:dyDescent="0.25">
      <c r="A1152">
        <v>1151</v>
      </c>
      <c r="B1152" s="4">
        <v>1</v>
      </c>
      <c r="D1152" s="3">
        <v>3</v>
      </c>
      <c r="E1152" s="5">
        <v>4</v>
      </c>
    </row>
    <row r="1153" spans="1:5" x14ac:dyDescent="0.25">
      <c r="A1153">
        <v>1152</v>
      </c>
      <c r="B1153" s="4">
        <v>1</v>
      </c>
      <c r="D1153" s="3">
        <v>3</v>
      </c>
      <c r="E1153" s="5">
        <v>4</v>
      </c>
    </row>
    <row r="1154" spans="1:5" x14ac:dyDescent="0.25">
      <c r="A1154">
        <v>1153</v>
      </c>
      <c r="B1154" s="4">
        <v>1</v>
      </c>
      <c r="E1154" s="5">
        <v>4</v>
      </c>
    </row>
    <row r="1155" spans="1:5" x14ac:dyDescent="0.25">
      <c r="A1155">
        <v>1154</v>
      </c>
      <c r="B1155" s="4">
        <v>1</v>
      </c>
      <c r="E1155" s="5">
        <v>4</v>
      </c>
    </row>
    <row r="1156" spans="1:5" x14ac:dyDescent="0.25">
      <c r="A1156">
        <v>1155</v>
      </c>
      <c r="B1156" s="4">
        <v>1</v>
      </c>
      <c r="E1156" s="5">
        <v>4</v>
      </c>
    </row>
    <row r="1157" spans="1:5" x14ac:dyDescent="0.25">
      <c r="A1157">
        <v>1156</v>
      </c>
      <c r="B1157" s="4">
        <v>1</v>
      </c>
      <c r="E1157" s="5">
        <v>4</v>
      </c>
    </row>
    <row r="1158" spans="1:5" x14ac:dyDescent="0.25">
      <c r="A1158">
        <v>1157</v>
      </c>
      <c r="B1158" s="4">
        <v>1</v>
      </c>
      <c r="E1158" s="5">
        <v>4</v>
      </c>
    </row>
    <row r="1159" spans="1:5" x14ac:dyDescent="0.25">
      <c r="A1159">
        <v>1158</v>
      </c>
      <c r="B1159" s="4">
        <v>1</v>
      </c>
    </row>
    <row r="1160" spans="1:5" x14ac:dyDescent="0.25">
      <c r="A1160">
        <v>1159</v>
      </c>
      <c r="B1160" s="4">
        <v>1</v>
      </c>
    </row>
    <row r="1161" spans="1:5" x14ac:dyDescent="0.25">
      <c r="A1161">
        <v>1160</v>
      </c>
      <c r="B1161" s="4">
        <v>1</v>
      </c>
      <c r="C1161" s="2">
        <v>2</v>
      </c>
    </row>
    <row r="1162" spans="1:5" x14ac:dyDescent="0.25">
      <c r="A1162">
        <v>1161</v>
      </c>
      <c r="B1162" s="4">
        <v>1</v>
      </c>
      <c r="C1162" s="2">
        <v>2</v>
      </c>
    </row>
    <row r="1163" spans="1:5" x14ac:dyDescent="0.25">
      <c r="A1163">
        <v>1162</v>
      </c>
      <c r="B1163" s="4">
        <v>1</v>
      </c>
      <c r="C1163" s="2">
        <v>2</v>
      </c>
    </row>
    <row r="1164" spans="1:5" x14ac:dyDescent="0.25">
      <c r="A1164">
        <v>1163</v>
      </c>
      <c r="B1164" s="4">
        <v>1</v>
      </c>
      <c r="C1164" s="2">
        <v>2</v>
      </c>
    </row>
    <row r="1165" spans="1:5" x14ac:dyDescent="0.25">
      <c r="A1165">
        <v>1164</v>
      </c>
      <c r="C1165" s="2">
        <v>2</v>
      </c>
    </row>
    <row r="1166" spans="1:5" x14ac:dyDescent="0.25">
      <c r="A1166">
        <v>1165</v>
      </c>
      <c r="C1166" s="2">
        <v>2</v>
      </c>
    </row>
    <row r="1167" spans="1:5" x14ac:dyDescent="0.25">
      <c r="A1167">
        <v>1166</v>
      </c>
      <c r="C1167" s="2">
        <v>2</v>
      </c>
    </row>
    <row r="1168" spans="1:5" x14ac:dyDescent="0.25">
      <c r="A1168">
        <v>1167</v>
      </c>
      <c r="C1168" s="2">
        <v>2</v>
      </c>
      <c r="D1168" s="3">
        <v>3</v>
      </c>
    </row>
    <row r="1169" spans="1:6" x14ac:dyDescent="0.25">
      <c r="A1169">
        <v>1168</v>
      </c>
      <c r="C1169" s="2">
        <v>2</v>
      </c>
      <c r="D1169" s="3">
        <v>3</v>
      </c>
    </row>
    <row r="1170" spans="1:6" x14ac:dyDescent="0.25">
      <c r="A1170">
        <v>1169</v>
      </c>
      <c r="C1170" s="2">
        <v>2</v>
      </c>
      <c r="D1170" s="3">
        <v>3</v>
      </c>
    </row>
    <row r="1171" spans="1:6" x14ac:dyDescent="0.25">
      <c r="A1171">
        <v>1170</v>
      </c>
      <c r="C1171" s="2">
        <v>2</v>
      </c>
      <c r="D1171" s="3">
        <v>3</v>
      </c>
    </row>
    <row r="1172" spans="1:6" x14ac:dyDescent="0.25">
      <c r="A1172">
        <v>1171</v>
      </c>
      <c r="C1172" s="2">
        <v>2</v>
      </c>
      <c r="D1172" s="3">
        <v>3</v>
      </c>
    </row>
    <row r="1173" spans="1:6" x14ac:dyDescent="0.25">
      <c r="A1173">
        <v>1172</v>
      </c>
      <c r="C1173" s="2">
        <v>2</v>
      </c>
      <c r="D1173" s="3">
        <v>3</v>
      </c>
    </row>
    <row r="1174" spans="1:6" x14ac:dyDescent="0.25">
      <c r="A1174">
        <v>1173</v>
      </c>
      <c r="C1174" s="2">
        <v>2</v>
      </c>
      <c r="D1174" s="3">
        <v>3</v>
      </c>
      <c r="E1174" s="5">
        <v>4</v>
      </c>
    </row>
    <row r="1175" spans="1:6" x14ac:dyDescent="0.25">
      <c r="A1175">
        <v>1174</v>
      </c>
      <c r="C1175" s="2">
        <v>2</v>
      </c>
      <c r="D1175" s="3">
        <v>3</v>
      </c>
      <c r="E1175" s="5">
        <v>4</v>
      </c>
    </row>
    <row r="1176" spans="1:6" x14ac:dyDescent="0.25">
      <c r="A1176">
        <v>1175</v>
      </c>
      <c r="D1176" s="3">
        <v>3</v>
      </c>
      <c r="E1176" s="5">
        <v>4</v>
      </c>
    </row>
    <row r="1177" spans="1:6" x14ac:dyDescent="0.25">
      <c r="A1177">
        <v>1176</v>
      </c>
      <c r="B1177" s="4">
        <v>1</v>
      </c>
      <c r="D1177" s="3">
        <v>3</v>
      </c>
      <c r="E1177" s="5">
        <v>4</v>
      </c>
      <c r="F117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D034-3047-4526-906C-3B2779366FBA}">
  <dimension ref="A1:EA54"/>
  <sheetViews>
    <sheetView topLeftCell="AJ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9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298</v>
      </c>
      <c r="AP1" t="s">
        <v>299</v>
      </c>
      <c r="AQ1" t="s">
        <v>300</v>
      </c>
      <c r="AR1" t="s">
        <v>301</v>
      </c>
      <c r="AT1" t="s">
        <v>302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320</v>
      </c>
      <c r="BS1" t="s">
        <v>321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242.62484499999999</v>
      </c>
      <c r="B2">
        <v>6.0894269999999997</v>
      </c>
      <c r="C2">
        <v>253.60172</v>
      </c>
      <c r="D2">
        <v>9.1102089999999993</v>
      </c>
      <c r="E2">
        <v>264.03974299999999</v>
      </c>
      <c r="F2">
        <v>6.6343230000000002</v>
      </c>
      <c r="G2">
        <v>252.59255400000001</v>
      </c>
      <c r="H2">
        <v>9.3772920000000006</v>
      </c>
      <c r="K2">
        <f>(16/200)</f>
        <v>0.08</v>
      </c>
      <c r="L2">
        <f>(15/200)</f>
        <v>7.4999999999999997E-2</v>
      </c>
      <c r="M2">
        <f>(17/200)</f>
        <v>8.5000000000000006E-2</v>
      </c>
      <c r="N2">
        <f>(13/200)</f>
        <v>6.5000000000000002E-2</v>
      </c>
      <c r="P2">
        <f>(12/200)</f>
        <v>0.06</v>
      </c>
      <c r="Q2">
        <f>(17/200)</f>
        <v>8.5000000000000006E-2</v>
      </c>
      <c r="R2">
        <f>(14/200)</f>
        <v>7.0000000000000007E-2</v>
      </c>
      <c r="S2">
        <f>(13/200)</f>
        <v>6.5000000000000002E-2</v>
      </c>
      <c r="U2">
        <f>0.08+0.06</f>
        <v>0.14000000000000001</v>
      </c>
      <c r="V2">
        <f>0.075+0.085</f>
        <v>0.16</v>
      </c>
      <c r="W2">
        <f>0.085+0.07</f>
        <v>0.15500000000000003</v>
      </c>
      <c r="X2">
        <f>0.065+0.065</f>
        <v>0.13</v>
      </c>
      <c r="Z2">
        <f>SQRT((ABS($A$3-$A$2)^2+(ABS($B$3-$B$2)^2)))</f>
        <v>23.171209990533793</v>
      </c>
      <c r="AA2">
        <f>SQRT((ABS($C$3-$C$2)^2+(ABS($D$3-$D$2)^2)))</f>
        <v>22.279347635210726</v>
      </c>
      <c r="AB2">
        <f>SQRT((ABS($E$3-$E$2)^2+(ABS($F$3-$F$2)^2)))</f>
        <v>23.392334639601742</v>
      </c>
      <c r="AC2">
        <f>SQRT((ABS($G$3-$G$2)^2+(ABS($H$3-$H$2)^2)))</f>
        <v>23.115029097629044</v>
      </c>
      <c r="AE2">
        <f>(COUNTA(U2:U12)/SUM(U2:U12))</f>
        <v>8</v>
      </c>
      <c r="AF2">
        <f>(COUNTA(V2:V12)/SUM(V2:V12))</f>
        <v>7.6655052264808363</v>
      </c>
      <c r="AG2">
        <f>(COUNTA(W2:W12)/SUM(W2:W12))</f>
        <v>7.719298245614036</v>
      </c>
      <c r="AH2">
        <f>(COUNTA(X2:X12)/SUM(X2:X12))</f>
        <v>8.1632653061224492</v>
      </c>
      <c r="AJ2">
        <f>1/0.14</f>
        <v>7.1428571428571423</v>
      </c>
      <c r="AK2">
        <f>1/0.16</f>
        <v>6.25</v>
      </c>
      <c r="AL2">
        <f>1/0.155</f>
        <v>6.4516129032258069</v>
      </c>
      <c r="AM2">
        <f>1/0.13</f>
        <v>7.6923076923076916</v>
      </c>
      <c r="AO2">
        <f>$Z2/$U2</f>
        <v>165.50864278952707</v>
      </c>
      <c r="AP2">
        <f>$AA2/$V2</f>
        <v>139.24592272006703</v>
      </c>
      <c r="AQ2">
        <f>$AB2/$W2</f>
        <v>150.91828799743058</v>
      </c>
      <c r="AR2">
        <f>$AC2/$X2</f>
        <v>177.80791613560802</v>
      </c>
      <c r="AT2">
        <f>AT4/AT6</f>
        <v>159.90146383543265</v>
      </c>
      <c r="AV2">
        <f>((0.08/0.14)*100)</f>
        <v>57.142857142857139</v>
      </c>
      <c r="AW2">
        <f>((0.075/0.16)*100)</f>
        <v>46.875</v>
      </c>
      <c r="AX2">
        <f>((0.085/0.155)*100)</f>
        <v>54.838709677419359</v>
      </c>
      <c r="AY2">
        <f>((0.065/0.13)*100)</f>
        <v>50</v>
      </c>
      <c r="BA2">
        <f>((0.06/0.14)*100)</f>
        <v>42.857142857142847</v>
      </c>
      <c r="BB2">
        <f>((0.085/0.16)*100)</f>
        <v>53.125</v>
      </c>
      <c r="BC2">
        <f>((0.07/0.155)*100)</f>
        <v>45.161290322580648</v>
      </c>
      <c r="BD2">
        <f>((0.065/0.13)*100)</f>
        <v>50</v>
      </c>
      <c r="BF2">
        <f>ABS($B$2-$D$2)</f>
        <v>3.0207819999999996</v>
      </c>
      <c r="BG2">
        <f>ABS($F$2-$H$2)</f>
        <v>2.7429690000000004</v>
      </c>
      <c r="BL2">
        <f>SQRT((ABS($A$2-$E$3)^2+(ABS($B$2-$F$3)^2)))</f>
        <v>1.9731202630321303</v>
      </c>
      <c r="BM2">
        <f>SQRT((ABS($C$2-$G$2)^2+(ABS($D$2-$H$2)^2)))</f>
        <v>1.0439106017494924</v>
      </c>
      <c r="BO2">
        <f>SQRT((ABS($A$2-$G$2)^2+(ABS($B$2-$H$2)^2)))</f>
        <v>10.495964889751979</v>
      </c>
      <c r="BP2">
        <f>SQRT((ABS($C$2-$E$2)^2+(ABS($D$2-$F$2)^2)))</f>
        <v>10.727643526587036</v>
      </c>
      <c r="BR2">
        <f>DEGREES(ACOS((11.2565626347978^2+24.4147112545141^2-13.396314897821^2)/(2*11.2565626347978*24.4147112545141)))</f>
        <v>8.7000178558407111</v>
      </c>
      <c r="BS2">
        <f>DEGREES(ACOS((12.4216395966772^2+23.115029097629^2-11.2565626347978^2)/(2*12.4216395966772*23.115029097629)))</f>
        <v>11.909838207940879</v>
      </c>
      <c r="BU2">
        <v>16</v>
      </c>
      <c r="BV2">
        <v>6</v>
      </c>
      <c r="BW2">
        <v>5</v>
      </c>
      <c r="BX2">
        <v>13</v>
      </c>
      <c r="BY2">
        <v>15</v>
      </c>
      <c r="BZ2">
        <v>3</v>
      </c>
      <c r="CA2">
        <v>15</v>
      </c>
      <c r="CB2">
        <v>2</v>
      </c>
      <c r="CC2">
        <v>17</v>
      </c>
      <c r="CD2">
        <v>5</v>
      </c>
      <c r="CE2">
        <v>15</v>
      </c>
      <c r="CF2">
        <v>4</v>
      </c>
      <c r="CG2">
        <v>13</v>
      </c>
      <c r="CH2">
        <v>13</v>
      </c>
      <c r="CI2">
        <v>3</v>
      </c>
      <c r="CJ2">
        <v>2</v>
      </c>
      <c r="CL2">
        <v>12</v>
      </c>
      <c r="CM2">
        <v>0</v>
      </c>
      <c r="CN2">
        <v>0</v>
      </c>
      <c r="CO2">
        <v>11</v>
      </c>
      <c r="CP2">
        <v>17</v>
      </c>
      <c r="CQ2">
        <v>0</v>
      </c>
      <c r="CR2">
        <v>14</v>
      </c>
      <c r="CS2">
        <v>0</v>
      </c>
      <c r="CT2">
        <v>14</v>
      </c>
      <c r="CU2">
        <v>0</v>
      </c>
      <c r="CV2">
        <v>14</v>
      </c>
      <c r="CW2">
        <v>0</v>
      </c>
      <c r="CX2">
        <v>13</v>
      </c>
      <c r="CY2">
        <v>11</v>
      </c>
      <c r="CZ2">
        <v>0</v>
      </c>
      <c r="DA2">
        <v>0</v>
      </c>
      <c r="DC2">
        <f>((6/16)*100)</f>
        <v>37.5</v>
      </c>
      <c r="DD2">
        <f>((5/16)*100)</f>
        <v>31.25</v>
      </c>
      <c r="DE2">
        <f>((13/16)*100)</f>
        <v>81.25</v>
      </c>
      <c r="DF2">
        <f>((3/15)*100)</f>
        <v>20</v>
      </c>
      <c r="DG2">
        <f>((15/15)*100)</f>
        <v>100</v>
      </c>
      <c r="DH2">
        <f>((2/15)*100)</f>
        <v>13.333333333333334</v>
      </c>
      <c r="DI2">
        <f>((5/17)*100)</f>
        <v>29.411764705882355</v>
      </c>
      <c r="DJ2">
        <f>((15/17)*100)</f>
        <v>88.235294117647058</v>
      </c>
      <c r="DK2">
        <f>((4/17)*100)</f>
        <v>23.52941176470588</v>
      </c>
      <c r="DL2">
        <f>((13/13)*100)</f>
        <v>100</v>
      </c>
      <c r="DM2">
        <f>((3/13)*100)</f>
        <v>23.076923076923077</v>
      </c>
      <c r="DN2">
        <f>((2/13)*100)</f>
        <v>15.384615384615385</v>
      </c>
      <c r="DP2">
        <f>((0/12)*100)</f>
        <v>0</v>
      </c>
      <c r="DQ2">
        <f>((0/12)*100)</f>
        <v>0</v>
      </c>
      <c r="DR2">
        <f>((11/12)*100)</f>
        <v>91.666666666666657</v>
      </c>
      <c r="DS2">
        <f>((0/17)*100)</f>
        <v>0</v>
      </c>
      <c r="DT2">
        <f>((14/17)*100)</f>
        <v>82.35294117647058</v>
      </c>
      <c r="DU2">
        <f>((0/17)*100)</f>
        <v>0</v>
      </c>
      <c r="DV2">
        <f>((0/14)*100)</f>
        <v>0</v>
      </c>
      <c r="DW2">
        <f>((14/14)*100)</f>
        <v>100</v>
      </c>
      <c r="DX2">
        <f>((0/14)*100)</f>
        <v>0</v>
      </c>
      <c r="DY2">
        <f>((11/13)*100)</f>
        <v>84.615384615384613</v>
      </c>
      <c r="DZ2">
        <f>((0/13)*100)</f>
        <v>0</v>
      </c>
      <c r="EA2">
        <f>((0/13)*100)</f>
        <v>0</v>
      </c>
    </row>
    <row r="3" spans="1:131" x14ac:dyDescent="0.25">
      <c r="A3">
        <v>219.45406299999999</v>
      </c>
      <c r="B3">
        <v>6.2302600000000004</v>
      </c>
      <c r="C3">
        <v>231.40140700000001</v>
      </c>
      <c r="D3">
        <v>7.2352600000000002</v>
      </c>
      <c r="E3">
        <v>240.657917</v>
      </c>
      <c r="F3">
        <v>5.9332289999999999</v>
      </c>
      <c r="G3">
        <v>229.53922</v>
      </c>
      <c r="H3">
        <v>7.6895829999999998</v>
      </c>
      <c r="K3">
        <f>(15/200)</f>
        <v>7.4999999999999997E-2</v>
      </c>
      <c r="L3">
        <f>(12/200)</f>
        <v>0.06</v>
      </c>
      <c r="M3">
        <f>(16/200)</f>
        <v>0.08</v>
      </c>
      <c r="N3">
        <f>(12/200)</f>
        <v>0.06</v>
      </c>
      <c r="P3">
        <f>(10/200)</f>
        <v>0.05</v>
      </c>
      <c r="Q3">
        <f>(10/200)</f>
        <v>0.05</v>
      </c>
      <c r="R3">
        <f>(11/200)</f>
        <v>5.5E-2</v>
      </c>
      <c r="S3">
        <f>(9/200)</f>
        <v>4.4999999999999998E-2</v>
      </c>
      <c r="U3">
        <f>0.075+0.05</f>
        <v>0.125</v>
      </c>
      <c r="V3">
        <f>0.06+0.05</f>
        <v>0.11</v>
      </c>
      <c r="W3">
        <f>0.08+0.055</f>
        <v>0.13500000000000001</v>
      </c>
      <c r="X3">
        <f>0.06+0.045</f>
        <v>0.105</v>
      </c>
      <c r="Z3">
        <f>SQRT((ABS($A$4-$A$3)^2+(ABS($B$4-$B$3)^2)))</f>
        <v>23.915467009270159</v>
      </c>
      <c r="AA3">
        <f>SQRT((ABS($C$4-$C$3)^2+(ABS($D$4-$D$3)^2)))</f>
        <v>18.183242712877519</v>
      </c>
      <c r="AB3">
        <f>SQRT((ABS($E$4-$E$3)^2+(ABS($F$4-$F$3)^2)))</f>
        <v>24.414711254514103</v>
      </c>
      <c r="AC3">
        <f>SQRT((ABS($G$4-$G$3)^2+(ABS($H$4-$H$3)^2)))</f>
        <v>18.687606738932871</v>
      </c>
      <c r="AJ3">
        <f>1/0.125</f>
        <v>8</v>
      </c>
      <c r="AK3">
        <f>1/0.11</f>
        <v>9.0909090909090917</v>
      </c>
      <c r="AL3">
        <f>1/0.135</f>
        <v>7.4074074074074066</v>
      </c>
      <c r="AM3">
        <f>1/0.105</f>
        <v>9.5238095238095237</v>
      </c>
      <c r="AO3">
        <f>$Z3/$U3</f>
        <v>191.32373607416127</v>
      </c>
      <c r="AP3">
        <f>$AA3/$V3</f>
        <v>165.30220648070471</v>
      </c>
      <c r="AQ3">
        <f>$AB3/$W3</f>
        <v>180.84971299640074</v>
      </c>
      <c r="AR3">
        <f>$AC3/$X3</f>
        <v>177.97720703745591</v>
      </c>
      <c r="AT3" t="s">
        <v>303</v>
      </c>
      <c r="AV3">
        <f>((0.075/0.125)*100)</f>
        <v>60</v>
      </c>
      <c r="AW3">
        <f>((0.06/0.11)*100)</f>
        <v>54.54545454545454</v>
      </c>
      <c r="AX3">
        <f>((0.08/0.135)*100)</f>
        <v>59.259259259259252</v>
      </c>
      <c r="AY3">
        <f>((0.06/0.105)*100)</f>
        <v>57.142857142857139</v>
      </c>
      <c r="BA3">
        <f>((0.05/0.125)*100)</f>
        <v>40</v>
      </c>
      <c r="BB3">
        <f>((0.05/0.11)*100)</f>
        <v>45.45454545454546</v>
      </c>
      <c r="BC3">
        <f>((0.055/0.135)*100)</f>
        <v>40.74074074074074</v>
      </c>
      <c r="BD3">
        <f>((0.045/0.105)*100)</f>
        <v>42.857142857142854</v>
      </c>
      <c r="BF3">
        <f>ABS($B$3-$D$3)</f>
        <v>1.0049999999999999</v>
      </c>
      <c r="BG3">
        <f>ABS($F$3-$H$3)</f>
        <v>1.756354</v>
      </c>
      <c r="BL3">
        <f>SQRT((ABS($A$3-$E$4)^2+(ABS($B$3-$F$4)^2)))</f>
        <v>3.2155711902946398</v>
      </c>
      <c r="BM3">
        <f>SQRT((ABS($C$3-$G$3)^2+(ABS($D$3-$H$3)^2)))</f>
        <v>1.9168071919987208</v>
      </c>
      <c r="BO3">
        <f>SQRT((ABS($A$3-$G$4)^2+(ABS($B$3-$H$4)^2)))</f>
        <v>9.0000560944779071</v>
      </c>
      <c r="BP3">
        <f>SQRT((ABS($C$3-$E$3)^2+(ABS($D$3-$F$3)^2)))</f>
        <v>9.3476340378226634</v>
      </c>
      <c r="BR3">
        <f>DEGREES(ACOS((6.1166436533318^2+24.1923850951563^2-19.1379772310587^2)/(2*6.1166436533318*24.1923850951563)))</f>
        <v>29.953364558607436</v>
      </c>
      <c r="BS3">
        <f>DEGREES(ACOS((13.396314897821^2+18.6876067389329^2-6.1166436533318^2)/(2*13.396314897821*18.6876067389329)))</f>
        <v>11.129076781144718</v>
      </c>
      <c r="BU3">
        <v>15</v>
      </c>
      <c r="BV3">
        <v>7</v>
      </c>
      <c r="BW3">
        <v>5</v>
      </c>
      <c r="BX3">
        <v>10</v>
      </c>
      <c r="BY3">
        <v>12</v>
      </c>
      <c r="BZ3">
        <v>4</v>
      </c>
      <c r="CA3">
        <v>9</v>
      </c>
      <c r="CB3">
        <v>3</v>
      </c>
      <c r="CC3">
        <v>16</v>
      </c>
      <c r="CD3">
        <v>6</v>
      </c>
      <c r="CE3">
        <v>9</v>
      </c>
      <c r="CF3">
        <v>7</v>
      </c>
      <c r="CG3">
        <v>12</v>
      </c>
      <c r="CH3">
        <v>10</v>
      </c>
      <c r="CI3">
        <v>2</v>
      </c>
      <c r="CJ3">
        <v>7</v>
      </c>
      <c r="CL3">
        <v>10</v>
      </c>
      <c r="CM3">
        <v>2</v>
      </c>
      <c r="CN3">
        <v>0</v>
      </c>
      <c r="CO3">
        <v>8</v>
      </c>
      <c r="CP3">
        <v>10</v>
      </c>
      <c r="CQ3">
        <v>0</v>
      </c>
      <c r="CR3">
        <v>8</v>
      </c>
      <c r="CS3">
        <v>0</v>
      </c>
      <c r="CT3">
        <v>11</v>
      </c>
      <c r="CU3">
        <v>0</v>
      </c>
      <c r="CV3">
        <v>8</v>
      </c>
      <c r="CW3">
        <v>0</v>
      </c>
      <c r="CX3">
        <v>9</v>
      </c>
      <c r="CY3">
        <v>8</v>
      </c>
      <c r="CZ3">
        <v>0</v>
      </c>
      <c r="DA3">
        <v>0</v>
      </c>
      <c r="DC3">
        <f>((7/15)*100)</f>
        <v>46.666666666666664</v>
      </c>
      <c r="DD3">
        <f>((5/15)*100)</f>
        <v>33.333333333333329</v>
      </c>
      <c r="DE3">
        <f>((10/15)*100)</f>
        <v>66.666666666666657</v>
      </c>
      <c r="DF3">
        <f>((4/12)*100)</f>
        <v>33.333333333333329</v>
      </c>
      <c r="DG3">
        <f>((9/12)*100)</f>
        <v>75</v>
      </c>
      <c r="DH3">
        <f>((3/12)*100)</f>
        <v>25</v>
      </c>
      <c r="DI3">
        <f>((6/16)*100)</f>
        <v>37.5</v>
      </c>
      <c r="DJ3">
        <f>((9/16)*100)</f>
        <v>56.25</v>
      </c>
      <c r="DK3">
        <f>((7/16)*100)</f>
        <v>43.75</v>
      </c>
      <c r="DL3">
        <f>((10/12)*100)</f>
        <v>83.333333333333343</v>
      </c>
      <c r="DM3">
        <f>((2/12)*100)</f>
        <v>16.666666666666664</v>
      </c>
      <c r="DN3">
        <f>((7/12)*100)</f>
        <v>58.333333333333336</v>
      </c>
      <c r="DP3">
        <f>((2/10)*100)</f>
        <v>20</v>
      </c>
      <c r="DQ3">
        <f>((0/10)*100)</f>
        <v>0</v>
      </c>
      <c r="DR3">
        <f>((8/10)*100)</f>
        <v>80</v>
      </c>
      <c r="DS3">
        <f>((0/10)*100)</f>
        <v>0</v>
      </c>
      <c r="DT3">
        <f>((8/10)*100)</f>
        <v>80</v>
      </c>
      <c r="DU3">
        <f>((0/10)*100)</f>
        <v>0</v>
      </c>
      <c r="DV3">
        <f>((0/11)*100)</f>
        <v>0</v>
      </c>
      <c r="DW3">
        <f>((8/11)*100)</f>
        <v>72.727272727272734</v>
      </c>
      <c r="DX3">
        <f>((0/11)*100)</f>
        <v>0</v>
      </c>
      <c r="DY3">
        <f>((8/9)*100)</f>
        <v>88.888888888888886</v>
      </c>
      <c r="DZ3">
        <f>((0/9)*100)</f>
        <v>0</v>
      </c>
      <c r="EA3">
        <f>((0/9)*100)</f>
        <v>0</v>
      </c>
    </row>
    <row r="4" spans="1:131" x14ac:dyDescent="0.25">
      <c r="A4">
        <v>195.55091400000001</v>
      </c>
      <c r="B4">
        <v>6.9977429999999998</v>
      </c>
      <c r="C4">
        <v>213.22499999999999</v>
      </c>
      <c r="D4">
        <v>7.7338019999999998</v>
      </c>
      <c r="E4">
        <v>216.24349000000001</v>
      </c>
      <c r="F4">
        <v>6.0510419999999998</v>
      </c>
      <c r="G4">
        <v>210.89952</v>
      </c>
      <c r="H4">
        <v>9.0268300000000004</v>
      </c>
      <c r="K4">
        <f>(12/200)</f>
        <v>0.06</v>
      </c>
      <c r="L4">
        <f>(14/200)</f>
        <v>7.0000000000000007E-2</v>
      </c>
      <c r="M4">
        <f>(14/200)</f>
        <v>7.0000000000000007E-2</v>
      </c>
      <c r="N4">
        <f>(12/200)</f>
        <v>0.06</v>
      </c>
      <c r="P4">
        <f>(11/200)</f>
        <v>5.5E-2</v>
      </c>
      <c r="Q4">
        <f>(10/200)</f>
        <v>0.05</v>
      </c>
      <c r="R4">
        <f>(10/200)</f>
        <v>0.05</v>
      </c>
      <c r="S4">
        <f>(9/200)</f>
        <v>4.4999999999999998E-2</v>
      </c>
      <c r="U4">
        <f>0.06+0.055</f>
        <v>0.11499999999999999</v>
      </c>
      <c r="V4">
        <f>0.07+0.05</f>
        <v>0.12000000000000001</v>
      </c>
      <c r="W4">
        <f>0.07+0.05</f>
        <v>0.12000000000000001</v>
      </c>
      <c r="X4">
        <f>0.06+0.045</f>
        <v>0.105</v>
      </c>
      <c r="Z4">
        <f>SQRT((ABS($A$5-$A$4)^2+(ABS($B$5-$B$4)^2)))</f>
        <v>23.589236027973463</v>
      </c>
      <c r="AA4">
        <f>SQRT((ABS($C$5-$C$4)^2+(ABS($D$5-$D$4)^2)))</f>
        <v>24.014016711042427</v>
      </c>
      <c r="AB4">
        <f>SQRT((ABS($E$5-$E$4)^2+(ABS($F$5-$F$4)^2)))</f>
        <v>24.19238509515629</v>
      </c>
      <c r="AC4">
        <f>SQRT((ABS($G$5-$G$4)^2+(ABS($H$5-$H$4)^2)))</f>
        <v>21.678586383199299</v>
      </c>
      <c r="AJ4">
        <f>1/0.115</f>
        <v>8.695652173913043</v>
      </c>
      <c r="AK4">
        <f>1/0.12</f>
        <v>8.3333333333333339</v>
      </c>
      <c r="AL4">
        <f>1/0.12</f>
        <v>8.3333333333333339</v>
      </c>
      <c r="AM4">
        <f>1/0.105</f>
        <v>9.5238095238095237</v>
      </c>
      <c r="AO4">
        <f>$Z4/$U4</f>
        <v>205.12379154759535</v>
      </c>
      <c r="AP4">
        <f>$AA4/$V4</f>
        <v>200.11680592535353</v>
      </c>
      <c r="AQ4">
        <f>$AB4/$W4</f>
        <v>201.6032091263024</v>
      </c>
      <c r="AR4">
        <f>$AC4/$X4</f>
        <v>206.46272745904096</v>
      </c>
      <c r="AT4">
        <f>SUM(Z:AC)</f>
        <v>3439.4804871001552</v>
      </c>
      <c r="AV4">
        <f>((0.06/0.115)*100)</f>
        <v>52.173913043478258</v>
      </c>
      <c r="AW4">
        <f>((0.07/0.12)*100)</f>
        <v>58.333333333333336</v>
      </c>
      <c r="AX4">
        <f>((0.07/0.12)*100)</f>
        <v>58.333333333333336</v>
      </c>
      <c r="AY4">
        <f>((0.06/0.105)*100)</f>
        <v>57.142857142857139</v>
      </c>
      <c r="BA4">
        <f>((0.055/0.115)*100)</f>
        <v>47.826086956521735</v>
      </c>
      <c r="BB4">
        <f>((0.05/0.12)*100)</f>
        <v>41.666666666666671</v>
      </c>
      <c r="BC4">
        <f>((0.05/0.12)*100)</f>
        <v>41.666666666666671</v>
      </c>
      <c r="BD4">
        <f>((0.045/0.105)*100)</f>
        <v>42.857142857142854</v>
      </c>
      <c r="BF4">
        <f>ABS($B$4-$D$4)</f>
        <v>0.73605900000000002</v>
      </c>
      <c r="BG4">
        <f>ABS($F$4-$H$4)</f>
        <v>2.9757880000000005</v>
      </c>
      <c r="BL4">
        <f>SQRT((ABS($A$4-$E$5)^2+(ABS($B$4-$F$5)^2)))</f>
        <v>3.7317930277153657</v>
      </c>
      <c r="BM4">
        <f>SQRT((ABS($C$4-$G$4)^2+(ABS($D$4-$H$4)^2)))</f>
        <v>2.6607853425603496</v>
      </c>
      <c r="BO4">
        <f>SQRT((ABS($A$4-$G$5)^2+(ABS($B$4-$H$5)^2)))</f>
        <v>6.6816444889288391</v>
      </c>
      <c r="BP4">
        <f>SQRT((ABS($C$4-$E$4)^2+(ABS($D$4-$F$4)^2)))</f>
        <v>3.4558592415924703</v>
      </c>
      <c r="BR4">
        <f>DEGREES(ACOS((4.45777925323833^2+24.0252041555294^2-21.4874242506364^2)/(2*4.45777925323833*24.0252041555294)))</f>
        <v>50.802296917069711</v>
      </c>
      <c r="BS4">
        <f>DEGREES(ACOS((19.1379772310587^2+21.6785863831993^2-4.45777925323833^2)/(2*19.1379772310587*21.6785863831993)))</f>
        <v>10.317522479131828</v>
      </c>
      <c r="BU4">
        <v>12</v>
      </c>
      <c r="BV4">
        <v>7</v>
      </c>
      <c r="BW4">
        <v>3</v>
      </c>
      <c r="BX4">
        <v>5</v>
      </c>
      <c r="BY4">
        <v>14</v>
      </c>
      <c r="BZ4">
        <v>7</v>
      </c>
      <c r="CA4">
        <v>7</v>
      </c>
      <c r="CB4">
        <v>5</v>
      </c>
      <c r="CC4">
        <v>14</v>
      </c>
      <c r="CD4">
        <v>3</v>
      </c>
      <c r="CE4">
        <v>7</v>
      </c>
      <c r="CF4">
        <v>10</v>
      </c>
      <c r="CG4">
        <v>12</v>
      </c>
      <c r="CH4">
        <v>5</v>
      </c>
      <c r="CI4">
        <v>3</v>
      </c>
      <c r="CJ4">
        <v>10</v>
      </c>
      <c r="CL4">
        <v>11</v>
      </c>
      <c r="CM4">
        <v>4</v>
      </c>
      <c r="CN4">
        <v>0</v>
      </c>
      <c r="CO4">
        <v>4</v>
      </c>
      <c r="CP4">
        <v>10</v>
      </c>
      <c r="CQ4">
        <v>2</v>
      </c>
      <c r="CR4">
        <v>3</v>
      </c>
      <c r="CS4">
        <v>0</v>
      </c>
      <c r="CT4">
        <v>10</v>
      </c>
      <c r="CU4">
        <v>0</v>
      </c>
      <c r="CV4">
        <v>3</v>
      </c>
      <c r="CW4">
        <v>5</v>
      </c>
      <c r="CX4">
        <v>9</v>
      </c>
      <c r="CY4">
        <v>4</v>
      </c>
      <c r="CZ4">
        <v>0</v>
      </c>
      <c r="DA4">
        <v>5</v>
      </c>
      <c r="DC4">
        <f>((7/12)*100)</f>
        <v>58.333333333333336</v>
      </c>
      <c r="DD4">
        <f>((3/12)*100)</f>
        <v>25</v>
      </c>
      <c r="DE4">
        <f>((5/12)*100)</f>
        <v>41.666666666666671</v>
      </c>
      <c r="DF4">
        <f>((7/14)*100)</f>
        <v>50</v>
      </c>
      <c r="DG4">
        <f>((7/14)*100)</f>
        <v>50</v>
      </c>
      <c r="DH4">
        <f>((5/14)*100)</f>
        <v>35.714285714285715</v>
      </c>
      <c r="DI4">
        <f>((3/14)*100)</f>
        <v>21.428571428571427</v>
      </c>
      <c r="DJ4">
        <f>((7/14)*100)</f>
        <v>50</v>
      </c>
      <c r="DK4">
        <f>((10/14)*100)</f>
        <v>71.428571428571431</v>
      </c>
      <c r="DL4">
        <f>((5/12)*100)</f>
        <v>41.666666666666671</v>
      </c>
      <c r="DM4">
        <f>((3/12)*100)</f>
        <v>25</v>
      </c>
      <c r="DN4">
        <f>((10/12)*100)</f>
        <v>83.333333333333343</v>
      </c>
      <c r="DP4">
        <f>((4/11)*100)</f>
        <v>36.363636363636367</v>
      </c>
      <c r="DQ4">
        <f>((0/11)*100)</f>
        <v>0</v>
      </c>
      <c r="DR4">
        <f>((4/11)*100)</f>
        <v>36.363636363636367</v>
      </c>
      <c r="DS4">
        <f>((2/10)*100)</f>
        <v>20</v>
      </c>
      <c r="DT4">
        <f>((3/10)*100)</f>
        <v>30</v>
      </c>
      <c r="DU4">
        <f>((0/10)*100)</f>
        <v>0</v>
      </c>
      <c r="DV4">
        <f>((0/10)*100)</f>
        <v>0</v>
      </c>
      <c r="DW4">
        <f>((3/10)*100)</f>
        <v>30</v>
      </c>
      <c r="DX4">
        <f>((5/10)*100)</f>
        <v>50</v>
      </c>
      <c r="DY4">
        <f>((4/9)*100)</f>
        <v>44.444444444444443</v>
      </c>
      <c r="DZ4">
        <f>((0/9)*100)</f>
        <v>0</v>
      </c>
      <c r="EA4">
        <f>((5/9)*100)</f>
        <v>55.555555555555557</v>
      </c>
    </row>
    <row r="5" spans="1:131" x14ac:dyDescent="0.25">
      <c r="A5">
        <v>171.96911</v>
      </c>
      <c r="B5">
        <v>6.4056480000000002</v>
      </c>
      <c r="C5">
        <v>189.22026</v>
      </c>
      <c r="D5">
        <v>8.4012270000000004</v>
      </c>
      <c r="E5">
        <v>192.053718</v>
      </c>
      <c r="F5">
        <v>5.6954760000000002</v>
      </c>
      <c r="G5">
        <v>189.221217</v>
      </c>
      <c r="H5">
        <v>9.1376749999999998</v>
      </c>
      <c r="K5">
        <f>(12/200)</f>
        <v>0.06</v>
      </c>
      <c r="L5">
        <f>(14/200)</f>
        <v>7.0000000000000007E-2</v>
      </c>
      <c r="M5">
        <f>(13/200)</f>
        <v>6.5000000000000002E-2</v>
      </c>
      <c r="N5">
        <f>(15/200)</f>
        <v>7.4999999999999997E-2</v>
      </c>
      <c r="P5">
        <f>(10/200)</f>
        <v>0.05</v>
      </c>
      <c r="Q5">
        <f>(9/200)</f>
        <v>4.4999999999999998E-2</v>
      </c>
      <c r="R5">
        <f>(10/200)</f>
        <v>0.05</v>
      </c>
      <c r="S5">
        <f>(9/200)</f>
        <v>4.4999999999999998E-2</v>
      </c>
      <c r="U5">
        <f>0.06+0.05</f>
        <v>0.11</v>
      </c>
      <c r="V5">
        <f>0.07+0.045</f>
        <v>0.115</v>
      </c>
      <c r="W5">
        <f>0.065+0.05</f>
        <v>0.115</v>
      </c>
      <c r="X5">
        <f>0.075+0.045</f>
        <v>0.12</v>
      </c>
      <c r="Z5">
        <f>SQRT((ABS($A$6-$A$5)^2+(ABS($B$6-$B$5)^2)))</f>
        <v>17.99935696632426</v>
      </c>
      <c r="AA5">
        <f>SQRT((ABS($C$6-$C$5)^2+(ABS($D$6-$D$5)^2)))</f>
        <v>22.506241089305977</v>
      </c>
      <c r="AB5">
        <f>SQRT((ABS($E$6-$E$5)^2+(ABS($F$6-$F$5)^2)))</f>
        <v>24.025204155529369</v>
      </c>
      <c r="AC5">
        <f>SQRT((ABS($G$6-$G$5)^2+(ABS($H$6-$H$5)^2)))</f>
        <v>23.433533423707321</v>
      </c>
      <c r="AJ5">
        <f>1/0.11</f>
        <v>9.0909090909090917</v>
      </c>
      <c r="AK5">
        <f>1/0.115</f>
        <v>8.695652173913043</v>
      </c>
      <c r="AL5">
        <f>1/0.115</f>
        <v>8.695652173913043</v>
      </c>
      <c r="AM5">
        <f>1/0.12</f>
        <v>8.3333333333333339</v>
      </c>
      <c r="AO5">
        <f>$Z5/$U5</f>
        <v>163.63051787567508</v>
      </c>
      <c r="AP5">
        <f>$AA5/$V5</f>
        <v>195.70644425483457</v>
      </c>
      <c r="AQ5">
        <f>$AB5/$W5</f>
        <v>208.91481874373363</v>
      </c>
      <c r="AR5">
        <f>$AC5/$X5</f>
        <v>195.27944519756102</v>
      </c>
      <c r="AT5" t="s">
        <v>304</v>
      </c>
      <c r="AV5">
        <f>((0.06/0.11)*100)</f>
        <v>54.54545454545454</v>
      </c>
      <c r="AW5">
        <f>((0.07/0.115)*100)</f>
        <v>60.869565217391312</v>
      </c>
      <c r="AX5">
        <f>((0.065/0.115)*100)</f>
        <v>56.521739130434781</v>
      </c>
      <c r="AY5">
        <f>((0.075/0.12)*100)</f>
        <v>62.5</v>
      </c>
      <c r="BA5">
        <f>((0.05/0.11)*100)</f>
        <v>45.45454545454546</v>
      </c>
      <c r="BB5">
        <f>((0.045/0.115)*100)</f>
        <v>39.130434782608688</v>
      </c>
      <c r="BC5">
        <f>((0.05/0.115)*100)</f>
        <v>43.478260869565219</v>
      </c>
      <c r="BD5">
        <f>((0.045/0.12)*100)</f>
        <v>37.5</v>
      </c>
      <c r="BF5">
        <f>ABS($B$5-$D$5)</f>
        <v>1.9955790000000002</v>
      </c>
      <c r="BG5">
        <f>ABS($F$5-$H$5)</f>
        <v>3.4421989999999996</v>
      </c>
      <c r="BL5">
        <f>SQRT((ABS($A$5-$E$6)^2+(ABS($B$5-$F$6)^2)))</f>
        <v>4.0239712121308626</v>
      </c>
      <c r="BM5">
        <f>SQRT((ABS($C$5-$G$5)^2+(ABS($D$5-$H$5)^2)))</f>
        <v>0.73644862180127613</v>
      </c>
      <c r="BO5">
        <f>SQRT((ABS($A$5-$G$6)^2+(ABS($B$5-$H$6)^2)))</f>
        <v>6.5467548524228452</v>
      </c>
      <c r="BP5">
        <f>SQRT((ABS($C$5-$E$5)^2+(ABS($D$5-$F$5)^2)))</f>
        <v>3.9178530742952886</v>
      </c>
      <c r="BR5">
        <f>DEGREES(ACOS((3.73368854451735^2+16.3737303195924^2-14.2898737197587^2)/(2*3.73368854451735*16.3737303195924)))</f>
        <v>50.459632663152831</v>
      </c>
      <c r="BS5">
        <f>DEGREES(ACOS((21.4874242506364^2+23.4335334237073^2-3.73368854451735^2)/(2*21.4874242506364*23.4335334237073)))</f>
        <v>8.142845990925009</v>
      </c>
      <c r="BU5">
        <v>12</v>
      </c>
      <c r="BV5">
        <v>7</v>
      </c>
      <c r="BW5">
        <v>4</v>
      </c>
      <c r="BX5">
        <v>7</v>
      </c>
      <c r="BY5">
        <v>14</v>
      </c>
      <c r="BZ5">
        <v>7</v>
      </c>
      <c r="CA5">
        <v>6</v>
      </c>
      <c r="CB5">
        <v>5</v>
      </c>
      <c r="CC5">
        <v>13</v>
      </c>
      <c r="CD5">
        <v>4</v>
      </c>
      <c r="CE5">
        <v>6</v>
      </c>
      <c r="CF5">
        <v>12</v>
      </c>
      <c r="CG5">
        <v>15</v>
      </c>
      <c r="CH5">
        <v>7</v>
      </c>
      <c r="CI5">
        <v>7</v>
      </c>
      <c r="CJ5">
        <v>12</v>
      </c>
      <c r="CL5">
        <v>10</v>
      </c>
      <c r="CM5">
        <v>3</v>
      </c>
      <c r="CN5">
        <v>1</v>
      </c>
      <c r="CO5">
        <v>2</v>
      </c>
      <c r="CP5">
        <v>9</v>
      </c>
      <c r="CQ5">
        <v>4</v>
      </c>
      <c r="CR5">
        <v>2</v>
      </c>
      <c r="CS5">
        <v>0</v>
      </c>
      <c r="CT5">
        <v>10</v>
      </c>
      <c r="CU5">
        <v>1</v>
      </c>
      <c r="CV5">
        <v>2</v>
      </c>
      <c r="CW5">
        <v>8</v>
      </c>
      <c r="CX5">
        <v>9</v>
      </c>
      <c r="CY5">
        <v>2</v>
      </c>
      <c r="CZ5">
        <v>0</v>
      </c>
      <c r="DA5">
        <v>8</v>
      </c>
      <c r="DC5">
        <f>((7/12)*100)</f>
        <v>58.333333333333336</v>
      </c>
      <c r="DD5">
        <f>((4/12)*100)</f>
        <v>33.333333333333329</v>
      </c>
      <c r="DE5">
        <f>((7/12)*100)</f>
        <v>58.333333333333336</v>
      </c>
      <c r="DF5">
        <f>((7/14)*100)</f>
        <v>50</v>
      </c>
      <c r="DG5">
        <f>((6/14)*100)</f>
        <v>42.857142857142854</v>
      </c>
      <c r="DH5">
        <f>((5/14)*100)</f>
        <v>35.714285714285715</v>
      </c>
      <c r="DI5">
        <f>((4/13)*100)</f>
        <v>30.76923076923077</v>
      </c>
      <c r="DJ5">
        <f>((6/13)*100)</f>
        <v>46.153846153846153</v>
      </c>
      <c r="DK5">
        <f>((12/13)*100)</f>
        <v>92.307692307692307</v>
      </c>
      <c r="DL5">
        <f>((7/15)*100)</f>
        <v>46.666666666666664</v>
      </c>
      <c r="DM5">
        <f>((7/15)*100)</f>
        <v>46.666666666666664</v>
      </c>
      <c r="DN5">
        <f>((12/15)*100)</f>
        <v>80</v>
      </c>
      <c r="DP5">
        <f>((3/10)*100)</f>
        <v>30</v>
      </c>
      <c r="DQ5">
        <f>((1/10)*100)</f>
        <v>10</v>
      </c>
      <c r="DR5">
        <f>((2/10)*100)</f>
        <v>20</v>
      </c>
      <c r="DS5">
        <f>((4/9)*100)</f>
        <v>44.444444444444443</v>
      </c>
      <c r="DT5">
        <f>((2/9)*100)</f>
        <v>22.222222222222221</v>
      </c>
      <c r="DU5">
        <f>((0/9)*100)</f>
        <v>0</v>
      </c>
      <c r="DV5">
        <f>((1/10)*100)</f>
        <v>10</v>
      </c>
      <c r="DW5">
        <f>((2/10)*100)</f>
        <v>20</v>
      </c>
      <c r="DX5">
        <f>((8/10)*100)</f>
        <v>80</v>
      </c>
      <c r="DY5">
        <f>((2/9)*100)</f>
        <v>22.222222222222221</v>
      </c>
      <c r="DZ5">
        <f>((0/9)*100)</f>
        <v>0</v>
      </c>
      <c r="EA5">
        <f>((8/9)*100)</f>
        <v>88.888888888888886</v>
      </c>
    </row>
    <row r="6" spans="1:131" x14ac:dyDescent="0.25">
      <c r="A6">
        <v>153.99539199999998</v>
      </c>
      <c r="B6">
        <v>7.3660189999999997</v>
      </c>
      <c r="C6">
        <v>166.714673</v>
      </c>
      <c r="D6">
        <v>8.2296410000000009</v>
      </c>
      <c r="E6">
        <v>168.02874700000001</v>
      </c>
      <c r="F6">
        <v>5.5896309999999998</v>
      </c>
      <c r="G6">
        <v>165.794299</v>
      </c>
      <c r="H6">
        <v>8.5808970000000002</v>
      </c>
      <c r="K6">
        <f>(13/200)</f>
        <v>6.5000000000000002E-2</v>
      </c>
      <c r="L6">
        <f>(14/200)</f>
        <v>7.0000000000000007E-2</v>
      </c>
      <c r="M6">
        <f>(14/200)</f>
        <v>7.0000000000000007E-2</v>
      </c>
      <c r="N6">
        <f>(13/200)</f>
        <v>6.5000000000000002E-2</v>
      </c>
      <c r="P6">
        <f>(11/200)</f>
        <v>5.5E-2</v>
      </c>
      <c r="Q6">
        <f>(8/200)</f>
        <v>0.04</v>
      </c>
      <c r="R6">
        <f>(9/200)</f>
        <v>4.4999999999999998E-2</v>
      </c>
      <c r="S6">
        <f>(10/200)</f>
        <v>0.05</v>
      </c>
      <c r="U6">
        <f>0.065+0.055</f>
        <v>0.12</v>
      </c>
      <c r="V6">
        <f>0.07+0.04</f>
        <v>0.11000000000000001</v>
      </c>
      <c r="W6">
        <f>0.07+0.045</f>
        <v>0.115</v>
      </c>
      <c r="X6">
        <f>0.065+0.05</f>
        <v>0.115</v>
      </c>
      <c r="Z6">
        <f>SQRT((ABS($A$7-$A$6)^2+(ABS($B$7-$B$6)^2)))</f>
        <v>27.668236235350619</v>
      </c>
      <c r="AA6">
        <f>SQRT((ABS($C$7-$C$6)^2+(ABS($D$7-$D$6)^2)))</f>
        <v>16.700748654526294</v>
      </c>
      <c r="AB6">
        <f>SQRT((ABS($E$7-$E$6)^2+(ABS($F$7-$F$6)^2)))</f>
        <v>16.373730319592376</v>
      </c>
      <c r="AC6">
        <f>SQRT((ABS($G$7-$G$6)^2+(ABS($H$7-$H$6)^2)))</f>
        <v>16.050661379470451</v>
      </c>
      <c r="AJ6">
        <f>1/0.12</f>
        <v>8.3333333333333339</v>
      </c>
      <c r="AK6">
        <f>1/0.11</f>
        <v>9.0909090909090917</v>
      </c>
      <c r="AL6">
        <f>1/0.115</f>
        <v>8.695652173913043</v>
      </c>
      <c r="AM6">
        <f>1/0.115</f>
        <v>8.695652173913043</v>
      </c>
      <c r="AO6">
        <f>$Z6/$U6</f>
        <v>230.56863529458849</v>
      </c>
      <c r="AP6">
        <f>$AA6/$V6</f>
        <v>151.82498776842084</v>
      </c>
      <c r="AQ6">
        <f>$AB6/$W6</f>
        <v>142.38026364862935</v>
      </c>
      <c r="AR6">
        <f>$AC6/$X6</f>
        <v>139.57096851713436</v>
      </c>
      <c r="AT6">
        <f>SUM(U:X)</f>
        <v>21.509999999999994</v>
      </c>
      <c r="AV6">
        <f>((0.065/0.12)*100)</f>
        <v>54.166666666666671</v>
      </c>
      <c r="AW6">
        <f>((0.07/0.11)*100)</f>
        <v>63.636363636363647</v>
      </c>
      <c r="AX6">
        <f>((0.07/0.115)*100)</f>
        <v>60.869565217391312</v>
      </c>
      <c r="AY6">
        <f>((0.065/0.115)*100)</f>
        <v>56.521739130434781</v>
      </c>
      <c r="BA6">
        <f>((0.055/0.12)*100)</f>
        <v>45.833333333333336</v>
      </c>
      <c r="BB6">
        <f>((0.04/0.11)*100)</f>
        <v>36.363636363636367</v>
      </c>
      <c r="BC6">
        <f>((0.045/0.115)*100)</f>
        <v>39.130434782608688</v>
      </c>
      <c r="BD6">
        <f>((0.05/0.115)*100)</f>
        <v>43.478260869565219</v>
      </c>
      <c r="BF6">
        <f>ABS($B$6-$D$6)</f>
        <v>0.86362200000000122</v>
      </c>
      <c r="BG6">
        <f>ABS($F$6-$H$6)</f>
        <v>2.9912660000000004</v>
      </c>
      <c r="BL6">
        <f>SQRT((ABS($A$6-$E$7)^2+(ABS($B$6-$F$7)^2)))</f>
        <v>2.5202625525307809</v>
      </c>
      <c r="BM6">
        <f>SQRT((ABS($C$6-$G$6)^2+(ABS($D$6-$H$6)^2)))</f>
        <v>0.98512388937230488</v>
      </c>
      <c r="BO6">
        <f>SQRT((ABS($A$6-$G$7)^2+(ABS($B$6-$H$7)^2)))</f>
        <v>4.5677103589323291</v>
      </c>
      <c r="BP6">
        <f>SQRT((ABS($C$6-$E$6)^2+(ABS($D$6-$F$6)^2)))</f>
        <v>2.9489732581995414</v>
      </c>
      <c r="BR6">
        <f>DEGREES(ACOS((3.28989342625031^2+29.440780476875^2-27.7819723411515^2)/(2*3.28989342625031*29.440780476875)))</f>
        <v>56.9150613017569</v>
      </c>
      <c r="BS6">
        <f>DEGREES(ACOS((14.2898737197587^2+16.0506613794705^2-3.28989342625031^2)/(2*14.2898737197587*16.0506613794705)))</f>
        <v>10.528509852737717</v>
      </c>
      <c r="BU6">
        <v>13</v>
      </c>
      <c r="BV6">
        <v>6</v>
      </c>
      <c r="BW6">
        <v>4</v>
      </c>
      <c r="BX6">
        <v>7</v>
      </c>
      <c r="BY6">
        <v>14</v>
      </c>
      <c r="BZ6">
        <v>7</v>
      </c>
      <c r="CA6">
        <v>6</v>
      </c>
      <c r="CB6">
        <v>4</v>
      </c>
      <c r="CC6">
        <v>14</v>
      </c>
      <c r="CD6">
        <v>4</v>
      </c>
      <c r="CE6">
        <v>6</v>
      </c>
      <c r="CF6">
        <v>10</v>
      </c>
      <c r="CG6">
        <v>13</v>
      </c>
      <c r="CH6">
        <v>7</v>
      </c>
      <c r="CI6">
        <v>2</v>
      </c>
      <c r="CJ6">
        <v>10</v>
      </c>
      <c r="CL6">
        <v>11</v>
      </c>
      <c r="CM6">
        <v>4</v>
      </c>
      <c r="CN6">
        <v>1</v>
      </c>
      <c r="CO6">
        <v>5</v>
      </c>
      <c r="CP6">
        <v>8</v>
      </c>
      <c r="CQ6">
        <v>3</v>
      </c>
      <c r="CR6">
        <v>1</v>
      </c>
      <c r="CS6">
        <v>0</v>
      </c>
      <c r="CT6">
        <v>9</v>
      </c>
      <c r="CU6">
        <v>1</v>
      </c>
      <c r="CV6">
        <v>1</v>
      </c>
      <c r="CW6">
        <v>6</v>
      </c>
      <c r="CX6">
        <v>10</v>
      </c>
      <c r="CY6">
        <v>5</v>
      </c>
      <c r="CZ6">
        <v>0</v>
      </c>
      <c r="DA6">
        <v>6</v>
      </c>
      <c r="DC6">
        <f>((6/13)*100)</f>
        <v>46.153846153846153</v>
      </c>
      <c r="DD6">
        <f>((4/13)*100)</f>
        <v>30.76923076923077</v>
      </c>
      <c r="DE6">
        <f>((7/13)*100)</f>
        <v>53.846153846153847</v>
      </c>
      <c r="DF6">
        <f>((7/14)*100)</f>
        <v>50</v>
      </c>
      <c r="DG6">
        <f>((6/14)*100)</f>
        <v>42.857142857142854</v>
      </c>
      <c r="DH6">
        <f>((4/14)*100)</f>
        <v>28.571428571428569</v>
      </c>
      <c r="DI6">
        <f>((4/14)*100)</f>
        <v>28.571428571428569</v>
      </c>
      <c r="DJ6">
        <f>((6/14)*100)</f>
        <v>42.857142857142854</v>
      </c>
      <c r="DK6">
        <f>((10/14)*100)</f>
        <v>71.428571428571431</v>
      </c>
      <c r="DL6">
        <f>((7/13)*100)</f>
        <v>53.846153846153847</v>
      </c>
      <c r="DM6">
        <f>((2/13)*100)</f>
        <v>15.384615384615385</v>
      </c>
      <c r="DN6">
        <f>((10/13)*100)</f>
        <v>76.923076923076934</v>
      </c>
      <c r="DP6">
        <f>((4/11)*100)</f>
        <v>36.363636363636367</v>
      </c>
      <c r="DQ6">
        <f>((1/11)*100)</f>
        <v>9.0909090909090917</v>
      </c>
      <c r="DR6">
        <f>((5/11)*100)</f>
        <v>45.454545454545453</v>
      </c>
      <c r="DS6">
        <f>((3/8)*100)</f>
        <v>37.5</v>
      </c>
      <c r="DT6">
        <f>((1/8)*100)</f>
        <v>12.5</v>
      </c>
      <c r="DU6">
        <f>((0/8)*100)</f>
        <v>0</v>
      </c>
      <c r="DV6">
        <f>((1/9)*100)</f>
        <v>11.111111111111111</v>
      </c>
      <c r="DW6">
        <f>((1/9)*100)</f>
        <v>11.111111111111111</v>
      </c>
      <c r="DX6">
        <f>((6/9)*100)</f>
        <v>66.666666666666657</v>
      </c>
      <c r="DY6">
        <f>((5/10)*100)</f>
        <v>50</v>
      </c>
      <c r="DZ6">
        <f>((0/10)*100)</f>
        <v>0</v>
      </c>
      <c r="EA6">
        <f>((6/10)*100)</f>
        <v>60</v>
      </c>
    </row>
    <row r="7" spans="1:131" x14ac:dyDescent="0.25">
      <c r="A7">
        <v>126.373519</v>
      </c>
      <c r="B7">
        <v>5.7649480000000004</v>
      </c>
      <c r="C7">
        <v>150.01747899999998</v>
      </c>
      <c r="D7">
        <v>8.5741960000000006</v>
      </c>
      <c r="E7">
        <v>151.67429999999999</v>
      </c>
      <c r="F7">
        <v>6.3840539999999999</v>
      </c>
      <c r="G7">
        <v>149.75057900000002</v>
      </c>
      <c r="H7">
        <v>9.0528919999999999</v>
      </c>
      <c r="K7">
        <f>(12/200)</f>
        <v>0.06</v>
      </c>
      <c r="L7">
        <f>(13/200)</f>
        <v>6.5000000000000002E-2</v>
      </c>
      <c r="M7">
        <f>(15/200)</f>
        <v>7.4999999999999997E-2</v>
      </c>
      <c r="N7">
        <f>(12/200)</f>
        <v>0.06</v>
      </c>
      <c r="P7">
        <f>(12/200)</f>
        <v>0.06</v>
      </c>
      <c r="Q7">
        <f>(11/200)</f>
        <v>5.5E-2</v>
      </c>
      <c r="R7">
        <f>(10/200)</f>
        <v>0.05</v>
      </c>
      <c r="S7">
        <f>(11/200)</f>
        <v>5.5E-2</v>
      </c>
      <c r="U7">
        <f>0.06+0.06</f>
        <v>0.12</v>
      </c>
      <c r="V7">
        <f>0.065+0.055</f>
        <v>0.12</v>
      </c>
      <c r="W7">
        <f>0.075+0.05</f>
        <v>0.125</v>
      </c>
      <c r="X7">
        <f>0.06+0.055</f>
        <v>0.11499999999999999</v>
      </c>
      <c r="Z7">
        <f>SQRT((ABS($A$8-$A$7)^2+(ABS($B$8-$B$7)^2)))</f>
        <v>22.538240618933248</v>
      </c>
      <c r="AA7">
        <f>SQRT((ABS($C$8-$C$7)^2+(ABS($D$8-$D$7)^2)))</f>
        <v>29.613013199593588</v>
      </c>
      <c r="AB7">
        <f>SQRT((ABS($E$8-$E$7)^2+(ABS($F$8-$F$7)^2)))</f>
        <v>29.440780476875023</v>
      </c>
      <c r="AC7">
        <f>SQRT((ABS($G$8-$G$7)^2+(ABS($H$8-$H$7)^2)))</f>
        <v>29.484236504649029</v>
      </c>
      <c r="AJ7">
        <f>1/0.12</f>
        <v>8.3333333333333339</v>
      </c>
      <c r="AK7">
        <f>1/0.12</f>
        <v>8.3333333333333339</v>
      </c>
      <c r="AL7">
        <f>1/0.125</f>
        <v>8</v>
      </c>
      <c r="AM7">
        <f>1/0.115</f>
        <v>8.695652173913043</v>
      </c>
      <c r="AO7">
        <f>$Z7/$U7</f>
        <v>187.81867182444373</v>
      </c>
      <c r="AP7">
        <f>$AA7/$V7</f>
        <v>246.77510999661325</v>
      </c>
      <c r="AQ7">
        <f>$AB7/$W7</f>
        <v>235.52624381500019</v>
      </c>
      <c r="AR7">
        <f>$AC7/$X7</f>
        <v>256.38466525781769</v>
      </c>
      <c r="AV7">
        <f>((0.06/0.12)*100)</f>
        <v>50</v>
      </c>
      <c r="AW7">
        <f>((0.065/0.12)*100)</f>
        <v>54.166666666666671</v>
      </c>
      <c r="AX7">
        <f>((0.075/0.125)*100)</f>
        <v>60</v>
      </c>
      <c r="AY7">
        <f>((0.06/0.115)*100)</f>
        <v>52.173913043478258</v>
      </c>
      <c r="BA7">
        <f>((0.06/0.12)*100)</f>
        <v>50</v>
      </c>
      <c r="BB7">
        <f>((0.055/0.12)*100)</f>
        <v>45.833333333333336</v>
      </c>
      <c r="BC7">
        <f>((0.05/0.125)*100)</f>
        <v>40</v>
      </c>
      <c r="BD7">
        <f>((0.055/0.115)*100)</f>
        <v>47.826086956521735</v>
      </c>
      <c r="BF7">
        <f>ABS($B$7-$D$7)</f>
        <v>2.8092480000000002</v>
      </c>
      <c r="BG7">
        <f>ABS($F$7-$H$7)</f>
        <v>2.668838</v>
      </c>
      <c r="BL7">
        <f>SQRT((ABS($A$7-$E$8)^2+(ABS($B$7-$F$8)^2)))</f>
        <v>4.1784151356203276</v>
      </c>
      <c r="BM7">
        <f>SQRT((ABS($C$7-$G$7)^2+(ABS($D$7-$H$7)^2)))</f>
        <v>0.54807432928023569</v>
      </c>
      <c r="BO7">
        <f>SQRT((ABS($A$7-$G$8)^2+(ABS($B$7-$H$8)^2)))</f>
        <v>6.6861631644599502</v>
      </c>
      <c r="BP7">
        <f>SQRT((ABS($C$7-$E$7)^2+(ABS($D$7-$F$7)^2)))</f>
        <v>2.7462297438861576</v>
      </c>
      <c r="BR7">
        <f>DEGREES(ACOS((4.02911757195568^2+22.4190540092054^2-20.75992598688^2)/(2*4.02911757195568*22.4190540092054)))</f>
        <v>60.8953311923336</v>
      </c>
      <c r="BS7">
        <f>DEGREES(ACOS((27.7819723411515^2+29.484236504649^2-4.02911757195568^2)/(2*27.7819723411515*29.484236504649)))</f>
        <v>7.3156914948119063</v>
      </c>
      <c r="BU7">
        <v>12</v>
      </c>
      <c r="BV7">
        <v>7</v>
      </c>
      <c r="BW7">
        <v>4</v>
      </c>
      <c r="BX7">
        <v>5</v>
      </c>
      <c r="BY7">
        <v>13</v>
      </c>
      <c r="BZ7">
        <v>6</v>
      </c>
      <c r="CA7">
        <v>6</v>
      </c>
      <c r="CB7">
        <v>2</v>
      </c>
      <c r="CC7">
        <v>15</v>
      </c>
      <c r="CD7">
        <v>4</v>
      </c>
      <c r="CE7">
        <v>6</v>
      </c>
      <c r="CF7">
        <v>11</v>
      </c>
      <c r="CG7">
        <v>12</v>
      </c>
      <c r="CH7">
        <v>5</v>
      </c>
      <c r="CI7">
        <v>2</v>
      </c>
      <c r="CJ7">
        <v>11</v>
      </c>
      <c r="CL7">
        <v>12</v>
      </c>
      <c r="CM7">
        <v>5</v>
      </c>
      <c r="CN7">
        <v>1</v>
      </c>
      <c r="CO7">
        <v>5</v>
      </c>
      <c r="CP7">
        <v>11</v>
      </c>
      <c r="CQ7">
        <v>4</v>
      </c>
      <c r="CR7">
        <v>3</v>
      </c>
      <c r="CS7">
        <v>0</v>
      </c>
      <c r="CT7">
        <v>10</v>
      </c>
      <c r="CU7">
        <v>1</v>
      </c>
      <c r="CV7">
        <v>3</v>
      </c>
      <c r="CW7">
        <v>7</v>
      </c>
      <c r="CX7">
        <v>11</v>
      </c>
      <c r="CY7">
        <v>5</v>
      </c>
      <c r="CZ7">
        <v>0</v>
      </c>
      <c r="DA7">
        <v>7</v>
      </c>
      <c r="DC7">
        <f>((7/12)*100)</f>
        <v>58.333333333333336</v>
      </c>
      <c r="DD7">
        <f>((4/12)*100)</f>
        <v>33.333333333333329</v>
      </c>
      <c r="DE7">
        <f>((5/12)*100)</f>
        <v>41.666666666666671</v>
      </c>
      <c r="DF7">
        <f>((6/13)*100)</f>
        <v>46.153846153846153</v>
      </c>
      <c r="DG7">
        <f>((6/13)*100)</f>
        <v>46.153846153846153</v>
      </c>
      <c r="DH7">
        <f>((2/13)*100)</f>
        <v>15.384615384615385</v>
      </c>
      <c r="DI7">
        <f>((4/15)*100)</f>
        <v>26.666666666666668</v>
      </c>
      <c r="DJ7">
        <f>((6/15)*100)</f>
        <v>40</v>
      </c>
      <c r="DK7">
        <f>((11/15)*100)</f>
        <v>73.333333333333329</v>
      </c>
      <c r="DL7">
        <f>((5/12)*100)</f>
        <v>41.666666666666671</v>
      </c>
      <c r="DM7">
        <f>((2/12)*100)</f>
        <v>16.666666666666664</v>
      </c>
      <c r="DN7">
        <f>((11/12)*100)</f>
        <v>91.666666666666657</v>
      </c>
      <c r="DP7">
        <f>((5/12)*100)</f>
        <v>41.666666666666671</v>
      </c>
      <c r="DQ7">
        <f>((1/12)*100)</f>
        <v>8.3333333333333321</v>
      </c>
      <c r="DR7">
        <f>((5/12)*100)</f>
        <v>41.666666666666671</v>
      </c>
      <c r="DS7">
        <f>((4/11)*100)</f>
        <v>36.363636363636367</v>
      </c>
      <c r="DT7">
        <f>((3/11)*100)</f>
        <v>27.27272727272727</v>
      </c>
      <c r="DU7">
        <f>((0/11)*100)</f>
        <v>0</v>
      </c>
      <c r="DV7">
        <f>((1/10)*100)</f>
        <v>10</v>
      </c>
      <c r="DW7">
        <f>((3/10)*100)</f>
        <v>30</v>
      </c>
      <c r="DX7">
        <f>((7/10)*100)</f>
        <v>70</v>
      </c>
      <c r="DY7">
        <f>((5/11)*100)</f>
        <v>45.454545454545453</v>
      </c>
      <c r="DZ7">
        <f>((0/11)*100)</f>
        <v>0</v>
      </c>
      <c r="EA7">
        <f>((7/11)*100)</f>
        <v>63.636363636363633</v>
      </c>
    </row>
    <row r="8" spans="1:131" x14ac:dyDescent="0.25">
      <c r="A8">
        <v>103.83552100000001</v>
      </c>
      <c r="B8">
        <v>5.8695250000000003</v>
      </c>
      <c r="C8">
        <v>120.42092400000001</v>
      </c>
      <c r="D8">
        <v>7.5870369999999996</v>
      </c>
      <c r="E8">
        <v>122.266189</v>
      </c>
      <c r="F8">
        <v>4.9974889999999998</v>
      </c>
      <c r="G8">
        <v>120.27155999999999</v>
      </c>
      <c r="H8">
        <v>8.4982380000000006</v>
      </c>
      <c r="K8">
        <f>(12/200)</f>
        <v>0.06</v>
      </c>
      <c r="L8">
        <f>(14/200)</f>
        <v>7.0000000000000007E-2</v>
      </c>
      <c r="M8">
        <f>(14/200)</f>
        <v>7.0000000000000007E-2</v>
      </c>
      <c r="N8">
        <f>(14/200)</f>
        <v>7.0000000000000007E-2</v>
      </c>
      <c r="P8">
        <f>(12/200)</f>
        <v>0.06</v>
      </c>
      <c r="Q8">
        <f>(10/200)</f>
        <v>0.05</v>
      </c>
      <c r="R8">
        <f>(10/200)</f>
        <v>0.05</v>
      </c>
      <c r="S8">
        <f>(11/200)</f>
        <v>5.5E-2</v>
      </c>
      <c r="U8">
        <f>0.06+0.06</f>
        <v>0.12</v>
      </c>
      <c r="V8">
        <f>0.07+0.05</f>
        <v>0.12000000000000001</v>
      </c>
      <c r="W8">
        <f>0.07+0.05</f>
        <v>0.12000000000000001</v>
      </c>
      <c r="X8">
        <f>0.07+0.055</f>
        <v>0.125</v>
      </c>
      <c r="Z8">
        <f>SQRT((ABS($A$9-$A$8)^2+(ABS($B$9-$B$8)^2)))</f>
        <v>19.860846684573279</v>
      </c>
      <c r="AA8">
        <f>SQRT((ABS($C$9-$C$8)^2+(ABS($D$9-$D$8)^2)))</f>
        <v>22.108067007975468</v>
      </c>
      <c r="AB8">
        <f>SQRT((ABS($E$9-$E$8)^2+(ABS($F$9-$F$8)^2)))</f>
        <v>22.419054009205396</v>
      </c>
      <c r="AC8">
        <f>SQRT((ABS($G$9-$G$8)^2+(ABS($H$9-$H$8)^2)))</f>
        <v>22.879028447322877</v>
      </c>
      <c r="AJ8">
        <f>1/0.12</f>
        <v>8.3333333333333339</v>
      </c>
      <c r="AK8">
        <f>1/0.12</f>
        <v>8.3333333333333339</v>
      </c>
      <c r="AL8">
        <f>1/0.12</f>
        <v>8.3333333333333339</v>
      </c>
      <c r="AM8">
        <f>1/0.125</f>
        <v>8</v>
      </c>
      <c r="AO8">
        <f>$Z8/$U8</f>
        <v>165.50705570477731</v>
      </c>
      <c r="AP8">
        <f>$AA8/$V8</f>
        <v>184.23389173312887</v>
      </c>
      <c r="AQ8">
        <f>$AB8/$W8</f>
        <v>186.82545007671163</v>
      </c>
      <c r="AR8">
        <f>$AC8/$X8</f>
        <v>183.03222757858302</v>
      </c>
      <c r="AV8">
        <f>((0.06/0.12)*100)</f>
        <v>50</v>
      </c>
      <c r="AW8">
        <f>((0.07/0.12)*100)</f>
        <v>58.333333333333336</v>
      </c>
      <c r="AX8">
        <f>((0.07/0.12)*100)</f>
        <v>58.333333333333336</v>
      </c>
      <c r="AY8">
        <f>((0.07/0.125)*100)</f>
        <v>56.000000000000007</v>
      </c>
      <c r="BA8">
        <f>((0.06/0.12)*100)</f>
        <v>50</v>
      </c>
      <c r="BB8">
        <f>((0.05/0.12)*100)</f>
        <v>41.666666666666671</v>
      </c>
      <c r="BC8">
        <f>((0.05/0.12)*100)</f>
        <v>41.666666666666671</v>
      </c>
      <c r="BD8">
        <f>((0.055/0.125)*100)</f>
        <v>44</v>
      </c>
      <c r="BF8">
        <f>ABS($B$8-$D$8)</f>
        <v>1.7175119999999993</v>
      </c>
      <c r="BG8">
        <f>ABS($F$8-$H$8)</f>
        <v>3.5007490000000008</v>
      </c>
      <c r="BL8">
        <f>SQRT((ABS($A$8-$E$9)^2+(ABS($B$8-$F$9)^2)))</f>
        <v>4.1347791168396242</v>
      </c>
      <c r="BM8">
        <f>SQRT((ABS($C$8-$G$8)^2+(ABS($D$8-$H$8)^2)))</f>
        <v>0.92336172050665377</v>
      </c>
      <c r="BO8">
        <f>SQRT((ABS($A$8-$G$9)^2+(ABS($B$8-$H$9)^2)))</f>
        <v>6.7518773385499307</v>
      </c>
      <c r="BP8">
        <f>SQRT((ABS($C$8-$E$8)^2+(ABS($D$8-$F$8)^2)))</f>
        <v>3.1797424053732621</v>
      </c>
      <c r="BR8">
        <f>DEGREES(ACOS((3.97938910788189^2+18.5728806578987^2-16.3723934867749^2)/(2*3.97938910788189*18.5728806578987)))</f>
        <v>51.145669976055899</v>
      </c>
      <c r="BS8">
        <f>DEGREES(ACOS((20.75992598688^2+22.8790284473229^2-3.97938910788189^2)/(2*20.75992598688*22.8790284473229)))</f>
        <v>8.8639085698609268</v>
      </c>
      <c r="BU8">
        <v>12</v>
      </c>
      <c r="BV8">
        <v>6</v>
      </c>
      <c r="BW8">
        <v>4</v>
      </c>
      <c r="BX8">
        <v>6</v>
      </c>
      <c r="BY8">
        <v>14</v>
      </c>
      <c r="BZ8">
        <v>7</v>
      </c>
      <c r="CA8">
        <v>5</v>
      </c>
      <c r="CB8">
        <v>3</v>
      </c>
      <c r="CC8">
        <v>14</v>
      </c>
      <c r="CD8">
        <v>4</v>
      </c>
      <c r="CE8">
        <v>5</v>
      </c>
      <c r="CF8">
        <v>12</v>
      </c>
      <c r="CG8">
        <v>14</v>
      </c>
      <c r="CH8">
        <v>6</v>
      </c>
      <c r="CI8">
        <v>3</v>
      </c>
      <c r="CJ8">
        <v>12</v>
      </c>
      <c r="CL8">
        <v>12</v>
      </c>
      <c r="CM8">
        <v>5</v>
      </c>
      <c r="CN8">
        <v>2</v>
      </c>
      <c r="CO8">
        <v>4</v>
      </c>
      <c r="CP8">
        <v>10</v>
      </c>
      <c r="CQ8">
        <v>5</v>
      </c>
      <c r="CR8">
        <v>1</v>
      </c>
      <c r="CS8">
        <v>0</v>
      </c>
      <c r="CT8">
        <v>10</v>
      </c>
      <c r="CU8">
        <v>2</v>
      </c>
      <c r="CV8">
        <v>1</v>
      </c>
      <c r="CW8">
        <v>9</v>
      </c>
      <c r="CX8">
        <v>11</v>
      </c>
      <c r="CY8">
        <v>4</v>
      </c>
      <c r="CZ8">
        <v>0</v>
      </c>
      <c r="DA8">
        <v>9</v>
      </c>
      <c r="DC8">
        <f>((6/12)*100)</f>
        <v>50</v>
      </c>
      <c r="DD8">
        <f>((4/12)*100)</f>
        <v>33.333333333333329</v>
      </c>
      <c r="DE8">
        <f>((6/12)*100)</f>
        <v>50</v>
      </c>
      <c r="DF8">
        <f>((7/14)*100)</f>
        <v>50</v>
      </c>
      <c r="DG8">
        <f>((5/14)*100)</f>
        <v>35.714285714285715</v>
      </c>
      <c r="DH8">
        <f>((3/14)*100)</f>
        <v>21.428571428571427</v>
      </c>
      <c r="DI8">
        <f>((4/14)*100)</f>
        <v>28.571428571428569</v>
      </c>
      <c r="DJ8">
        <f>((5/14)*100)</f>
        <v>35.714285714285715</v>
      </c>
      <c r="DK8">
        <f>((12/14)*100)</f>
        <v>85.714285714285708</v>
      </c>
      <c r="DL8">
        <f>((6/14)*100)</f>
        <v>42.857142857142854</v>
      </c>
      <c r="DM8">
        <f>((3/14)*100)</f>
        <v>21.428571428571427</v>
      </c>
      <c r="DN8">
        <f>((12/14)*100)</f>
        <v>85.714285714285708</v>
      </c>
      <c r="DP8">
        <f>((5/12)*100)</f>
        <v>41.666666666666671</v>
      </c>
      <c r="DQ8">
        <f>((2/12)*100)</f>
        <v>16.666666666666664</v>
      </c>
      <c r="DR8">
        <f>((4/12)*100)</f>
        <v>33.333333333333329</v>
      </c>
      <c r="DS8">
        <f>((5/10)*100)</f>
        <v>50</v>
      </c>
      <c r="DT8">
        <f>((1/10)*100)</f>
        <v>10</v>
      </c>
      <c r="DU8">
        <f>((0/10)*100)</f>
        <v>0</v>
      </c>
      <c r="DV8">
        <f>((2/10)*100)</f>
        <v>20</v>
      </c>
      <c r="DW8">
        <f>((1/10)*100)</f>
        <v>10</v>
      </c>
      <c r="DX8">
        <f>((9/10)*100)</f>
        <v>90</v>
      </c>
      <c r="DY8">
        <f>((4/11)*100)</f>
        <v>36.363636363636367</v>
      </c>
      <c r="DZ8">
        <f>((0/11)*100)</f>
        <v>0</v>
      </c>
      <c r="EA8">
        <f>((9/11)*100)</f>
        <v>81.818181818181827</v>
      </c>
    </row>
    <row r="9" spans="1:131" x14ac:dyDescent="0.25">
      <c r="A9">
        <v>83.974726000000004</v>
      </c>
      <c r="B9">
        <v>5.9148350000000001</v>
      </c>
      <c r="C9">
        <v>98.313167000000007</v>
      </c>
      <c r="D9">
        <v>7.4699590000000002</v>
      </c>
      <c r="E9">
        <v>99.848239000000007</v>
      </c>
      <c r="F9">
        <v>4.7750019999999997</v>
      </c>
      <c r="G9">
        <v>97.400039000000007</v>
      </c>
      <c r="H9">
        <v>7.9121750000000004</v>
      </c>
      <c r="K9">
        <f>(11/200)</f>
        <v>5.5E-2</v>
      </c>
      <c r="L9">
        <f>(14/200)</f>
        <v>7.0000000000000007E-2</v>
      </c>
      <c r="M9">
        <f>(12/200)</f>
        <v>0.06</v>
      </c>
      <c r="N9">
        <f>(14/200)</f>
        <v>7.0000000000000007E-2</v>
      </c>
      <c r="P9">
        <f>(12/200)</f>
        <v>0.06</v>
      </c>
      <c r="Q9">
        <f>(11/200)</f>
        <v>5.5E-2</v>
      </c>
      <c r="R9">
        <f>(11/200)</f>
        <v>5.5E-2</v>
      </c>
      <c r="S9">
        <f>(11/200)</f>
        <v>5.5E-2</v>
      </c>
      <c r="U9">
        <f>0.055+0.06</f>
        <v>0.11499999999999999</v>
      </c>
      <c r="V9">
        <f>0.07+0.055</f>
        <v>0.125</v>
      </c>
      <c r="W9">
        <f>0.06+0.055</f>
        <v>0.11499999999999999</v>
      </c>
      <c r="X9">
        <f>0.07+0.055</f>
        <v>0.125</v>
      </c>
      <c r="Z9">
        <f>SQRT((ABS($A$10-$A$9)^2+(ABS($B$10-$B$9)^2)))</f>
        <v>16.462652841996054</v>
      </c>
      <c r="AA9">
        <f>SQRT((ABS($C$10-$C$9)^2+(ABS($D$10-$D$9)^2)))</f>
        <v>19.417658442490588</v>
      </c>
      <c r="AB9">
        <f>SQRT((ABS($E$10-$E$9)^2+(ABS($F$10-$F$9)^2)))</f>
        <v>18.572880657898704</v>
      </c>
      <c r="AC9">
        <f>SQRT((ABS($G$10-$G$9)^2+(ABS($H$10-$H$9)^2)))</f>
        <v>18.722449788946232</v>
      </c>
      <c r="AJ9">
        <f>1/0.115</f>
        <v>8.695652173913043</v>
      </c>
      <c r="AK9">
        <f>1/0.125</f>
        <v>8</v>
      </c>
      <c r="AL9">
        <f>1/0.115</f>
        <v>8.695652173913043</v>
      </c>
      <c r="AM9">
        <f>1/0.125</f>
        <v>8</v>
      </c>
      <c r="AO9">
        <f>$Z9/$U9</f>
        <v>143.15350297387874</v>
      </c>
      <c r="AP9">
        <f>$AA9/$V9</f>
        <v>155.3412675399247</v>
      </c>
      <c r="AQ9">
        <f>$AB9/$W9</f>
        <v>161.50331006868439</v>
      </c>
      <c r="AR9">
        <f>$AC9/$X9</f>
        <v>149.77959831156986</v>
      </c>
      <c r="AV9">
        <f>((0.055/0.115)*100)</f>
        <v>47.826086956521735</v>
      </c>
      <c r="AW9">
        <f>((0.07/0.125)*100)</f>
        <v>56.000000000000007</v>
      </c>
      <c r="AX9">
        <f>((0.06/0.115)*100)</f>
        <v>52.173913043478258</v>
      </c>
      <c r="AY9">
        <f>((0.07/0.125)*100)</f>
        <v>56.000000000000007</v>
      </c>
      <c r="BA9">
        <f>((0.06/0.115)*100)</f>
        <v>52.173913043478258</v>
      </c>
      <c r="BB9">
        <f>((0.055/0.125)*100)</f>
        <v>44</v>
      </c>
      <c r="BC9">
        <f>((0.055/0.115)*100)</f>
        <v>47.826086956521735</v>
      </c>
      <c r="BD9">
        <f>((0.055/0.125)*100)</f>
        <v>44</v>
      </c>
      <c r="BF9">
        <f>ABS($B$9-$D$9)</f>
        <v>1.5551240000000002</v>
      </c>
      <c r="BG9">
        <f>ABS($F$9-$H$9)</f>
        <v>3.1371730000000007</v>
      </c>
      <c r="BL9">
        <f>SQRT((ABS($A$9-$E$10)^2+(ABS($B$9-$F$10)^2)))</f>
        <v>2.8286668107166588</v>
      </c>
      <c r="BM9">
        <f>SQRT((ABS($C$9-$G$9)^2+(ABS($D$9-$H$9)^2)))</f>
        <v>1.0145726859323589</v>
      </c>
      <c r="BO9">
        <f>SQRT((ABS($A$9-$G$10)^2+(ABS($B$9-$H$10)^2)))</f>
        <v>5.6284310522279588</v>
      </c>
      <c r="BP9">
        <f>SQRT((ABS($C$9-$E$9)^2+(ABS($D$9-$F$9)^2)))</f>
        <v>3.1014898479654907</v>
      </c>
      <c r="BR9">
        <f>DEGREES(ACOS((3.78847130865657^2+16.0894929602427^2-13.7037064074296^2)/(2*3.78847130865657*16.0894929602427)))</f>
        <v>45.509576085562671</v>
      </c>
      <c r="BS9">
        <f>DEGREES(ACOS((16.3723934867749^2+18.7224497889462^2-3.78847130865657^2)/(2*16.3723934867749*18.7224497889462)))</f>
        <v>9.7360332912116565</v>
      </c>
      <c r="BU9">
        <v>11</v>
      </c>
      <c r="BV9">
        <v>4</v>
      </c>
      <c r="BW9">
        <v>3</v>
      </c>
      <c r="BX9">
        <v>7</v>
      </c>
      <c r="BY9">
        <v>14</v>
      </c>
      <c r="BZ9">
        <v>6</v>
      </c>
      <c r="CA9">
        <v>5</v>
      </c>
      <c r="CB9">
        <v>3</v>
      </c>
      <c r="CC9">
        <v>12</v>
      </c>
      <c r="CD9">
        <v>3</v>
      </c>
      <c r="CE9">
        <v>5</v>
      </c>
      <c r="CF9">
        <v>10</v>
      </c>
      <c r="CG9">
        <v>14</v>
      </c>
      <c r="CH9">
        <v>7</v>
      </c>
      <c r="CI9">
        <v>3</v>
      </c>
      <c r="CJ9">
        <v>10</v>
      </c>
      <c r="CL9">
        <v>12</v>
      </c>
      <c r="CM9">
        <v>4</v>
      </c>
      <c r="CN9">
        <v>3</v>
      </c>
      <c r="CO9">
        <v>5</v>
      </c>
      <c r="CP9">
        <v>11</v>
      </c>
      <c r="CQ9">
        <v>5</v>
      </c>
      <c r="CR9">
        <v>2</v>
      </c>
      <c r="CS9">
        <v>0</v>
      </c>
      <c r="CT9">
        <v>11</v>
      </c>
      <c r="CU9">
        <v>3</v>
      </c>
      <c r="CV9">
        <v>2</v>
      </c>
      <c r="CW9">
        <v>9</v>
      </c>
      <c r="CX9">
        <v>11</v>
      </c>
      <c r="CY9">
        <v>5</v>
      </c>
      <c r="CZ9">
        <v>0</v>
      </c>
      <c r="DA9">
        <v>9</v>
      </c>
      <c r="DC9">
        <f>((4/11)*100)</f>
        <v>36.363636363636367</v>
      </c>
      <c r="DD9">
        <f>((3/11)*100)</f>
        <v>27.27272727272727</v>
      </c>
      <c r="DE9">
        <f>((7/11)*100)</f>
        <v>63.636363636363633</v>
      </c>
      <c r="DF9">
        <f>((6/14)*100)</f>
        <v>42.857142857142854</v>
      </c>
      <c r="DG9">
        <f>((5/14)*100)</f>
        <v>35.714285714285715</v>
      </c>
      <c r="DH9">
        <f>((3/14)*100)</f>
        <v>21.428571428571427</v>
      </c>
      <c r="DI9">
        <f>((3/12)*100)</f>
        <v>25</v>
      </c>
      <c r="DJ9">
        <f>((5/12)*100)</f>
        <v>41.666666666666671</v>
      </c>
      <c r="DK9">
        <f>((10/12)*100)</f>
        <v>83.333333333333343</v>
      </c>
      <c r="DL9">
        <f>((7/14)*100)</f>
        <v>50</v>
      </c>
      <c r="DM9">
        <f>((3/14)*100)</f>
        <v>21.428571428571427</v>
      </c>
      <c r="DN9">
        <f>((10/14)*100)</f>
        <v>71.428571428571431</v>
      </c>
      <c r="DP9">
        <f>((4/12)*100)</f>
        <v>33.333333333333329</v>
      </c>
      <c r="DQ9">
        <f>((3/12)*100)</f>
        <v>25</v>
      </c>
      <c r="DR9">
        <f>((5/12)*100)</f>
        <v>41.666666666666671</v>
      </c>
      <c r="DS9">
        <f>((5/11)*100)</f>
        <v>45.454545454545453</v>
      </c>
      <c r="DT9">
        <f>((2/11)*100)</f>
        <v>18.181818181818183</v>
      </c>
      <c r="DU9">
        <f>((0/11)*100)</f>
        <v>0</v>
      </c>
      <c r="DV9">
        <f>((3/11)*100)</f>
        <v>27.27272727272727</v>
      </c>
      <c r="DW9">
        <f>((2/11)*100)</f>
        <v>18.181818181818183</v>
      </c>
      <c r="DX9">
        <f>((9/11)*100)</f>
        <v>81.818181818181827</v>
      </c>
      <c r="DY9">
        <f>((5/11)*100)</f>
        <v>45.454545454545453</v>
      </c>
      <c r="DZ9">
        <f>((0/11)*100)</f>
        <v>0</v>
      </c>
      <c r="EA9">
        <f>((9/11)*100)</f>
        <v>81.818181818181827</v>
      </c>
    </row>
    <row r="10" spans="1:131" x14ac:dyDescent="0.25">
      <c r="A10">
        <v>67.517421000000013</v>
      </c>
      <c r="B10">
        <v>6.3344189999999996</v>
      </c>
      <c r="C10">
        <v>78.896566000000007</v>
      </c>
      <c r="D10">
        <v>7.2673139999999998</v>
      </c>
      <c r="E10">
        <v>81.277581000000012</v>
      </c>
      <c r="F10">
        <v>5.0623300000000002</v>
      </c>
      <c r="G10">
        <v>78.67782600000001</v>
      </c>
      <c r="H10">
        <v>7.8180129999999997</v>
      </c>
      <c r="K10">
        <f>(12/200)</f>
        <v>0.06</v>
      </c>
      <c r="L10">
        <f>(13/200)</f>
        <v>6.5000000000000002E-2</v>
      </c>
      <c r="M10">
        <f>(13/200)</f>
        <v>6.5000000000000002E-2</v>
      </c>
      <c r="N10">
        <f>(15/200)</f>
        <v>7.4999999999999997E-2</v>
      </c>
      <c r="P10">
        <f>(14/200)</f>
        <v>7.0000000000000007E-2</v>
      </c>
      <c r="Q10">
        <f>(11/200)</f>
        <v>5.5E-2</v>
      </c>
      <c r="R10">
        <f>(12/200)</f>
        <v>0.06</v>
      </c>
      <c r="S10">
        <f>(12/200)</f>
        <v>0.06</v>
      </c>
      <c r="U10">
        <f>0.06+0.07</f>
        <v>0.13</v>
      </c>
      <c r="V10">
        <f>0.065+0.055</f>
        <v>0.12</v>
      </c>
      <c r="W10">
        <f>0.065+0.06</f>
        <v>0.125</v>
      </c>
      <c r="X10">
        <f>0.075+0.06</f>
        <v>0.13500000000000001</v>
      </c>
      <c r="Z10">
        <f>SQRT((ABS($A$11-$A$10)^2+(ABS($B$11-$B$10)^2)))</f>
        <v>17.883549912265686</v>
      </c>
      <c r="AA10">
        <f>SQRT((ABS($C$11-$C$10)^2+(ABS($D$11-$D$10)^2)))</f>
        <v>17.222257129006632</v>
      </c>
      <c r="AB10">
        <f>SQRT((ABS($E$11-$E$10)^2+(ABS($F$11-$F$10)^2)))</f>
        <v>16.089492960242723</v>
      </c>
      <c r="AC10">
        <f>SQRT((ABS($G$11-$G$10)^2+(ABS($H$11-$H$10)^2)))</f>
        <v>17.074293021758557</v>
      </c>
      <c r="AJ10">
        <f>1/0.13</f>
        <v>7.6923076923076916</v>
      </c>
      <c r="AK10">
        <f>1/0.12</f>
        <v>8.3333333333333339</v>
      </c>
      <c r="AL10">
        <f>1/0.125</f>
        <v>8</v>
      </c>
      <c r="AM10">
        <f>1/0.135</f>
        <v>7.4074074074074066</v>
      </c>
      <c r="AO10">
        <f>$Z10/$U10</f>
        <v>137.56576855588989</v>
      </c>
      <c r="AP10">
        <f>$AA10/$V10</f>
        <v>143.51880940838859</v>
      </c>
      <c r="AQ10">
        <f>$AB10/$W10</f>
        <v>128.71594368194178</v>
      </c>
      <c r="AR10">
        <f>$AC10/$X10</f>
        <v>126.47624460561893</v>
      </c>
      <c r="AV10">
        <f>((0.06/0.13)*100)</f>
        <v>46.153846153846153</v>
      </c>
      <c r="AW10">
        <f>((0.065/0.12)*100)</f>
        <v>54.166666666666671</v>
      </c>
      <c r="AX10">
        <f>((0.065/0.125)*100)</f>
        <v>52</v>
      </c>
      <c r="AY10">
        <f>((0.075/0.135)*100)</f>
        <v>55.55555555555555</v>
      </c>
      <c r="BA10">
        <f>((0.07/0.13)*100)</f>
        <v>53.846153846153854</v>
      </c>
      <c r="BB10">
        <f>((0.055/0.12)*100)</f>
        <v>45.833333333333336</v>
      </c>
      <c r="BC10">
        <f>((0.06/0.125)*100)</f>
        <v>48</v>
      </c>
      <c r="BD10">
        <f>((0.06/0.135)*100)</f>
        <v>44.444444444444443</v>
      </c>
      <c r="BF10">
        <f>ABS($B$10-$D$10)</f>
        <v>0.93289500000000025</v>
      </c>
      <c r="BG10">
        <f>ABS($F$10-$H$10)</f>
        <v>2.7556829999999994</v>
      </c>
      <c r="BL10">
        <f>SQRT((ABS($A$10-$E$11)^2+(ABS($B$10-$F$11)^2)))</f>
        <v>2.5113887835771314</v>
      </c>
      <c r="BM10">
        <f>SQRT((ABS($C$10-$G$10)^2+(ABS($D$10-$H$10)^2)))</f>
        <v>0.59255090599964355</v>
      </c>
      <c r="BO10">
        <f>SQRT((ABS($A$10-$G$11)^2+(ABS($B$10-$H$11)^2)))</f>
        <v>6.2081877898447955</v>
      </c>
      <c r="BP10">
        <f>SQRT((ABS($C$10-$E$10)^2+(ABS($D$10-$F$10)^2)))</f>
        <v>3.2451790197893584</v>
      </c>
      <c r="BR10">
        <f>DEGREES(ACOS((4.57914016620642^2+16.3374572357425^2-13.1351696504886^2)/(2*4.57914016620642*16.3374572357425)))</f>
        <v>39.562835661991741</v>
      </c>
      <c r="BS10">
        <f>DEGREES(ACOS((13.7037064074296^2+17.0742930217586^2-4.57914016620642^2)/(2*13.7037064074296*17.0742930217586)))</f>
        <v>11.630198979499252</v>
      </c>
      <c r="BU10">
        <v>12</v>
      </c>
      <c r="BV10">
        <v>4</v>
      </c>
      <c r="BW10">
        <v>3</v>
      </c>
      <c r="BX10">
        <v>9</v>
      </c>
      <c r="BY10">
        <v>13</v>
      </c>
      <c r="BZ10">
        <v>4</v>
      </c>
      <c r="CA10">
        <v>5</v>
      </c>
      <c r="CB10">
        <v>1</v>
      </c>
      <c r="CC10">
        <v>13</v>
      </c>
      <c r="CD10">
        <v>3</v>
      </c>
      <c r="CE10">
        <v>5</v>
      </c>
      <c r="CF10">
        <v>9</v>
      </c>
      <c r="CG10">
        <v>15</v>
      </c>
      <c r="CH10">
        <v>9</v>
      </c>
      <c r="CI10">
        <v>2</v>
      </c>
      <c r="CJ10">
        <v>9</v>
      </c>
      <c r="CL10">
        <v>14</v>
      </c>
      <c r="CM10">
        <v>5</v>
      </c>
      <c r="CN10">
        <v>4</v>
      </c>
      <c r="CO10">
        <v>8</v>
      </c>
      <c r="CP10">
        <v>11</v>
      </c>
      <c r="CQ10">
        <v>4</v>
      </c>
      <c r="CR10">
        <v>4</v>
      </c>
      <c r="CS10">
        <v>0</v>
      </c>
      <c r="CT10">
        <v>12</v>
      </c>
      <c r="CU10">
        <v>4</v>
      </c>
      <c r="CV10">
        <v>4</v>
      </c>
      <c r="CW10">
        <v>8</v>
      </c>
      <c r="CX10">
        <v>12</v>
      </c>
      <c r="CY10">
        <v>8</v>
      </c>
      <c r="CZ10">
        <v>0</v>
      </c>
      <c r="DA10">
        <v>8</v>
      </c>
      <c r="DC10">
        <f>((4/12)*100)</f>
        <v>33.333333333333329</v>
      </c>
      <c r="DD10">
        <f>((3/12)*100)</f>
        <v>25</v>
      </c>
      <c r="DE10">
        <f>((9/12)*100)</f>
        <v>75</v>
      </c>
      <c r="DF10">
        <f>((4/13)*100)</f>
        <v>30.76923076923077</v>
      </c>
      <c r="DG10">
        <f>((5/13)*100)</f>
        <v>38.461538461538467</v>
      </c>
      <c r="DH10">
        <f>((1/13)*100)</f>
        <v>7.6923076923076925</v>
      </c>
      <c r="DI10">
        <f>((3/13)*100)</f>
        <v>23.076923076923077</v>
      </c>
      <c r="DJ10">
        <f>((5/13)*100)</f>
        <v>38.461538461538467</v>
      </c>
      <c r="DK10">
        <f>((9/13)*100)</f>
        <v>69.230769230769226</v>
      </c>
      <c r="DL10">
        <f>((9/15)*100)</f>
        <v>60</v>
      </c>
      <c r="DM10">
        <f>((2/15)*100)</f>
        <v>13.333333333333334</v>
      </c>
      <c r="DN10">
        <f>((9/15)*100)</f>
        <v>60</v>
      </c>
      <c r="DP10">
        <f>((5/14)*100)</f>
        <v>35.714285714285715</v>
      </c>
      <c r="DQ10">
        <f>((4/14)*100)</f>
        <v>28.571428571428569</v>
      </c>
      <c r="DR10">
        <f>((8/14)*100)</f>
        <v>57.142857142857139</v>
      </c>
      <c r="DS10">
        <f>((4/11)*100)</f>
        <v>36.363636363636367</v>
      </c>
      <c r="DT10">
        <f>((4/11)*100)</f>
        <v>36.363636363636367</v>
      </c>
      <c r="DU10">
        <f>((0/11)*100)</f>
        <v>0</v>
      </c>
      <c r="DV10">
        <f>((4/12)*100)</f>
        <v>33.333333333333329</v>
      </c>
      <c r="DW10">
        <f>((4/12)*100)</f>
        <v>33.333333333333329</v>
      </c>
      <c r="DX10">
        <f>((8/12)*100)</f>
        <v>66.666666666666657</v>
      </c>
      <c r="DY10">
        <f>((8/12)*100)</f>
        <v>66.666666666666657</v>
      </c>
      <c r="DZ10">
        <f>((0/12)*100)</f>
        <v>0</v>
      </c>
      <c r="EA10">
        <f>((8/12)*100)</f>
        <v>66.666666666666657</v>
      </c>
    </row>
    <row r="11" spans="1:131" x14ac:dyDescent="0.25">
      <c r="A11">
        <v>49.646198000000012</v>
      </c>
      <c r="B11">
        <v>5.6705319999999997</v>
      </c>
      <c r="C11">
        <v>61.682010000000012</v>
      </c>
      <c r="D11">
        <v>7.782292</v>
      </c>
      <c r="E11">
        <v>65.191375000000008</v>
      </c>
      <c r="F11">
        <v>5.3875380000000002</v>
      </c>
      <c r="G11">
        <v>61.608734000000013</v>
      </c>
      <c r="H11">
        <v>8.2394160000000003</v>
      </c>
      <c r="K11">
        <f>(13/200)</f>
        <v>6.5000000000000002E-2</v>
      </c>
      <c r="L11">
        <f>(17/200)</f>
        <v>8.5000000000000006E-2</v>
      </c>
      <c r="M11">
        <f>(16/200)</f>
        <v>0.08</v>
      </c>
      <c r="N11">
        <f>(14/200)</f>
        <v>7.0000000000000007E-2</v>
      </c>
      <c r="P11">
        <f>(18/200)</f>
        <v>0.09</v>
      </c>
      <c r="Q11">
        <f>(13/200)</f>
        <v>6.5000000000000002E-2</v>
      </c>
      <c r="R11">
        <f>(14/200)</f>
        <v>7.0000000000000007E-2</v>
      </c>
      <c r="S11">
        <f>(16/200)</f>
        <v>0.08</v>
      </c>
      <c r="U11">
        <f>0.065+0.09</f>
        <v>0.155</v>
      </c>
      <c r="V11">
        <f>0.085+0.065</f>
        <v>0.15000000000000002</v>
      </c>
      <c r="W11">
        <f>0.08+0.07</f>
        <v>0.15000000000000002</v>
      </c>
      <c r="X11">
        <f>0.07+0.08</f>
        <v>0.15000000000000002</v>
      </c>
      <c r="Z11">
        <f>SQRT((ABS($A$12-$A$11)^2+(ABS($B$12-$B$11)^2)))</f>
        <v>14.89868835390905</v>
      </c>
      <c r="AA11">
        <f>SQRT((ABS($C$12-$C$11)^2+(ABS($D$12-$D$11)^2)))</f>
        <v>18.869481329325936</v>
      </c>
      <c r="AB11">
        <f>SQRT((ABS($E$12-$E$11)^2+(ABS($F$12-$F$11)^2)))</f>
        <v>16.33745723574247</v>
      </c>
      <c r="AC11">
        <f>SQRT((ABS($G$12-$G$11)^2+(ABS($H$12-$H$11)^2)))</f>
        <v>16.645309457465373</v>
      </c>
      <c r="AJ11">
        <f>1/0.155</f>
        <v>6.4516129032258069</v>
      </c>
      <c r="AK11">
        <f>1/0.15</f>
        <v>6.666666666666667</v>
      </c>
      <c r="AL11">
        <f>1/0.15</f>
        <v>6.666666666666667</v>
      </c>
      <c r="AM11">
        <f>1/0.15</f>
        <v>6.666666666666667</v>
      </c>
      <c r="AO11">
        <f>$Z11/$U11</f>
        <v>96.120570025219678</v>
      </c>
      <c r="AP11">
        <f>$AA11/$V11</f>
        <v>125.79654219550622</v>
      </c>
      <c r="AQ11">
        <f>$AB11/$W11</f>
        <v>108.91638157161645</v>
      </c>
      <c r="AR11">
        <f>$AC11/$X11</f>
        <v>110.9687297164358</v>
      </c>
      <c r="AV11">
        <f>((0.065/0.155)*100)</f>
        <v>41.935483870967744</v>
      </c>
      <c r="AW11">
        <f>((0.085/0.15)*100)</f>
        <v>56.666666666666679</v>
      </c>
      <c r="AX11">
        <f>((0.08/0.15)*100)</f>
        <v>53.333333333333336</v>
      </c>
      <c r="AY11">
        <f>((0.07/0.15)*100)</f>
        <v>46.666666666666671</v>
      </c>
      <c r="BA11">
        <f>((0.09/0.155)*100)</f>
        <v>58.064516129032249</v>
      </c>
      <c r="BB11">
        <f>((0.065/0.15)*100)</f>
        <v>43.333333333333336</v>
      </c>
      <c r="BC11">
        <f>((0.07/0.15)*100)</f>
        <v>46.666666666666671</v>
      </c>
      <c r="BD11">
        <f>((0.08/0.15)*100)</f>
        <v>53.333333333333336</v>
      </c>
      <c r="BF11">
        <f>ABS($B$11-$D$11)</f>
        <v>2.1117600000000003</v>
      </c>
      <c r="BG11">
        <f>ABS($F$11-$H$11)</f>
        <v>2.8518780000000001</v>
      </c>
      <c r="BL11">
        <f>SQRT((ABS($A$11-$E$12)^2+(ABS($B$11-$F$12)^2)))</f>
        <v>0.97978607573950005</v>
      </c>
      <c r="BM11">
        <f>SQRT((ABS($C$11-$G$11)^2+(ABS($D$11-$H$11)^2)))</f>
        <v>0.46295974290644348</v>
      </c>
      <c r="BO11">
        <f>SQRT((ABS($A$11-$G$12)^2+(ABS($B$11-$H$12)^2)))</f>
        <v>5.3248798664707957</v>
      </c>
      <c r="BP11">
        <f>SQRT((ABS($C$11-$E$11)^2+(ABS($D$11-$F$11)^2)))</f>
        <v>4.2485867560567678</v>
      </c>
      <c r="BR11">
        <f>DEGREES(ACOS((4.98606179786061^2+12.3088680779697^2-8.98744886044088^2)/(2*4.98606179786061*12.3088680779697)))</f>
        <v>38.848739401927432</v>
      </c>
      <c r="BS11">
        <f>DEGREES(ACOS((13.1351696504886^2+16.6453094574654^2-4.98606179786061^2)/(2*13.1351696504886*16.6453094574654)))</f>
        <v>13.754547474915107</v>
      </c>
      <c r="BU11">
        <v>13</v>
      </c>
      <c r="BV11">
        <v>0</v>
      </c>
      <c r="BW11">
        <v>3</v>
      </c>
      <c r="BX11">
        <v>9</v>
      </c>
      <c r="BY11">
        <v>17</v>
      </c>
      <c r="BZ11">
        <v>4</v>
      </c>
      <c r="CA11">
        <v>8</v>
      </c>
      <c r="CB11">
        <v>1</v>
      </c>
      <c r="CC11">
        <v>16</v>
      </c>
      <c r="CD11">
        <v>3</v>
      </c>
      <c r="CE11">
        <v>8</v>
      </c>
      <c r="CF11">
        <v>8</v>
      </c>
      <c r="CG11">
        <v>14</v>
      </c>
      <c r="CH11">
        <v>9</v>
      </c>
      <c r="CI11">
        <v>0</v>
      </c>
      <c r="CJ11">
        <v>8</v>
      </c>
      <c r="CL11">
        <v>18</v>
      </c>
      <c r="CM11">
        <v>5</v>
      </c>
      <c r="CN11">
        <v>5</v>
      </c>
      <c r="CO11">
        <v>13</v>
      </c>
      <c r="CP11">
        <v>13</v>
      </c>
      <c r="CQ11">
        <v>5</v>
      </c>
      <c r="CR11">
        <v>5</v>
      </c>
      <c r="CS11">
        <v>0</v>
      </c>
      <c r="CT11">
        <v>14</v>
      </c>
      <c r="CU11">
        <v>5</v>
      </c>
      <c r="CV11">
        <v>5</v>
      </c>
      <c r="CW11">
        <v>8</v>
      </c>
      <c r="CX11">
        <v>16</v>
      </c>
      <c r="CY11">
        <v>13</v>
      </c>
      <c r="CZ11">
        <v>0</v>
      </c>
      <c r="DA11">
        <v>8</v>
      </c>
      <c r="DC11">
        <f>((0/13)*100)</f>
        <v>0</v>
      </c>
      <c r="DD11">
        <f>((3/13)*100)</f>
        <v>23.076923076923077</v>
      </c>
      <c r="DE11">
        <f>((9/13)*100)</f>
        <v>69.230769230769226</v>
      </c>
      <c r="DF11">
        <f>((4/17)*100)</f>
        <v>23.52941176470588</v>
      </c>
      <c r="DG11">
        <f>((8/17)*100)</f>
        <v>47.058823529411761</v>
      </c>
      <c r="DH11">
        <f>((1/17)*100)</f>
        <v>5.8823529411764701</v>
      </c>
      <c r="DI11">
        <f>((3/16)*100)</f>
        <v>18.75</v>
      </c>
      <c r="DJ11">
        <f>((8/16)*100)</f>
        <v>50</v>
      </c>
      <c r="DK11">
        <f>((8/16)*100)</f>
        <v>50</v>
      </c>
      <c r="DL11">
        <f>((9/14)*100)</f>
        <v>64.285714285714292</v>
      </c>
      <c r="DM11">
        <f>((0/14)*100)</f>
        <v>0</v>
      </c>
      <c r="DN11">
        <f>((8/14)*100)</f>
        <v>57.142857142857139</v>
      </c>
      <c r="DP11">
        <f>((5/18)*100)</f>
        <v>27.777777777777779</v>
      </c>
      <c r="DQ11">
        <f>((5/18)*100)</f>
        <v>27.777777777777779</v>
      </c>
      <c r="DR11">
        <f>((13/18)*100)</f>
        <v>72.222222222222214</v>
      </c>
      <c r="DS11">
        <f>((5/13)*100)</f>
        <v>38.461538461538467</v>
      </c>
      <c r="DT11">
        <f>((5/13)*100)</f>
        <v>38.461538461538467</v>
      </c>
      <c r="DU11">
        <f>((0/13)*100)</f>
        <v>0</v>
      </c>
      <c r="DV11">
        <f>((5/14)*100)</f>
        <v>35.714285714285715</v>
      </c>
      <c r="DW11">
        <f>((5/14)*100)</f>
        <v>35.714285714285715</v>
      </c>
      <c r="DX11">
        <f>((8/14)*100)</f>
        <v>57.142857142857139</v>
      </c>
      <c r="DY11">
        <f>((13/16)*100)</f>
        <v>81.25</v>
      </c>
      <c r="DZ11">
        <f>((0/16)*100)</f>
        <v>0</v>
      </c>
      <c r="EA11">
        <f>((8/16)*100)</f>
        <v>50</v>
      </c>
    </row>
    <row r="12" spans="1:131" x14ac:dyDescent="0.25">
      <c r="A12">
        <v>34.749265000000008</v>
      </c>
      <c r="B12">
        <v>5.4418360000000003</v>
      </c>
      <c r="C12">
        <v>42.81282800000001</v>
      </c>
      <c r="D12">
        <v>7.6760080000000004</v>
      </c>
      <c r="E12">
        <v>48.856620000000007</v>
      </c>
      <c r="F12">
        <v>5.0904049999999996</v>
      </c>
      <c r="G12">
        <v>44.963459000000007</v>
      </c>
      <c r="H12">
        <v>8.2055469999999993</v>
      </c>
      <c r="L12">
        <f>(19/200)</f>
        <v>9.5000000000000001E-2</v>
      </c>
      <c r="M12">
        <f>(13/200)</f>
        <v>6.5000000000000002E-2</v>
      </c>
      <c r="P12">
        <f>(23/200)</f>
        <v>0.115</v>
      </c>
      <c r="Q12">
        <f>(18/200)</f>
        <v>0.09</v>
      </c>
      <c r="R12">
        <f>(17/200)</f>
        <v>8.5000000000000006E-2</v>
      </c>
      <c r="S12">
        <f>(24/200)</f>
        <v>0.12</v>
      </c>
      <c r="V12">
        <f>0.095+0.09</f>
        <v>0.185</v>
      </c>
      <c r="W12">
        <f>0.065+0.085</f>
        <v>0.15000000000000002</v>
      </c>
      <c r="AA12">
        <f>SQRT((ABS($C$13-$C$12)^2+(ABS($D$13-$D$12)^2)))</f>
        <v>15.771466008927163</v>
      </c>
      <c r="AB12">
        <f>SQRT((ABS($E$13-$E$12)^2+(ABS($F$13-$F$12)^2)))</f>
        <v>12.308868077969672</v>
      </c>
      <c r="AK12">
        <f>1/0.185</f>
        <v>5.4054054054054053</v>
      </c>
      <c r="AL12">
        <f>1/0.15</f>
        <v>6.666666666666667</v>
      </c>
      <c r="AP12">
        <f>$AA12/$V12</f>
        <v>85.25116761582251</v>
      </c>
      <c r="AQ12">
        <f>$AB12/$W12</f>
        <v>82.059120519797801</v>
      </c>
      <c r="AW12">
        <f>((0.095/0.185)*100)</f>
        <v>51.351351351351347</v>
      </c>
      <c r="AX12">
        <f>((0.065/0.15)*100)</f>
        <v>43.333333333333336</v>
      </c>
      <c r="BB12">
        <f>((0.09/0.185)*100)</f>
        <v>48.648648648648646</v>
      </c>
      <c r="BC12">
        <f>((0.085/0.15)*100)</f>
        <v>56.666666666666679</v>
      </c>
      <c r="BF12">
        <f>ABS($B$12-$D$12)</f>
        <v>2.234172</v>
      </c>
      <c r="BG12">
        <f>ABS($F$12-$H$12)</f>
        <v>3.1151419999999996</v>
      </c>
      <c r="BI12">
        <v>2.0160740000000001</v>
      </c>
      <c r="BJ12">
        <v>1.9202820000000003</v>
      </c>
      <c r="BM12">
        <f>SQRT((ABS($C$12-$G$12)^2+(ABS($D$12-$H$12)^2)))</f>
        <v>2.2148646122691078</v>
      </c>
      <c r="BP12">
        <f>SQRT((ABS($C$12-$E$12)^2+(ABS($D$12-$F$12)^2)))</f>
        <v>6.5736416553439359</v>
      </c>
      <c r="BY12">
        <v>19</v>
      </c>
      <c r="BZ12">
        <v>0</v>
      </c>
      <c r="CA12">
        <v>12</v>
      </c>
      <c r="CB12">
        <v>0</v>
      </c>
      <c r="CC12">
        <v>13</v>
      </c>
      <c r="CD12">
        <v>0</v>
      </c>
      <c r="CE12">
        <v>12</v>
      </c>
      <c r="CF12">
        <v>0</v>
      </c>
      <c r="CL12">
        <v>23</v>
      </c>
      <c r="CM12">
        <v>4</v>
      </c>
      <c r="CN12">
        <v>10</v>
      </c>
      <c r="CO12">
        <v>20</v>
      </c>
      <c r="CP12">
        <v>18</v>
      </c>
      <c r="CQ12">
        <v>5</v>
      </c>
      <c r="CR12">
        <v>10</v>
      </c>
      <c r="CS12">
        <v>4</v>
      </c>
      <c r="CT12">
        <v>17</v>
      </c>
      <c r="CU12">
        <v>7</v>
      </c>
      <c r="CV12">
        <v>10</v>
      </c>
      <c r="CW12">
        <v>11</v>
      </c>
      <c r="CX12">
        <v>24</v>
      </c>
      <c r="CY12">
        <v>20</v>
      </c>
      <c r="CZ12">
        <v>5</v>
      </c>
      <c r="DA12">
        <v>11</v>
      </c>
      <c r="DF12">
        <f>((0/19)*100)</f>
        <v>0</v>
      </c>
      <c r="DG12">
        <f>((12/19)*100)</f>
        <v>63.157894736842103</v>
      </c>
      <c r="DH12">
        <f>((0/19)*100)</f>
        <v>0</v>
      </c>
      <c r="DI12">
        <f>((0/13)*100)</f>
        <v>0</v>
      </c>
      <c r="DJ12">
        <f>((12/13)*100)</f>
        <v>92.307692307692307</v>
      </c>
      <c r="DK12">
        <f>((0/13)*100)</f>
        <v>0</v>
      </c>
      <c r="DP12">
        <f>((4/23)*100)</f>
        <v>17.391304347826086</v>
      </c>
      <c r="DQ12">
        <f>((10/23)*100)</f>
        <v>43.478260869565219</v>
      </c>
      <c r="DR12">
        <f>((20/23)*100)</f>
        <v>86.956521739130437</v>
      </c>
      <c r="DS12">
        <f>((5/18)*100)</f>
        <v>27.777777777777779</v>
      </c>
      <c r="DT12">
        <f>((10/18)*100)</f>
        <v>55.555555555555557</v>
      </c>
      <c r="DU12">
        <f>((4/18)*100)</f>
        <v>22.222222222222221</v>
      </c>
      <c r="DV12">
        <f>((7/17)*100)</f>
        <v>41.17647058823529</v>
      </c>
      <c r="DW12">
        <f>((10/17)*100)</f>
        <v>58.82352941176471</v>
      </c>
      <c r="DX12">
        <f>((11/17)*100)</f>
        <v>64.705882352941174</v>
      </c>
      <c r="DY12">
        <f>((20/24)*100)</f>
        <v>83.333333333333343</v>
      </c>
      <c r="DZ12">
        <f>((5/24)*100)</f>
        <v>20.833333333333336</v>
      </c>
      <c r="EA12">
        <f>((11/24)*100)</f>
        <v>45.833333333333329</v>
      </c>
    </row>
    <row r="13" spans="1:131" x14ac:dyDescent="0.25">
      <c r="C13">
        <v>27.041376000000014</v>
      </c>
      <c r="D13">
        <v>7.6970289999999997</v>
      </c>
      <c r="E13">
        <v>36.547815000000014</v>
      </c>
      <c r="F13">
        <v>5.050999</v>
      </c>
      <c r="BP13">
        <f>SQRT((ABS($C$13-$E$13)^2+(ABS($D$13-$F$13)^2)))</f>
        <v>9.8678192738629438</v>
      </c>
    </row>
    <row r="14" spans="1:131" x14ac:dyDescent="0.25">
      <c r="A14" t="s">
        <v>22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BR14">
        <f>DEGREES(ACOS((12.6441951747177^2+21.8417353694422^2-9.83616546642695^2)/(2*12.6441951747177*21.8417353694422)))</f>
        <v>12.042534097417523</v>
      </c>
      <c r="BS14">
        <f>DEGREES(ACOS((9.83616546642695^2+20.8285582784656^2-11.4574366764831^2)/(2*9.83616546642695*20.8285582784656)))</f>
        <v>12.961643473850756</v>
      </c>
    </row>
    <row r="15" spans="1:131" x14ac:dyDescent="0.25">
      <c r="A15">
        <v>226.24646000000001</v>
      </c>
      <c r="B15">
        <v>6.45974</v>
      </c>
      <c r="C15">
        <v>236.53776099999999</v>
      </c>
      <c r="D15">
        <v>9.0010410000000007</v>
      </c>
      <c r="E15">
        <v>247.07208800000001</v>
      </c>
      <c r="F15">
        <v>7.7393749999999999</v>
      </c>
      <c r="G15">
        <v>234.543283</v>
      </c>
      <c r="H15">
        <v>9.4436979999999995</v>
      </c>
      <c r="K15">
        <f>(14/200)</f>
        <v>7.0000000000000007E-2</v>
      </c>
      <c r="L15">
        <f>(16/200)</f>
        <v>0.08</v>
      </c>
      <c r="M15">
        <f>(16/200)</f>
        <v>0.08</v>
      </c>
      <c r="N15">
        <f>(16/200)</f>
        <v>0.08</v>
      </c>
      <c r="P15">
        <f>(11/200)</f>
        <v>5.5E-2</v>
      </c>
      <c r="Q15">
        <f>(12/200)</f>
        <v>0.06</v>
      </c>
      <c r="R15">
        <f>(11/200)</f>
        <v>5.5E-2</v>
      </c>
      <c r="S15">
        <f>(12/200)</f>
        <v>0.06</v>
      </c>
      <c r="U15">
        <f>0.07+0.055</f>
        <v>0.125</v>
      </c>
      <c r="V15">
        <f>0.08+0.06</f>
        <v>0.14000000000000001</v>
      </c>
      <c r="W15">
        <f>0.08+0.055</f>
        <v>0.13500000000000001</v>
      </c>
      <c r="X15">
        <f>0.08+0.06</f>
        <v>0.14000000000000001</v>
      </c>
      <c r="Z15">
        <f>SQRT((ABS($A$16-$A$15)^2+(ABS($B$16-$B$15)^2)))</f>
        <v>19.044681015684425</v>
      </c>
      <c r="AA15">
        <f>SQRT((ABS($C$16-$C$15)^2+(ABS($D$16-$D$15)^2)))</f>
        <v>19.590848652105532</v>
      </c>
      <c r="AB15">
        <f>SQRT((ABS($E$16-$E$15)^2+(ABS($F$16-$F$15)^2)))</f>
        <v>21.841735369442155</v>
      </c>
      <c r="AC15">
        <f>SQRT((ABS($G$16-$G$15)^2+(ABS($H$16-$H$15)^2)))</f>
        <v>20.828558278465589</v>
      </c>
      <c r="AJ15">
        <f>1/0.125</f>
        <v>8</v>
      </c>
      <c r="AK15">
        <f>1/0.14</f>
        <v>7.1428571428571423</v>
      </c>
      <c r="AL15">
        <f>1/0.135</f>
        <v>7.4074074074074066</v>
      </c>
      <c r="AM15">
        <f>1/0.14</f>
        <v>7.1428571428571423</v>
      </c>
      <c r="AO15">
        <f>$Z15/$U15</f>
        <v>152.3574481254754</v>
      </c>
      <c r="AP15">
        <f>$AA15/$V15</f>
        <v>139.93463322932521</v>
      </c>
      <c r="AQ15">
        <f>$AB15/$W15</f>
        <v>161.79063236623819</v>
      </c>
      <c r="AR15">
        <f>$AC15/$X15</f>
        <v>148.77541627475421</v>
      </c>
      <c r="AV15">
        <f>((0.07/0.125)*100)</f>
        <v>56.000000000000007</v>
      </c>
      <c r="AW15">
        <f>((0.08/0.14)*100)</f>
        <v>57.142857142857139</v>
      </c>
      <c r="AX15">
        <f>((0.08/0.135)*100)</f>
        <v>59.259259259259252</v>
      </c>
      <c r="AY15">
        <f>((0.08/0.14)*100)</f>
        <v>57.142857142857139</v>
      </c>
      <c r="BA15">
        <f>((0.055/0.125)*100)</f>
        <v>44</v>
      </c>
      <c r="BB15">
        <f>((0.06/0.14)*100)</f>
        <v>42.857142857142847</v>
      </c>
      <c r="BC15">
        <f>((0.055/0.135)*100)</f>
        <v>40.74074074074074</v>
      </c>
      <c r="BD15">
        <f>((0.06/0.14)*100)</f>
        <v>42.857142857142847</v>
      </c>
      <c r="BF15">
        <f>ABS($B$15-$D$15)</f>
        <v>2.5413010000000007</v>
      </c>
      <c r="BG15">
        <f>ABS($F$15-$H$15)</f>
        <v>1.7043229999999996</v>
      </c>
      <c r="BL15">
        <f>SQRT((ABS($A$15-$E$16)^2+(ABS($B$15-$F$16)^2)))</f>
        <v>1.0191312774716657</v>
      </c>
      <c r="BM15">
        <f>SQRT((ABS($C$15-$G$15)^2+(ABS($D$15-$H$15)^2)))</f>
        <v>2.0430094743130649</v>
      </c>
      <c r="BO15">
        <f>SQRT((ABS($A$15-$G$15)^2+(ABS($B$15-$H$15)^2)))</f>
        <v>8.8171014080077814</v>
      </c>
      <c r="BP15">
        <f>SQRT((ABS($C$15-$E$15)^2+(ABS($D$15-$F$15)^2)))</f>
        <v>10.609611040866927</v>
      </c>
      <c r="BR15">
        <f>DEGREES(ACOS((11.4574366764831^2+18.5654949068261^2-7.43122098952048^2)/(2*11.4574366764831*18.5654949068261)))</f>
        <v>8.5233092587393156</v>
      </c>
      <c r="BS15">
        <f>DEGREES(ACOS((7.43122098952048^2+25.331817710241^2-18.6105389357133^2)/(2*7.43122098952048*25.331817710241)))</f>
        <v>21.384903488005154</v>
      </c>
      <c r="BU15">
        <v>14</v>
      </c>
      <c r="BV15">
        <v>4</v>
      </c>
      <c r="BW15">
        <v>4</v>
      </c>
      <c r="BX15">
        <v>12</v>
      </c>
      <c r="BY15">
        <v>16</v>
      </c>
      <c r="BZ15">
        <v>5</v>
      </c>
      <c r="CA15">
        <v>15</v>
      </c>
      <c r="CB15">
        <v>4</v>
      </c>
      <c r="CC15">
        <v>16</v>
      </c>
      <c r="CD15">
        <v>5</v>
      </c>
      <c r="CE15">
        <v>15</v>
      </c>
      <c r="CF15">
        <v>4</v>
      </c>
      <c r="CG15">
        <v>16</v>
      </c>
      <c r="CH15">
        <v>12</v>
      </c>
      <c r="CI15">
        <v>6</v>
      </c>
      <c r="CJ15">
        <v>6</v>
      </c>
      <c r="CL15">
        <v>11</v>
      </c>
      <c r="CM15">
        <v>0</v>
      </c>
      <c r="CN15">
        <v>0</v>
      </c>
      <c r="CO15">
        <v>10</v>
      </c>
      <c r="CP15">
        <v>12</v>
      </c>
      <c r="CQ15">
        <v>0</v>
      </c>
      <c r="CR15">
        <v>10</v>
      </c>
      <c r="CS15">
        <v>0</v>
      </c>
      <c r="CT15">
        <v>11</v>
      </c>
      <c r="CU15">
        <v>0</v>
      </c>
      <c r="CV15">
        <v>10</v>
      </c>
      <c r="CW15">
        <v>0</v>
      </c>
      <c r="CX15">
        <v>12</v>
      </c>
      <c r="CY15">
        <v>10</v>
      </c>
      <c r="CZ15">
        <v>0</v>
      </c>
      <c r="DA15">
        <v>0</v>
      </c>
      <c r="DC15">
        <f>((4/14)*100)</f>
        <v>28.571428571428569</v>
      </c>
      <c r="DD15">
        <f>((4/14)*100)</f>
        <v>28.571428571428569</v>
      </c>
      <c r="DE15">
        <f>((12/14)*100)</f>
        <v>85.714285714285708</v>
      </c>
      <c r="DF15">
        <f>((5/16)*100)</f>
        <v>31.25</v>
      </c>
      <c r="DG15">
        <f>((15/16)*100)</f>
        <v>93.75</v>
      </c>
      <c r="DH15">
        <f>((4/16)*100)</f>
        <v>25</v>
      </c>
      <c r="DI15">
        <f>((5/16)*100)</f>
        <v>31.25</v>
      </c>
      <c r="DJ15">
        <f>((15/16)*100)</f>
        <v>93.75</v>
      </c>
      <c r="DK15">
        <f>((4/16)*100)</f>
        <v>25</v>
      </c>
      <c r="DL15">
        <f>((12/16)*100)</f>
        <v>75</v>
      </c>
      <c r="DM15">
        <f>((6/16)*100)</f>
        <v>37.5</v>
      </c>
      <c r="DN15">
        <f>((6/16)*100)</f>
        <v>37.5</v>
      </c>
      <c r="DP15">
        <f>((0/11)*100)</f>
        <v>0</v>
      </c>
      <c r="DQ15">
        <f>((0/11)*100)</f>
        <v>0</v>
      </c>
      <c r="DR15">
        <f>((10/11)*100)</f>
        <v>90.909090909090907</v>
      </c>
      <c r="DS15">
        <f>((0/12)*100)</f>
        <v>0</v>
      </c>
      <c r="DT15">
        <f>((10/12)*100)</f>
        <v>83.333333333333343</v>
      </c>
      <c r="DU15">
        <f>((0/12)*100)</f>
        <v>0</v>
      </c>
      <c r="DV15">
        <f>((0/11)*100)</f>
        <v>0</v>
      </c>
      <c r="DW15">
        <f>((10/11)*100)</f>
        <v>90.909090909090907</v>
      </c>
      <c r="DX15">
        <f>((0/11)*100)</f>
        <v>0</v>
      </c>
      <c r="DY15">
        <f>((10/12)*100)</f>
        <v>83.333333333333343</v>
      </c>
      <c r="DZ15">
        <f>((0/12)*100)</f>
        <v>0</v>
      </c>
      <c r="EA15">
        <f>((0/12)*100)</f>
        <v>0</v>
      </c>
    </row>
    <row r="16" spans="1:131" x14ac:dyDescent="0.25">
      <c r="A16">
        <v>207.21413699999999</v>
      </c>
      <c r="B16">
        <v>5.7737689999999997</v>
      </c>
      <c r="C16">
        <v>217.02505299999999</v>
      </c>
      <c r="D16">
        <v>7.2530200000000002</v>
      </c>
      <c r="E16">
        <v>225.29172</v>
      </c>
      <c r="F16">
        <v>6.1032289999999998</v>
      </c>
      <c r="G16">
        <v>213.86520899999999</v>
      </c>
      <c r="H16">
        <v>6.9444790000000003</v>
      </c>
      <c r="K16">
        <f>(12/200)</f>
        <v>0.06</v>
      </c>
      <c r="L16">
        <f>(15/200)</f>
        <v>7.4999999999999997E-2</v>
      </c>
      <c r="M16">
        <f>(12/200)</f>
        <v>0.06</v>
      </c>
      <c r="N16">
        <f>(14/200)</f>
        <v>7.0000000000000007E-2</v>
      </c>
      <c r="P16">
        <f>(9/200)</f>
        <v>4.4999999999999998E-2</v>
      </c>
      <c r="Q16">
        <f>(10/200)</f>
        <v>0.05</v>
      </c>
      <c r="R16">
        <f>(10/200)</f>
        <v>0.05</v>
      </c>
      <c r="S16">
        <f>(11/200)</f>
        <v>5.5E-2</v>
      </c>
      <c r="U16">
        <f>0.06+0.045</f>
        <v>0.105</v>
      </c>
      <c r="V16">
        <f>0.075+0.05</f>
        <v>0.125</v>
      </c>
      <c r="W16">
        <f>0.06+0.05</f>
        <v>0.11</v>
      </c>
      <c r="X16">
        <f>0.07+0.055</f>
        <v>0.125</v>
      </c>
      <c r="Z16">
        <f>SQRT((ABS($A$17-$A$16)^2+(ABS($B$17-$B$16)^2)))</f>
        <v>21.54030780714908</v>
      </c>
      <c r="AA16">
        <f>SQRT((ABS($C$17-$C$16)^2+(ABS($D$17-$D$16)^2)))</f>
        <v>23.712455285124996</v>
      </c>
      <c r="AB16">
        <f>SQRT((ABS($E$17-$E$16)^2+(ABS($F$17-$F$16)^2)))</f>
        <v>18.565494906826064</v>
      </c>
      <c r="AC16">
        <f>SQRT((ABS($G$17-$G$16)^2+(ABS($H$17-$H$16)^2)))</f>
        <v>25.331817710241047</v>
      </c>
      <c r="AJ16">
        <f>1/0.105</f>
        <v>9.5238095238095237</v>
      </c>
      <c r="AK16">
        <f>1/0.125</f>
        <v>8</v>
      </c>
      <c r="AL16">
        <f>1/0.11</f>
        <v>9.0909090909090917</v>
      </c>
      <c r="AM16">
        <f>1/0.125</f>
        <v>8</v>
      </c>
      <c r="AO16">
        <f>$Z16/$U16</f>
        <v>205.14578863951505</v>
      </c>
      <c r="AP16">
        <f>$AA16/$V16</f>
        <v>189.69964228099997</v>
      </c>
      <c r="AQ16">
        <f>$AB16/$W16</f>
        <v>168.77722642569148</v>
      </c>
      <c r="AR16">
        <f>$AC16/$X16</f>
        <v>202.65454168192838</v>
      </c>
      <c r="AV16">
        <f>((0.06/0.105)*100)</f>
        <v>57.142857142857139</v>
      </c>
      <c r="AW16">
        <f>((0.075/0.125)*100)</f>
        <v>60</v>
      </c>
      <c r="AX16">
        <f>((0.06/0.11)*100)</f>
        <v>54.54545454545454</v>
      </c>
      <c r="AY16">
        <f>((0.07/0.125)*100)</f>
        <v>56.000000000000007</v>
      </c>
      <c r="BA16">
        <f>((0.045/0.105)*100)</f>
        <v>42.857142857142854</v>
      </c>
      <c r="BB16">
        <f>((0.05/0.125)*100)</f>
        <v>40</v>
      </c>
      <c r="BC16">
        <f>((0.05/0.11)*100)</f>
        <v>45.45454545454546</v>
      </c>
      <c r="BD16">
        <f>((0.055/0.125)*100)</f>
        <v>44</v>
      </c>
      <c r="BF16">
        <f>ABS($B$16-$D$16)</f>
        <v>1.4792510000000005</v>
      </c>
      <c r="BG16">
        <f>ABS($F$16-$H$16)</f>
        <v>0.8412500000000005</v>
      </c>
      <c r="BL16">
        <f>SQRT((ABS($A$16-$E$17)^2+(ABS($B$16-$F$17)^2)))</f>
        <v>1.152062624993097</v>
      </c>
      <c r="BM16">
        <f>SQRT((ABS($C$16-$G$16)^2+(ABS($D$16-$H$16)^2)))</f>
        <v>3.1748719112772021</v>
      </c>
      <c r="BO16">
        <f>SQRT((ABS($A$16-$G$16)^2+(ABS($B$16-$H$16)^2)))</f>
        <v>6.7533192322948858</v>
      </c>
      <c r="BP16">
        <f>SQRT((ABS($C$16-$E$16)^2+(ABS($D$16-$F$16)^2)))</f>
        <v>8.3462448222281509</v>
      </c>
      <c r="BR16">
        <f>DEGREES(ACOS((18.6105389357133^2+19.5547888342437^2-3.84991721683843^2)/(2*18.6105389357133*19.5547888342437)))</f>
        <v>11.227710964981808</v>
      </c>
      <c r="BS16">
        <f>DEGREES(ACOS((3.84991721683843^2+21.9918818800576^2-20.9859309067802^2)/(2*3.84991721683843*21.9918818800576)))</f>
        <v>69.949636250674942</v>
      </c>
      <c r="BU16">
        <v>12</v>
      </c>
      <c r="BV16">
        <v>4</v>
      </c>
      <c r="BW16">
        <v>3</v>
      </c>
      <c r="BX16">
        <v>6</v>
      </c>
      <c r="BY16">
        <v>15</v>
      </c>
      <c r="BZ16">
        <v>6</v>
      </c>
      <c r="CA16">
        <v>12</v>
      </c>
      <c r="CB16">
        <v>6</v>
      </c>
      <c r="CC16">
        <v>12</v>
      </c>
      <c r="CD16">
        <v>3</v>
      </c>
      <c r="CE16">
        <v>12</v>
      </c>
      <c r="CF16">
        <v>5</v>
      </c>
      <c r="CG16">
        <v>14</v>
      </c>
      <c r="CH16">
        <v>6</v>
      </c>
      <c r="CI16">
        <v>5</v>
      </c>
      <c r="CJ16">
        <v>9</v>
      </c>
      <c r="CL16">
        <v>9</v>
      </c>
      <c r="CM16">
        <v>0</v>
      </c>
      <c r="CN16">
        <v>0</v>
      </c>
      <c r="CO16">
        <v>5</v>
      </c>
      <c r="CP16">
        <v>10</v>
      </c>
      <c r="CQ16">
        <v>0</v>
      </c>
      <c r="CR16">
        <v>9</v>
      </c>
      <c r="CS16">
        <v>0</v>
      </c>
      <c r="CT16">
        <v>10</v>
      </c>
      <c r="CU16">
        <v>0</v>
      </c>
      <c r="CV16">
        <v>9</v>
      </c>
      <c r="CW16">
        <v>0</v>
      </c>
      <c r="CX16">
        <v>11</v>
      </c>
      <c r="CY16">
        <v>5</v>
      </c>
      <c r="CZ16">
        <v>2</v>
      </c>
      <c r="DA16">
        <v>4</v>
      </c>
      <c r="DC16">
        <f>((4/12)*100)</f>
        <v>33.333333333333329</v>
      </c>
      <c r="DD16">
        <f>((3/12)*100)</f>
        <v>25</v>
      </c>
      <c r="DE16">
        <f>((6/12)*100)</f>
        <v>50</v>
      </c>
      <c r="DF16">
        <f>((6/15)*100)</f>
        <v>40</v>
      </c>
      <c r="DG16">
        <f>((12/15)*100)</f>
        <v>80</v>
      </c>
      <c r="DH16">
        <f>((6/15)*100)</f>
        <v>40</v>
      </c>
      <c r="DI16">
        <f>((3/12)*100)</f>
        <v>25</v>
      </c>
      <c r="DJ16">
        <f>((12/12)*100)</f>
        <v>100</v>
      </c>
      <c r="DK16">
        <f>((5/12)*100)</f>
        <v>41.666666666666671</v>
      </c>
      <c r="DL16">
        <f>((6/14)*100)</f>
        <v>42.857142857142854</v>
      </c>
      <c r="DM16">
        <f>((5/14)*100)</f>
        <v>35.714285714285715</v>
      </c>
      <c r="DN16">
        <f>((9/14)*100)</f>
        <v>64.285714285714292</v>
      </c>
      <c r="DP16">
        <f>((0/9)*100)</f>
        <v>0</v>
      </c>
      <c r="DQ16">
        <f>((0/9)*100)</f>
        <v>0</v>
      </c>
      <c r="DR16">
        <f>((5/9)*100)</f>
        <v>55.555555555555557</v>
      </c>
      <c r="DS16">
        <f>((0/10)*100)</f>
        <v>0</v>
      </c>
      <c r="DT16">
        <f>((9/10)*100)</f>
        <v>90</v>
      </c>
      <c r="DU16">
        <f>((0/10)*100)</f>
        <v>0</v>
      </c>
      <c r="DV16">
        <f>((0/10)*100)</f>
        <v>0</v>
      </c>
      <c r="DW16">
        <f>((9/10)*100)</f>
        <v>90</v>
      </c>
      <c r="DX16">
        <f>((0/10)*100)</f>
        <v>0</v>
      </c>
      <c r="DY16">
        <f>((5/11)*100)</f>
        <v>45.454545454545453</v>
      </c>
      <c r="DZ16">
        <f>((2/11)*100)</f>
        <v>18.181818181818183</v>
      </c>
      <c r="EA16">
        <f>((4/11)*100)</f>
        <v>36.363636363636367</v>
      </c>
    </row>
    <row r="17" spans="1:131" x14ac:dyDescent="0.25">
      <c r="A17">
        <v>185.693015</v>
      </c>
      <c r="B17">
        <v>6.6827069999999997</v>
      </c>
      <c r="C17">
        <v>193.329871</v>
      </c>
      <c r="D17">
        <v>8.1579429999999995</v>
      </c>
      <c r="E17">
        <v>206.77879200000001</v>
      </c>
      <c r="F17">
        <v>4.707128</v>
      </c>
      <c r="G17">
        <v>188.59093799999999</v>
      </c>
      <c r="H17">
        <v>8.6509999999999998</v>
      </c>
      <c r="K17">
        <f>(13/200)</f>
        <v>6.5000000000000002E-2</v>
      </c>
      <c r="L17">
        <f>(15/200)</f>
        <v>7.4999999999999997E-2</v>
      </c>
      <c r="M17">
        <f>(10/200)</f>
        <v>0.05</v>
      </c>
      <c r="N17">
        <f>(13/200)</f>
        <v>6.5000000000000002E-2</v>
      </c>
      <c r="P17">
        <f>(10/200)</f>
        <v>0.05</v>
      </c>
      <c r="Q17">
        <f>(11/200)</f>
        <v>5.5E-2</v>
      </c>
      <c r="R17">
        <f>(9/200)</f>
        <v>4.4999999999999998E-2</v>
      </c>
      <c r="S17">
        <f>(10/200)</f>
        <v>0.05</v>
      </c>
      <c r="U17">
        <f>0.065+0.05</f>
        <v>0.115</v>
      </c>
      <c r="V17">
        <f>0.075+0.055</f>
        <v>0.13</v>
      </c>
      <c r="W17">
        <f>0.05+0.045</f>
        <v>9.5000000000000001E-2</v>
      </c>
      <c r="X17">
        <f>0.065+0.05</f>
        <v>0.115</v>
      </c>
      <c r="Z17">
        <f>SQRT((ABS($A$18-$A$17)^2+(ABS($B$18-$B$17)^2)))</f>
        <v>20.492665734233281</v>
      </c>
      <c r="AA17">
        <f>SQRT((ABS($C$18-$C$17)^2+(ABS($D$18-$D$17)^2)))</f>
        <v>23.905455668576614</v>
      </c>
      <c r="AB17">
        <f>SQRT((ABS($E$18-$E$17)^2+(ABS($F$18-$F$17)^2)))</f>
        <v>19.554788834243681</v>
      </c>
      <c r="AC17">
        <f>SQRT((ABS($G$18-$G$17)^2+(ABS($H$18-$H$17)^2)))</f>
        <v>21.991881880057566</v>
      </c>
      <c r="AJ17">
        <f>1/0.115</f>
        <v>8.695652173913043</v>
      </c>
      <c r="AK17">
        <f>1/0.13</f>
        <v>7.6923076923076916</v>
      </c>
      <c r="AL17">
        <f>1/0.095</f>
        <v>10.526315789473685</v>
      </c>
      <c r="AM17">
        <f>1/0.115</f>
        <v>8.695652173913043</v>
      </c>
      <c r="AO17">
        <f>$Z17/$U17</f>
        <v>178.19709334115896</v>
      </c>
      <c r="AP17">
        <f>$AA17/$V17</f>
        <v>183.8881205275124</v>
      </c>
      <c r="AQ17">
        <f>$AB17/$W17</f>
        <v>205.83988246572295</v>
      </c>
      <c r="AR17">
        <f>$AC17/$X17</f>
        <v>191.23375547876142</v>
      </c>
      <c r="AV17">
        <f>((0.065/0.115)*100)</f>
        <v>56.521739130434781</v>
      </c>
      <c r="AW17">
        <f>((0.075/0.13)*100)</f>
        <v>57.692307692307686</v>
      </c>
      <c r="AX17">
        <f>((0.05/0.095)*100)</f>
        <v>52.631578947368418</v>
      </c>
      <c r="AY17">
        <f>((0.065/0.115)*100)</f>
        <v>56.521739130434781</v>
      </c>
      <c r="BA17">
        <f>((0.05/0.115)*100)</f>
        <v>43.478260869565219</v>
      </c>
      <c r="BB17">
        <f>((0.055/0.13)*100)</f>
        <v>42.307692307692307</v>
      </c>
      <c r="BC17">
        <f>((0.045/0.095)*100)</f>
        <v>47.368421052631575</v>
      </c>
      <c r="BD17">
        <f>((0.05/0.115)*100)</f>
        <v>43.478260869565219</v>
      </c>
      <c r="BF17">
        <f>ABS($B$17-$D$17)</f>
        <v>1.4752359999999998</v>
      </c>
      <c r="BG17">
        <f>ABS($F$17-$H$17)</f>
        <v>3.9438719999999998</v>
      </c>
      <c r="BL17">
        <f>SQRT((ABS($A$17-$E$18)^2+(ABS($B$17-$F$18)^2)))</f>
        <v>2.2397260558168712</v>
      </c>
      <c r="BM17">
        <f>SQRT((ABS($C$17-$G$17)^2+(ABS($D$17-$H$17)^2)))</f>
        <v>4.7645137405340776</v>
      </c>
      <c r="BO17">
        <f>SQRT((ABS($A$17-$G$17)^2+(ABS($B$17-$H$17)^2)))</f>
        <v>3.5031607225158754</v>
      </c>
      <c r="BP17">
        <f>SQRT((ABS($C$17-$E$18)^2+(ABS($D$17-$F$18)^2)))</f>
        <v>6.848301106721939</v>
      </c>
      <c r="BR17">
        <f>DEGREES(ACOS((20.9859309067802^2+20.9890346154643^2-3.21249540671749^2)/(2*20.9859309067802*20.9890346154643)))</f>
        <v>8.77868527112172</v>
      </c>
      <c r="BS17">
        <f>DEGREES(ACOS((3.21249540671749^2+15.1004970803271^2-15.05706931691^2)/(2*3.21249540671749*15.1004970803271)))</f>
        <v>83.115430681866187</v>
      </c>
      <c r="BU17">
        <v>13</v>
      </c>
      <c r="BV17">
        <v>8</v>
      </c>
      <c r="BW17">
        <v>4</v>
      </c>
      <c r="BX17">
        <v>5</v>
      </c>
      <c r="BY17">
        <v>15</v>
      </c>
      <c r="BZ17">
        <v>8</v>
      </c>
      <c r="CA17">
        <v>6</v>
      </c>
      <c r="CB17">
        <v>5</v>
      </c>
      <c r="CC17">
        <v>10</v>
      </c>
      <c r="CD17">
        <v>1</v>
      </c>
      <c r="CE17">
        <v>6</v>
      </c>
      <c r="CF17">
        <v>9</v>
      </c>
      <c r="CG17">
        <v>13</v>
      </c>
      <c r="CH17">
        <v>5</v>
      </c>
      <c r="CI17">
        <v>3</v>
      </c>
      <c r="CJ17">
        <v>12</v>
      </c>
      <c r="CL17">
        <v>10</v>
      </c>
      <c r="CM17">
        <v>3</v>
      </c>
      <c r="CN17">
        <v>1</v>
      </c>
      <c r="CO17">
        <v>2</v>
      </c>
      <c r="CP17">
        <v>11</v>
      </c>
      <c r="CQ17">
        <v>3</v>
      </c>
      <c r="CR17">
        <v>7</v>
      </c>
      <c r="CS17">
        <v>2</v>
      </c>
      <c r="CT17">
        <v>9</v>
      </c>
      <c r="CU17">
        <v>0</v>
      </c>
      <c r="CV17">
        <v>7</v>
      </c>
      <c r="CW17">
        <v>4</v>
      </c>
      <c r="CX17">
        <v>10</v>
      </c>
      <c r="CY17">
        <v>2</v>
      </c>
      <c r="CZ17">
        <v>0</v>
      </c>
      <c r="DA17">
        <v>9</v>
      </c>
      <c r="DC17">
        <f>((8/13)*100)</f>
        <v>61.53846153846154</v>
      </c>
      <c r="DD17">
        <f>((4/13)*100)</f>
        <v>30.76923076923077</v>
      </c>
      <c r="DE17">
        <f>((5/13)*100)</f>
        <v>38.461538461538467</v>
      </c>
      <c r="DF17">
        <f>((8/15)*100)</f>
        <v>53.333333333333336</v>
      </c>
      <c r="DG17">
        <f>((6/15)*100)</f>
        <v>40</v>
      </c>
      <c r="DH17">
        <f>((5/15)*100)</f>
        <v>33.333333333333329</v>
      </c>
      <c r="DI17">
        <f>((1/10)*100)</f>
        <v>10</v>
      </c>
      <c r="DJ17">
        <f>((6/10)*100)</f>
        <v>60</v>
      </c>
      <c r="DK17">
        <f>((9/10)*100)</f>
        <v>90</v>
      </c>
      <c r="DL17">
        <f>((5/13)*100)</f>
        <v>38.461538461538467</v>
      </c>
      <c r="DM17">
        <f>((3/13)*100)</f>
        <v>23.076923076923077</v>
      </c>
      <c r="DN17">
        <f>((12/13)*100)</f>
        <v>92.307692307692307</v>
      </c>
      <c r="DP17">
        <f>((3/10)*100)</f>
        <v>30</v>
      </c>
      <c r="DQ17">
        <f>((1/10)*100)</f>
        <v>10</v>
      </c>
      <c r="DR17">
        <f>((2/10)*100)</f>
        <v>20</v>
      </c>
      <c r="DS17">
        <f>((3/11)*100)</f>
        <v>27.27272727272727</v>
      </c>
      <c r="DT17">
        <f>((7/11)*100)</f>
        <v>63.636363636363633</v>
      </c>
      <c r="DU17">
        <f>((2/11)*100)</f>
        <v>18.181818181818183</v>
      </c>
      <c r="DV17">
        <f>((0/9)*100)</f>
        <v>0</v>
      </c>
      <c r="DW17">
        <f>((7/9)*100)</f>
        <v>77.777777777777786</v>
      </c>
      <c r="DX17">
        <f>((4/9)*100)</f>
        <v>44.444444444444443</v>
      </c>
      <c r="DY17">
        <f>((2/10)*100)</f>
        <v>20</v>
      </c>
      <c r="DZ17">
        <f>((0/10)*100)</f>
        <v>0</v>
      </c>
      <c r="EA17">
        <f>((9/10)*100)</f>
        <v>90</v>
      </c>
    </row>
    <row r="18" spans="1:131" x14ac:dyDescent="0.25">
      <c r="A18">
        <v>165.20076799999998</v>
      </c>
      <c r="B18">
        <v>6.8137100000000004</v>
      </c>
      <c r="C18">
        <v>169.42452</v>
      </c>
      <c r="D18">
        <v>8.0872019999999996</v>
      </c>
      <c r="E18">
        <v>187.227023</v>
      </c>
      <c r="F18">
        <v>5.0507780000000002</v>
      </c>
      <c r="G18">
        <v>166.60068999999999</v>
      </c>
      <c r="H18">
        <v>8.9190699999999996</v>
      </c>
      <c r="K18">
        <f>(11/200)</f>
        <v>5.5E-2</v>
      </c>
      <c r="L18">
        <f>(12/200)</f>
        <v>0.06</v>
      </c>
      <c r="M18">
        <f>(13/200)</f>
        <v>6.5000000000000002E-2</v>
      </c>
      <c r="N18">
        <f>(12/200)</f>
        <v>0.06</v>
      </c>
      <c r="P18">
        <f>(10/200)</f>
        <v>0.05</v>
      </c>
      <c r="Q18">
        <f>(10/200)</f>
        <v>0.05</v>
      </c>
      <c r="R18">
        <f>(10/200)</f>
        <v>0.05</v>
      </c>
      <c r="S18">
        <f>(11/200)</f>
        <v>5.5E-2</v>
      </c>
      <c r="U18">
        <f>0.055+0.05</f>
        <v>0.10500000000000001</v>
      </c>
      <c r="V18">
        <f>0.06+0.05</f>
        <v>0.11</v>
      </c>
      <c r="W18">
        <f>0.065+0.05</f>
        <v>0.115</v>
      </c>
      <c r="X18">
        <f>0.06+0.055</f>
        <v>0.11499999999999999</v>
      </c>
      <c r="Z18">
        <f>SQRT((ABS($A$19-$A$18)^2+(ABS($B$19-$B$18)^2)))</f>
        <v>14.51858218255499</v>
      </c>
      <c r="AA18">
        <f>SQRT((ABS($C$19-$C$18)^2+(ABS($D$19-$D$18)^2)))</f>
        <v>16.108723233876386</v>
      </c>
      <c r="AB18">
        <f>SQRT((ABS($E$19-$E$18)^2+(ABS($F$19-$F$18)^2)))</f>
        <v>20.98903461546433</v>
      </c>
      <c r="AC18">
        <f>SQRT((ABS($G$19-$G$18)^2+(ABS($H$19-$H$18)^2)))</f>
        <v>15.100497080327107</v>
      </c>
      <c r="AJ18">
        <f>1/0.105</f>
        <v>9.5238095238095237</v>
      </c>
      <c r="AK18">
        <f>1/0.11</f>
        <v>9.0909090909090917</v>
      </c>
      <c r="AL18">
        <f>1/0.115</f>
        <v>8.695652173913043</v>
      </c>
      <c r="AM18">
        <f>1/0.115</f>
        <v>8.695652173913043</v>
      </c>
      <c r="AO18">
        <f>$Z18/$U18</f>
        <v>138.27221126242847</v>
      </c>
      <c r="AP18">
        <f>$AA18/$V18</f>
        <v>146.44293848978532</v>
      </c>
      <c r="AQ18">
        <f>$AB18/$W18</f>
        <v>182.51334448229852</v>
      </c>
      <c r="AR18">
        <f>$AC18/$X18</f>
        <v>131.30867026371399</v>
      </c>
      <c r="AV18">
        <f>((0.055/0.105)*100)</f>
        <v>52.380952380952387</v>
      </c>
      <c r="AW18">
        <f>((0.06/0.11)*100)</f>
        <v>54.54545454545454</v>
      </c>
      <c r="AX18">
        <f>((0.065/0.115)*100)</f>
        <v>56.521739130434781</v>
      </c>
      <c r="AY18">
        <f>((0.06/0.115)*100)</f>
        <v>52.173913043478258</v>
      </c>
      <c r="BA18">
        <f>((0.05/0.105)*100)</f>
        <v>47.61904761904762</v>
      </c>
      <c r="BB18">
        <f>((0.05/0.11)*100)</f>
        <v>45.45454545454546</v>
      </c>
      <c r="BC18">
        <f>((0.05/0.115)*100)</f>
        <v>43.478260869565219</v>
      </c>
      <c r="BD18">
        <f>((0.055/0.115)*100)</f>
        <v>47.826086956521735</v>
      </c>
      <c r="BF18">
        <f>ABS($B$18-$D$18)</f>
        <v>1.2734919999999992</v>
      </c>
      <c r="BG18">
        <f>ABS($F$18-$H$18)</f>
        <v>3.8682919999999994</v>
      </c>
      <c r="BL18">
        <f>SQRT((ABS($A$18-$E$19)^2+(ABS($B$18-$F$19)^2)))</f>
        <v>1.5105642583687235</v>
      </c>
      <c r="BM18">
        <f>SQRT((ABS($C$18-$G$18)^2+(ABS($D$18-$H$18)^2)))</f>
        <v>2.9438104963336356</v>
      </c>
      <c r="BO18">
        <f>SQRT((ABS($A$18-$G$18)^2+(ABS($B$18-$H$18)^2)))</f>
        <v>2.528304241123684</v>
      </c>
      <c r="BP18">
        <f>SQRT((ABS($C$18-$E$19)^2+(ABS($D$18-$F$19)^2)))</f>
        <v>3.9573518210344854</v>
      </c>
      <c r="BR18">
        <f>DEGREES(ACOS((15.05706931691^2+14.8619696434615^2-2.84410138308693^2)/(2*15.05706931691*14.8619696434615)))</f>
        <v>10.883992673128565</v>
      </c>
      <c r="BS18">
        <f>DEGREES(ACOS((2.84410138308693^2+26.4342023331178^2-26.3298138895174^2)/(2*2.84410138308693*26.4342023331178)))</f>
        <v>84.811834366097941</v>
      </c>
      <c r="BU18">
        <v>11</v>
      </c>
      <c r="BV18">
        <v>7</v>
      </c>
      <c r="BW18">
        <v>2</v>
      </c>
      <c r="BX18">
        <v>2</v>
      </c>
      <c r="BY18">
        <v>12</v>
      </c>
      <c r="BZ18">
        <v>7</v>
      </c>
      <c r="CA18">
        <v>4</v>
      </c>
      <c r="CB18">
        <v>3</v>
      </c>
      <c r="CC18">
        <v>13</v>
      </c>
      <c r="CD18">
        <v>4</v>
      </c>
      <c r="CE18">
        <v>4</v>
      </c>
      <c r="CF18">
        <v>12</v>
      </c>
      <c r="CG18">
        <v>12</v>
      </c>
      <c r="CH18">
        <v>2</v>
      </c>
      <c r="CI18">
        <v>4</v>
      </c>
      <c r="CJ18">
        <v>12</v>
      </c>
      <c r="CL18">
        <v>10</v>
      </c>
      <c r="CM18">
        <v>5</v>
      </c>
      <c r="CN18">
        <v>1</v>
      </c>
      <c r="CO18">
        <v>2</v>
      </c>
      <c r="CP18">
        <v>10</v>
      </c>
      <c r="CQ18">
        <v>5</v>
      </c>
      <c r="CR18">
        <v>1</v>
      </c>
      <c r="CS18">
        <v>0</v>
      </c>
      <c r="CT18">
        <v>10</v>
      </c>
      <c r="CU18">
        <v>1</v>
      </c>
      <c r="CV18">
        <v>1</v>
      </c>
      <c r="CW18">
        <v>9</v>
      </c>
      <c r="CX18">
        <v>11</v>
      </c>
      <c r="CY18">
        <v>2</v>
      </c>
      <c r="CZ18">
        <v>2</v>
      </c>
      <c r="DA18">
        <v>10</v>
      </c>
      <c r="DC18">
        <f>((7/11)*100)</f>
        <v>63.636363636363633</v>
      </c>
      <c r="DD18">
        <f>((2/11)*100)</f>
        <v>18.181818181818183</v>
      </c>
      <c r="DE18">
        <f>((2/11)*100)</f>
        <v>18.181818181818183</v>
      </c>
      <c r="DF18">
        <f>((7/12)*100)</f>
        <v>58.333333333333336</v>
      </c>
      <c r="DG18">
        <f>((4/12)*100)</f>
        <v>33.333333333333329</v>
      </c>
      <c r="DH18">
        <f>((3/12)*100)</f>
        <v>25</v>
      </c>
      <c r="DI18">
        <f>((4/13)*100)</f>
        <v>30.76923076923077</v>
      </c>
      <c r="DJ18">
        <f>((4/13)*100)</f>
        <v>30.76923076923077</v>
      </c>
      <c r="DK18">
        <f>((12/13)*100)</f>
        <v>92.307692307692307</v>
      </c>
      <c r="DL18">
        <f>((2/12)*100)</f>
        <v>16.666666666666664</v>
      </c>
      <c r="DM18">
        <f>((4/12)*100)</f>
        <v>33.333333333333329</v>
      </c>
      <c r="DN18">
        <f>((12/12)*100)</f>
        <v>100</v>
      </c>
      <c r="DP18">
        <f>((5/10)*100)</f>
        <v>50</v>
      </c>
      <c r="DQ18">
        <f>((1/10)*100)</f>
        <v>10</v>
      </c>
      <c r="DR18">
        <f>((2/10)*100)</f>
        <v>20</v>
      </c>
      <c r="DS18">
        <f>((5/10)*100)</f>
        <v>50</v>
      </c>
      <c r="DT18">
        <f>((1/10)*100)</f>
        <v>10</v>
      </c>
      <c r="DU18">
        <f>((0/10)*100)</f>
        <v>0</v>
      </c>
      <c r="DV18">
        <f>((1/10)*100)</f>
        <v>10</v>
      </c>
      <c r="DW18">
        <f>((1/10)*100)</f>
        <v>10</v>
      </c>
      <c r="DX18">
        <f>((9/10)*100)</f>
        <v>90</v>
      </c>
      <c r="DY18">
        <f>((2/11)*100)</f>
        <v>18.181818181818183</v>
      </c>
      <c r="DZ18">
        <f>((2/11)*100)</f>
        <v>18.181818181818183</v>
      </c>
      <c r="EA18">
        <f>((10/11)*100)</f>
        <v>90.909090909090907</v>
      </c>
    </row>
    <row r="19" spans="1:131" x14ac:dyDescent="0.25">
      <c r="A19">
        <v>150.68222800000001</v>
      </c>
      <c r="B19">
        <v>6.8487080000000002</v>
      </c>
      <c r="C19">
        <v>153.318622</v>
      </c>
      <c r="D19">
        <v>8.3888870000000004</v>
      </c>
      <c r="E19">
        <v>166.24884900000001</v>
      </c>
      <c r="F19">
        <v>5.7259000000000002</v>
      </c>
      <c r="G19">
        <v>151.501012</v>
      </c>
      <c r="H19">
        <v>8.7617919999999998</v>
      </c>
      <c r="K19">
        <f>(13/200)</f>
        <v>6.5000000000000002E-2</v>
      </c>
      <c r="L19">
        <f>(15/200)</f>
        <v>7.4999999999999997E-2</v>
      </c>
      <c r="M19">
        <f>(13/200)</f>
        <v>6.5000000000000002E-2</v>
      </c>
      <c r="N19">
        <f>(12/200)</f>
        <v>0.06</v>
      </c>
      <c r="P19">
        <f>(11/200)</f>
        <v>5.5E-2</v>
      </c>
      <c r="Q19">
        <f>(10/200)</f>
        <v>0.05</v>
      </c>
      <c r="R19">
        <f>(10/200)</f>
        <v>0.05</v>
      </c>
      <c r="S19">
        <f>(12/200)</f>
        <v>0.06</v>
      </c>
      <c r="U19">
        <f>0.065+0.055</f>
        <v>0.12</v>
      </c>
      <c r="V19">
        <f>0.075+0.05</f>
        <v>0.125</v>
      </c>
      <c r="W19">
        <f>0.065+0.05</f>
        <v>0.115</v>
      </c>
      <c r="X19">
        <f>0.06+0.06</f>
        <v>0.12</v>
      </c>
      <c r="Z19">
        <f>SQRT((ABS($A$20-$A$19)^2+(ABS($B$20-$B$19)^2)))</f>
        <v>26.585816940762715</v>
      </c>
      <c r="AA19">
        <f>SQRT((ABS($C$20-$C$19)^2+(ABS($D$20-$D$19)^2)))</f>
        <v>26.853254099295331</v>
      </c>
      <c r="AB19">
        <f>SQRT((ABS($E$20-$E$19)^2+(ABS($F$20-$F$19)^2)))</f>
        <v>14.861969643461462</v>
      </c>
      <c r="AC19">
        <f>SQRT((ABS($G$20-$G$19)^2+(ABS($H$20-$H$19)^2)))</f>
        <v>26.434202333117824</v>
      </c>
      <c r="AJ19">
        <f>1/0.12</f>
        <v>8.3333333333333339</v>
      </c>
      <c r="AK19">
        <f>1/0.125</f>
        <v>8</v>
      </c>
      <c r="AL19">
        <f>1/0.115</f>
        <v>8.695652173913043</v>
      </c>
      <c r="AM19">
        <f>1/0.12</f>
        <v>8.3333333333333339</v>
      </c>
      <c r="AO19">
        <f>$Z19/$U19</f>
        <v>221.54847450635597</v>
      </c>
      <c r="AP19">
        <f>$AA19/$V19</f>
        <v>214.82603279436265</v>
      </c>
      <c r="AQ19">
        <f>$AB19/$W19</f>
        <v>129.23451863879532</v>
      </c>
      <c r="AR19">
        <f>$AC19/$X19</f>
        <v>220.28501944264855</v>
      </c>
      <c r="AV19">
        <f>((0.065/0.12)*100)</f>
        <v>54.166666666666671</v>
      </c>
      <c r="AW19">
        <f>((0.075/0.125)*100)</f>
        <v>60</v>
      </c>
      <c r="AX19">
        <f>((0.065/0.115)*100)</f>
        <v>56.521739130434781</v>
      </c>
      <c r="AY19">
        <f>((0.06/0.12)*100)</f>
        <v>50</v>
      </c>
      <c r="BA19">
        <f>((0.055/0.12)*100)</f>
        <v>45.833333333333336</v>
      </c>
      <c r="BB19">
        <f>((0.05/0.125)*100)</f>
        <v>40</v>
      </c>
      <c r="BC19">
        <f>((0.05/0.115)*100)</f>
        <v>43.478260869565219</v>
      </c>
      <c r="BD19">
        <f>((0.06/0.12)*100)</f>
        <v>50</v>
      </c>
      <c r="BF19">
        <f>ABS($B$19-$D$19)</f>
        <v>1.5401790000000002</v>
      </c>
      <c r="BG19">
        <f>ABS($F$19-$H$19)</f>
        <v>3.0358919999999996</v>
      </c>
      <c r="BL19">
        <f>SQRT((ABS($A$19-$E$20)^2+(ABS($B$19-$F$20)^2)))</f>
        <v>1.1665963048342798</v>
      </c>
      <c r="BM19">
        <f>SQRT((ABS($C$19-$G$19)^2+(ABS($D$19-$H$19)^2)))</f>
        <v>1.855468741618949</v>
      </c>
      <c r="BO19">
        <f>SQRT((ABS($A$19-$G$19)^2+(ABS($B$19-$H$19)^2)))</f>
        <v>2.0809367192954205</v>
      </c>
      <c r="BP19">
        <f>SQRT((ABS($C$19-$E$20)^2+(ABS($D$19-$F$20)^2)))</f>
        <v>3.1340838081506366</v>
      </c>
      <c r="BR19">
        <f>DEGREES(ACOS((26.3298138895174^2+26.4574728792372^2-3.16463146036391^2)/(2*26.3298138895174*26.4574728792372)))</f>
        <v>6.8683770014994785</v>
      </c>
      <c r="BS19">
        <f>DEGREES(ACOS((22.7098607348176^2+22.7325105035709^2-3.25074996763101^2)/(2*22.7098607348176*22.7325105035709)))</f>
        <v>8.204191835456303</v>
      </c>
      <c r="BU19">
        <v>13</v>
      </c>
      <c r="BV19">
        <v>10</v>
      </c>
      <c r="BW19">
        <v>2</v>
      </c>
      <c r="BX19">
        <v>2</v>
      </c>
      <c r="BY19">
        <v>15</v>
      </c>
      <c r="BZ19">
        <v>10</v>
      </c>
      <c r="CA19">
        <v>5</v>
      </c>
      <c r="CB19">
        <v>4</v>
      </c>
      <c r="CC19">
        <v>13</v>
      </c>
      <c r="CD19">
        <v>2</v>
      </c>
      <c r="CE19">
        <v>5</v>
      </c>
      <c r="CF19">
        <v>12</v>
      </c>
      <c r="CG19">
        <v>12</v>
      </c>
      <c r="CH19">
        <v>2</v>
      </c>
      <c r="CI19">
        <v>2</v>
      </c>
      <c r="CJ19">
        <v>12</v>
      </c>
      <c r="CL19">
        <v>11</v>
      </c>
      <c r="CM19">
        <v>6</v>
      </c>
      <c r="CN19">
        <v>0</v>
      </c>
      <c r="CO19">
        <v>1</v>
      </c>
      <c r="CP19">
        <v>10</v>
      </c>
      <c r="CQ19">
        <v>6</v>
      </c>
      <c r="CR19">
        <v>2</v>
      </c>
      <c r="CS19">
        <v>2</v>
      </c>
      <c r="CT19">
        <v>10</v>
      </c>
      <c r="CU19">
        <v>1</v>
      </c>
      <c r="CV19">
        <v>2</v>
      </c>
      <c r="CW19">
        <v>10</v>
      </c>
      <c r="CX19">
        <v>12</v>
      </c>
      <c r="CY19">
        <v>1</v>
      </c>
      <c r="CZ19">
        <v>1</v>
      </c>
      <c r="DA19">
        <v>11</v>
      </c>
      <c r="DC19">
        <f>((10/13)*100)</f>
        <v>76.923076923076934</v>
      </c>
      <c r="DD19">
        <f>((2/13)*100)</f>
        <v>15.384615384615385</v>
      </c>
      <c r="DE19">
        <f>((2/13)*100)</f>
        <v>15.384615384615385</v>
      </c>
      <c r="DF19">
        <f>((10/15)*100)</f>
        <v>66.666666666666657</v>
      </c>
      <c r="DG19">
        <f>((5/15)*100)</f>
        <v>33.333333333333329</v>
      </c>
      <c r="DH19">
        <f>((4/15)*100)</f>
        <v>26.666666666666668</v>
      </c>
      <c r="DI19">
        <f>((2/13)*100)</f>
        <v>15.384615384615385</v>
      </c>
      <c r="DJ19">
        <f>((5/13)*100)</f>
        <v>38.461538461538467</v>
      </c>
      <c r="DK19">
        <f>((12/13)*100)</f>
        <v>92.307692307692307</v>
      </c>
      <c r="DL19">
        <f>((2/12)*100)</f>
        <v>16.666666666666664</v>
      </c>
      <c r="DM19">
        <f>((2/12)*100)</f>
        <v>16.666666666666664</v>
      </c>
      <c r="DN19">
        <f>((12/12)*100)</f>
        <v>100</v>
      </c>
      <c r="DP19">
        <f>((6/11)*100)</f>
        <v>54.54545454545454</v>
      </c>
      <c r="DQ19">
        <f>((0/11)*100)</f>
        <v>0</v>
      </c>
      <c r="DR19">
        <f>((1/11)*100)</f>
        <v>9.0909090909090917</v>
      </c>
      <c r="DS19">
        <f>((6/10)*100)</f>
        <v>60</v>
      </c>
      <c r="DT19">
        <f>((2/10)*100)</f>
        <v>20</v>
      </c>
      <c r="DU19">
        <f>((2/10)*100)</f>
        <v>20</v>
      </c>
      <c r="DV19">
        <f>((1/10)*100)</f>
        <v>10</v>
      </c>
      <c r="DW19">
        <f>((2/10)*100)</f>
        <v>20</v>
      </c>
      <c r="DX19">
        <f>((10/10)*100)</f>
        <v>100</v>
      </c>
      <c r="DY19">
        <f>((1/12)*100)</f>
        <v>8.3333333333333321</v>
      </c>
      <c r="DZ19">
        <f>((1/12)*100)</f>
        <v>8.3333333333333321</v>
      </c>
      <c r="EA19">
        <f>((11/12)*100)</f>
        <v>91.666666666666657</v>
      </c>
    </row>
    <row r="20" spans="1:131" x14ac:dyDescent="0.25">
      <c r="A20">
        <v>124.140987</v>
      </c>
      <c r="B20">
        <v>5.3098159999999996</v>
      </c>
      <c r="C20">
        <v>126.523822</v>
      </c>
      <c r="D20">
        <v>6.6180260000000004</v>
      </c>
      <c r="E20">
        <v>151.38814600000001</v>
      </c>
      <c r="F20">
        <v>5.9199310000000001</v>
      </c>
      <c r="G20">
        <v>125.10098600000001</v>
      </c>
      <c r="H20">
        <v>7.4180359999999999</v>
      </c>
      <c r="K20">
        <f>(14/200)</f>
        <v>7.0000000000000007E-2</v>
      </c>
      <c r="L20">
        <f>(13/200)</f>
        <v>6.5000000000000002E-2</v>
      </c>
      <c r="M20">
        <f>(12/200)</f>
        <v>0.06</v>
      </c>
      <c r="N20">
        <f>(14/200)</f>
        <v>7.0000000000000007E-2</v>
      </c>
      <c r="P20">
        <f>(11/200)</f>
        <v>5.5E-2</v>
      </c>
      <c r="Q20">
        <f>(11/200)</f>
        <v>5.5E-2</v>
      </c>
      <c r="R20">
        <f>(11/200)</f>
        <v>5.5E-2</v>
      </c>
      <c r="S20">
        <f>(11/200)</f>
        <v>5.5E-2</v>
      </c>
      <c r="U20">
        <f>0.07+0.055</f>
        <v>0.125</v>
      </c>
      <c r="V20">
        <f>0.065+0.055</f>
        <v>0.12</v>
      </c>
      <c r="W20">
        <f>0.06+0.055</f>
        <v>0.11499999999999999</v>
      </c>
      <c r="X20">
        <f>0.07+0.055</f>
        <v>0.125</v>
      </c>
      <c r="Z20">
        <f>SQRT((ABS($A$21-$A$20)^2+(ABS($B$21-$B$20)^2)))</f>
        <v>21.74271761181291</v>
      </c>
      <c r="AA20">
        <f>SQRT((ABS($C$21-$C$20)^2+(ABS($D$21-$D$20)^2)))</f>
        <v>21.624861058964807</v>
      </c>
      <c r="AB20">
        <f>SQRT((ABS($E$21-$E$20)^2+(ABS($F$21-$F$20)^2)))</f>
        <v>26.457472879237166</v>
      </c>
      <c r="AC20">
        <f>SQRT((ABS($G$21-$G$20)^2+(ABS($H$21-$H$20)^2)))</f>
        <v>22.732510503570889</v>
      </c>
      <c r="AJ20">
        <f>1/0.125</f>
        <v>8</v>
      </c>
      <c r="AK20">
        <f>1/0.12</f>
        <v>8.3333333333333339</v>
      </c>
      <c r="AL20">
        <f>1/0.115</f>
        <v>8.695652173913043</v>
      </c>
      <c r="AM20">
        <f>1/0.125</f>
        <v>8</v>
      </c>
      <c r="AO20">
        <f>$Z20/$U20</f>
        <v>173.94174089450328</v>
      </c>
      <c r="AP20">
        <f>$AA20/$V20</f>
        <v>180.20717549137339</v>
      </c>
      <c r="AQ20">
        <f>$AB20/$W20</f>
        <v>230.06498155858407</v>
      </c>
      <c r="AR20">
        <f>$AC20/$X20</f>
        <v>181.86008402856712</v>
      </c>
      <c r="AV20">
        <f>((0.07/0.125)*100)</f>
        <v>56.000000000000007</v>
      </c>
      <c r="AW20">
        <f>((0.065/0.12)*100)</f>
        <v>54.166666666666671</v>
      </c>
      <c r="AX20">
        <f>((0.06/0.115)*100)</f>
        <v>52.173913043478258</v>
      </c>
      <c r="AY20">
        <f>((0.07/0.125)*100)</f>
        <v>56.000000000000007</v>
      </c>
      <c r="BA20">
        <f>((0.055/0.125)*100)</f>
        <v>44</v>
      </c>
      <c r="BB20">
        <f>((0.055/0.12)*100)</f>
        <v>45.833333333333336</v>
      </c>
      <c r="BC20">
        <f>((0.055/0.115)*100)</f>
        <v>47.826086956521735</v>
      </c>
      <c r="BD20">
        <f>((0.055/0.125)*100)</f>
        <v>44</v>
      </c>
      <c r="BF20">
        <f>ABS($B$20-$D$20)</f>
        <v>1.3082100000000008</v>
      </c>
      <c r="BG20">
        <f>ABS($F$20-$H$20)</f>
        <v>1.4981049999999998</v>
      </c>
      <c r="BL20">
        <f>SQRT((ABS($A$20-$E$21)^2+(ABS($B$20-$F$21)^2)))</f>
        <v>1.3492501581219158</v>
      </c>
      <c r="BM20">
        <f>SQRT((ABS($C$20-$G$20)^2+(ABS($D$20-$H$20)^2)))</f>
        <v>1.6323229714109795</v>
      </c>
      <c r="BO20">
        <f>SQRT((ABS($A$20-$G$20)^2+(ABS($B$20-$H$20)^2)))</f>
        <v>2.316503755317703</v>
      </c>
      <c r="BP20">
        <f>SQRT((ABS($C$20-$E$21)^2+(ABS($D$20-$F$21)^2)))</f>
        <v>2.8204529134124852</v>
      </c>
      <c r="BR20">
        <f>DEGREES(ACOS((19.4083610548791^2+19.2199215415823^2-2.95945428811546^2)/(2*19.4083610548791*19.2199215415823)))</f>
        <v>8.770127554398691</v>
      </c>
      <c r="BS20">
        <f>DEGREES(ACOS((15.9124106364537^2+15.5615701563314^2-3.35289319872405^2)/(2*15.9124106364537*15.5615701563314)))</f>
        <v>12.16390076200511</v>
      </c>
      <c r="BU20">
        <v>14</v>
      </c>
      <c r="BV20">
        <v>10</v>
      </c>
      <c r="BW20">
        <v>4</v>
      </c>
      <c r="BX20">
        <v>4</v>
      </c>
      <c r="BY20">
        <v>13</v>
      </c>
      <c r="BZ20">
        <v>10</v>
      </c>
      <c r="CA20">
        <v>2</v>
      </c>
      <c r="CB20">
        <v>2</v>
      </c>
      <c r="CC20">
        <v>12</v>
      </c>
      <c r="CD20">
        <v>2</v>
      </c>
      <c r="CE20">
        <v>2</v>
      </c>
      <c r="CF20">
        <v>12</v>
      </c>
      <c r="CG20">
        <v>14</v>
      </c>
      <c r="CH20">
        <v>4</v>
      </c>
      <c r="CI20">
        <v>3</v>
      </c>
      <c r="CJ20">
        <v>14</v>
      </c>
      <c r="CL20">
        <v>11</v>
      </c>
      <c r="CM20">
        <v>8</v>
      </c>
      <c r="CN20">
        <v>1</v>
      </c>
      <c r="CO20">
        <v>1</v>
      </c>
      <c r="CP20">
        <v>11</v>
      </c>
      <c r="CQ20">
        <v>8</v>
      </c>
      <c r="CR20">
        <v>1</v>
      </c>
      <c r="CS20">
        <v>1</v>
      </c>
      <c r="CT20">
        <v>11</v>
      </c>
      <c r="CU20">
        <v>0</v>
      </c>
      <c r="CV20">
        <v>1</v>
      </c>
      <c r="CW20">
        <v>11</v>
      </c>
      <c r="CX20">
        <v>11</v>
      </c>
      <c r="CY20">
        <v>1</v>
      </c>
      <c r="CZ20">
        <v>0</v>
      </c>
      <c r="DA20">
        <v>11</v>
      </c>
      <c r="DC20">
        <f>((10/14)*100)</f>
        <v>71.428571428571431</v>
      </c>
      <c r="DD20">
        <f>((4/14)*100)</f>
        <v>28.571428571428569</v>
      </c>
      <c r="DE20">
        <f>((4/14)*100)</f>
        <v>28.571428571428569</v>
      </c>
      <c r="DF20">
        <f>((10/13)*100)</f>
        <v>76.923076923076934</v>
      </c>
      <c r="DG20">
        <f>((2/13)*100)</f>
        <v>15.384615384615385</v>
      </c>
      <c r="DH20">
        <f>((2/13)*100)</f>
        <v>15.384615384615385</v>
      </c>
      <c r="DI20">
        <f>((2/12)*100)</f>
        <v>16.666666666666664</v>
      </c>
      <c r="DJ20">
        <f>((2/12)*100)</f>
        <v>16.666666666666664</v>
      </c>
      <c r="DK20">
        <f>((12/12)*100)</f>
        <v>100</v>
      </c>
      <c r="DL20">
        <f>((4/14)*100)</f>
        <v>28.571428571428569</v>
      </c>
      <c r="DM20">
        <f>((3/14)*100)</f>
        <v>21.428571428571427</v>
      </c>
      <c r="DN20">
        <f>((14/14)*100)</f>
        <v>100</v>
      </c>
      <c r="DP20">
        <f>((8/11)*100)</f>
        <v>72.727272727272734</v>
      </c>
      <c r="DQ20">
        <f>((1/11)*100)</f>
        <v>9.0909090909090917</v>
      </c>
      <c r="DR20">
        <f>((1/11)*100)</f>
        <v>9.0909090909090917</v>
      </c>
      <c r="DS20">
        <f>((8/11)*100)</f>
        <v>72.727272727272734</v>
      </c>
      <c r="DT20">
        <f>((1/11)*100)</f>
        <v>9.0909090909090917</v>
      </c>
      <c r="DU20">
        <f>((1/11)*100)</f>
        <v>9.0909090909090917</v>
      </c>
      <c r="DV20">
        <f>((0/11)*100)</f>
        <v>0</v>
      </c>
      <c r="DW20">
        <f>((1/11)*100)</f>
        <v>9.0909090909090917</v>
      </c>
      <c r="DX20">
        <f>((11/11)*100)</f>
        <v>100</v>
      </c>
      <c r="DY20">
        <f>((1/11)*100)</f>
        <v>9.0909090909090917</v>
      </c>
      <c r="DZ20">
        <f>((0/11)*100)</f>
        <v>0</v>
      </c>
      <c r="EA20">
        <f>((11/11)*100)</f>
        <v>100</v>
      </c>
    </row>
    <row r="21" spans="1:131" x14ac:dyDescent="0.25">
      <c r="A21">
        <v>102.41007900000001</v>
      </c>
      <c r="B21">
        <v>6.0263400000000003</v>
      </c>
      <c r="C21">
        <v>104.91854000000001</v>
      </c>
      <c r="D21">
        <v>7.5380289999999999</v>
      </c>
      <c r="E21">
        <v>124.983073</v>
      </c>
      <c r="F21">
        <v>4.2556019999999997</v>
      </c>
      <c r="G21">
        <v>102.37503000000001</v>
      </c>
      <c r="H21">
        <v>7.9638910000000003</v>
      </c>
      <c r="K21">
        <f>(13/200)</f>
        <v>6.5000000000000002E-2</v>
      </c>
      <c r="L21">
        <f>(12/200)</f>
        <v>0.06</v>
      </c>
      <c r="M21">
        <f>(14/200)</f>
        <v>7.0000000000000007E-2</v>
      </c>
      <c r="N21">
        <f>(12/200)</f>
        <v>0.06</v>
      </c>
      <c r="P21">
        <f>(10/200)</f>
        <v>0.05</v>
      </c>
      <c r="Q21">
        <f>(11/200)</f>
        <v>5.5E-2</v>
      </c>
      <c r="R21">
        <f>(11/200)</f>
        <v>5.5E-2</v>
      </c>
      <c r="S21">
        <f>(11/200)</f>
        <v>5.5E-2</v>
      </c>
      <c r="U21">
        <f>0.065+0.05</f>
        <v>0.115</v>
      </c>
      <c r="V21">
        <f>0.06+0.055</f>
        <v>0.11499999999999999</v>
      </c>
      <c r="W21">
        <f>0.07+0.055</f>
        <v>0.125</v>
      </c>
      <c r="X21">
        <f>0.06+0.055</f>
        <v>0.11499999999999999</v>
      </c>
      <c r="Z21">
        <f>SQRT((ABS($A$22-$A$21)^2+(ABS($B$22-$B$21)^2)))</f>
        <v>19.368970532752456</v>
      </c>
      <c r="AA21">
        <f>SQRT((ABS($C$22-$C$21)^2+(ABS($D$22-$D$21)^2)))</f>
        <v>19.308116457951595</v>
      </c>
      <c r="AB21">
        <f>SQRT((ABS($E$22-$E$21)^2+(ABS($F$22-$F$21)^2)))</f>
        <v>22.43563095728749</v>
      </c>
      <c r="AC21">
        <f>SQRT((ABS($G$22-$G$21)^2+(ABS($H$22-$H$21)^2)))</f>
        <v>19.012022437276734</v>
      </c>
      <c r="AJ21">
        <f>1/0.115</f>
        <v>8.695652173913043</v>
      </c>
      <c r="AK21">
        <f>1/0.115</f>
        <v>8.695652173913043</v>
      </c>
      <c r="AL21">
        <f>1/0.125</f>
        <v>8</v>
      </c>
      <c r="AM21">
        <f>1/0.115</f>
        <v>8.695652173913043</v>
      </c>
      <c r="AO21">
        <f>$Z21/$U21</f>
        <v>168.42583071958657</v>
      </c>
      <c r="AP21">
        <f>$AA21/$V21</f>
        <v>167.896664851753</v>
      </c>
      <c r="AQ21">
        <f>$AB21/$W21</f>
        <v>179.48504765829992</v>
      </c>
      <c r="AR21">
        <f>$AC21/$X21</f>
        <v>165.321934237189</v>
      </c>
      <c r="AV21">
        <f>((0.065/0.115)*100)</f>
        <v>56.521739130434781</v>
      </c>
      <c r="AW21">
        <f>((0.06/0.115)*100)</f>
        <v>52.173913043478258</v>
      </c>
      <c r="AX21">
        <f>((0.07/0.125)*100)</f>
        <v>56.000000000000007</v>
      </c>
      <c r="AY21">
        <f>((0.06/0.115)*100)</f>
        <v>52.173913043478258</v>
      </c>
      <c r="BA21">
        <f>((0.05/0.115)*100)</f>
        <v>43.478260869565219</v>
      </c>
      <c r="BB21">
        <f>((0.055/0.115)*100)</f>
        <v>47.826086956521735</v>
      </c>
      <c r="BC21">
        <f>((0.055/0.125)*100)</f>
        <v>44</v>
      </c>
      <c r="BD21">
        <f>((0.055/0.115)*100)</f>
        <v>47.826086956521735</v>
      </c>
      <c r="BF21">
        <f>ABS($B$21-$D$21)</f>
        <v>1.5116889999999996</v>
      </c>
      <c r="BG21">
        <f>ABS($F$21-$H$21)</f>
        <v>3.7082890000000006</v>
      </c>
      <c r="BL21">
        <f>SQRT((ABS($A$21-$E$22)^2+(ABS($B$21-$F$22)^2)))</f>
        <v>1.3160640467215117</v>
      </c>
      <c r="BM21">
        <f>SQRT((ABS($C$21-$G$21)^2+(ABS($D$21-$H$21)^2)))</f>
        <v>2.5789148033899818</v>
      </c>
      <c r="BO21">
        <f>SQRT((ABS($A$21-$G$21)^2+(ABS($B$21-$H$21)^2)))</f>
        <v>1.9378679805399541</v>
      </c>
      <c r="BP21">
        <f>SQRT((ABS($C$21-$E$22)^2+(ABS($D$21-$F$22)^2)))</f>
        <v>3.6813377609267244</v>
      </c>
      <c r="BR21">
        <f>DEGREES(ACOS((10.6530153172687^2+15.7341456999935^2-6.25034097275997^2)/(2*10.6530153172687*15.7341456999935)))</f>
        <v>16.162000065756029</v>
      </c>
      <c r="BS21">
        <f>DEGREES(ACOS((3.63580855658614^2+11.3795715110592^2-10.6530153172687^2)/(2*3.63580855658614*11.3795715110592)))</f>
        <v>69.316490806746884</v>
      </c>
      <c r="BU21">
        <v>13</v>
      </c>
      <c r="BV21">
        <v>9</v>
      </c>
      <c r="BW21">
        <v>2</v>
      </c>
      <c r="BX21">
        <v>2</v>
      </c>
      <c r="BY21">
        <v>12</v>
      </c>
      <c r="BZ21">
        <v>9</v>
      </c>
      <c r="CA21">
        <v>3</v>
      </c>
      <c r="CB21">
        <v>3</v>
      </c>
      <c r="CC21">
        <v>14</v>
      </c>
      <c r="CD21">
        <v>4</v>
      </c>
      <c r="CE21">
        <v>3</v>
      </c>
      <c r="CF21">
        <v>14</v>
      </c>
      <c r="CG21">
        <v>12</v>
      </c>
      <c r="CH21">
        <v>2</v>
      </c>
      <c r="CI21">
        <v>4</v>
      </c>
      <c r="CJ21">
        <v>12</v>
      </c>
      <c r="CL21">
        <v>10</v>
      </c>
      <c r="CM21">
        <v>7</v>
      </c>
      <c r="CN21">
        <v>0</v>
      </c>
      <c r="CO21">
        <v>0</v>
      </c>
      <c r="CP21">
        <v>11</v>
      </c>
      <c r="CQ21">
        <v>7</v>
      </c>
      <c r="CR21">
        <v>0</v>
      </c>
      <c r="CS21">
        <v>0</v>
      </c>
      <c r="CT21">
        <v>11</v>
      </c>
      <c r="CU21">
        <v>1</v>
      </c>
      <c r="CV21">
        <v>0</v>
      </c>
      <c r="CW21">
        <v>11</v>
      </c>
      <c r="CX21">
        <v>11</v>
      </c>
      <c r="CY21">
        <v>0</v>
      </c>
      <c r="CZ21">
        <v>2</v>
      </c>
      <c r="DA21">
        <v>11</v>
      </c>
      <c r="DC21">
        <f>((9/13)*100)</f>
        <v>69.230769230769226</v>
      </c>
      <c r="DD21">
        <f>((2/13)*100)</f>
        <v>15.384615384615385</v>
      </c>
      <c r="DE21">
        <f>((2/13)*100)</f>
        <v>15.384615384615385</v>
      </c>
      <c r="DF21">
        <f>((9/12)*100)</f>
        <v>75</v>
      </c>
      <c r="DG21">
        <f>((3/12)*100)</f>
        <v>25</v>
      </c>
      <c r="DH21">
        <f>((3/12)*100)</f>
        <v>25</v>
      </c>
      <c r="DI21">
        <f>((4/14)*100)</f>
        <v>28.571428571428569</v>
      </c>
      <c r="DJ21">
        <f>((3/14)*100)</f>
        <v>21.428571428571427</v>
      </c>
      <c r="DK21">
        <f>((14/14)*100)</f>
        <v>100</v>
      </c>
      <c r="DL21">
        <f>((2/12)*100)</f>
        <v>16.666666666666664</v>
      </c>
      <c r="DM21">
        <f>((4/12)*100)</f>
        <v>33.333333333333329</v>
      </c>
      <c r="DN21">
        <f>((12/12)*100)</f>
        <v>100</v>
      </c>
      <c r="DP21">
        <f>((7/10)*100)</f>
        <v>70</v>
      </c>
      <c r="DQ21">
        <f>((0/10)*100)</f>
        <v>0</v>
      </c>
      <c r="DR21">
        <f>((0/10)*100)</f>
        <v>0</v>
      </c>
      <c r="DS21">
        <f>((7/11)*100)</f>
        <v>63.636363636363633</v>
      </c>
      <c r="DT21">
        <f>((0/11)*100)</f>
        <v>0</v>
      </c>
      <c r="DU21">
        <f>((0/11)*100)</f>
        <v>0</v>
      </c>
      <c r="DV21">
        <f>((1/11)*100)</f>
        <v>9.0909090909090917</v>
      </c>
      <c r="DW21">
        <f>((0/11)*100)</f>
        <v>0</v>
      </c>
      <c r="DX21">
        <f>((11/11)*100)</f>
        <v>100</v>
      </c>
      <c r="DY21">
        <f>((0/11)*100)</f>
        <v>0</v>
      </c>
      <c r="DZ21">
        <f>((2/11)*100)</f>
        <v>18.181818181818183</v>
      </c>
      <c r="EA21">
        <f>((11/11)*100)</f>
        <v>100</v>
      </c>
    </row>
    <row r="22" spans="1:131" x14ac:dyDescent="0.25">
      <c r="A22">
        <v>83.043527000000012</v>
      </c>
      <c r="B22">
        <v>5.7202630000000001</v>
      </c>
      <c r="C22">
        <v>85.611879000000002</v>
      </c>
      <c r="D22">
        <v>7.3009589999999998</v>
      </c>
      <c r="E22">
        <v>102.55220700000001</v>
      </c>
      <c r="F22">
        <v>4.7179729999999998</v>
      </c>
      <c r="G22">
        <v>83.365697000000011</v>
      </c>
      <c r="H22">
        <v>7.6441160000000004</v>
      </c>
      <c r="K22">
        <f>(11/200)</f>
        <v>5.5E-2</v>
      </c>
      <c r="L22">
        <f>(11/200)</f>
        <v>5.5E-2</v>
      </c>
      <c r="M22">
        <f>(12/200)</f>
        <v>0.06</v>
      </c>
      <c r="N22">
        <f>(13/200)</f>
        <v>6.5000000000000002E-2</v>
      </c>
      <c r="P22">
        <f>(11/200)</f>
        <v>5.5E-2</v>
      </c>
      <c r="Q22">
        <f>(10/200)</f>
        <v>0.05</v>
      </c>
      <c r="R22">
        <f>(11/200)</f>
        <v>5.5E-2</v>
      </c>
      <c r="S22">
        <f>(11/200)</f>
        <v>5.5E-2</v>
      </c>
      <c r="U22">
        <f>0.055+0.055</f>
        <v>0.11</v>
      </c>
      <c r="V22">
        <f>0.055+0.05</f>
        <v>0.10500000000000001</v>
      </c>
      <c r="W22">
        <f>0.06+0.055</f>
        <v>0.11499999999999999</v>
      </c>
      <c r="X22">
        <f>0.065+0.055</f>
        <v>0.12</v>
      </c>
      <c r="Z22">
        <f>SQRT((ABS($A$23-$A$22)^2+(ABS($B$23-$B$22)^2)))</f>
        <v>15.935982120175721</v>
      </c>
      <c r="AA22">
        <f>SQRT((ABS($C$23-$C$22)^2+(ABS($D$23-$D$22)^2)))</f>
        <v>13.658095828495306</v>
      </c>
      <c r="AB22">
        <f>SQRT((ABS($E$23-$E$22)^2+(ABS($F$23-$F$22)^2)))</f>
        <v>19.219921541582263</v>
      </c>
      <c r="AC22">
        <f>SQRT((ABS($G$23-$G$22)^2+(ABS($H$23-$H$22)^2)))</f>
        <v>15.561570156331424</v>
      </c>
      <c r="AJ22">
        <f>1/0.11</f>
        <v>9.0909090909090917</v>
      </c>
      <c r="AK22">
        <f>1/0.105</f>
        <v>9.5238095238095237</v>
      </c>
      <c r="AL22">
        <f>1/0.115</f>
        <v>8.695652173913043</v>
      </c>
      <c r="AM22">
        <f>1/0.12</f>
        <v>8.3333333333333339</v>
      </c>
      <c r="AO22">
        <f>$Z22/$U22</f>
        <v>144.8725647288702</v>
      </c>
      <c r="AP22">
        <f>$AA22/$V22</f>
        <v>130.07710312852672</v>
      </c>
      <c r="AQ22">
        <f>$AB22/$W22</f>
        <v>167.12975253549794</v>
      </c>
      <c r="AR22">
        <f>$AC22/$X22</f>
        <v>129.67975130276187</v>
      </c>
      <c r="AV22">
        <f>((0.055/0.11)*100)</f>
        <v>50</v>
      </c>
      <c r="AW22">
        <f>((0.055/0.105)*100)</f>
        <v>52.380952380952387</v>
      </c>
      <c r="AX22">
        <f>((0.06/0.115)*100)</f>
        <v>52.173913043478258</v>
      </c>
      <c r="AY22">
        <f>((0.065/0.12)*100)</f>
        <v>54.166666666666671</v>
      </c>
      <c r="BA22">
        <f>((0.055/0.11)*100)</f>
        <v>50</v>
      </c>
      <c r="BB22">
        <f>((0.05/0.105)*100)</f>
        <v>47.61904761904762</v>
      </c>
      <c r="BC22">
        <f>((0.055/0.115)*100)</f>
        <v>47.826086956521735</v>
      </c>
      <c r="BD22">
        <f>((0.055/0.12)*100)</f>
        <v>45.833333333333336</v>
      </c>
      <c r="BF22">
        <f>ABS($B$22-$D$22)</f>
        <v>1.5806959999999997</v>
      </c>
      <c r="BG22">
        <f>ABS($F$22-$H$22)</f>
        <v>2.9261430000000006</v>
      </c>
      <c r="BL22">
        <f>SQRT((ABS($A$22-$E$23)^2+(ABS($B$22-$F$23)^2)))</f>
        <v>1.0749316312854507</v>
      </c>
      <c r="BM22">
        <f>SQRT((ABS($C$22-$G$22)^2+(ABS($D$22-$H$22)^2)))</f>
        <v>2.272243451695473</v>
      </c>
      <c r="BO22">
        <f>SQRT((ABS($A$22-$G$22)^2+(ABS($B$22-$H$22)^2)))</f>
        <v>1.9506419134502879</v>
      </c>
      <c r="BP22">
        <f>SQRT((ABS($C$22-$E$23)^2+(ABS($D$22-$F$23)^2)))</f>
        <v>3.4699341332518054</v>
      </c>
      <c r="BR22">
        <f>DEGREES(ACOS((6.26532685455284^2+0.0230216021379958^2-6.25240716910679^2)/(2*6.26532685455284*0.0230216021379958)))</f>
        <v>55.774115896192036</v>
      </c>
      <c r="BS22">
        <f>DEGREES(ACOS((6.25034097275997^2+0.0249632546155359^2-6.26532685455284^2)/(2*6.25034097275997*0.0249632546155359)))</f>
        <v>126.80119795122656</v>
      </c>
      <c r="BU22">
        <v>11</v>
      </c>
      <c r="BV22">
        <v>6</v>
      </c>
      <c r="BW22">
        <v>0</v>
      </c>
      <c r="BX22">
        <v>1</v>
      </c>
      <c r="BY22">
        <v>11</v>
      </c>
      <c r="BZ22">
        <v>6</v>
      </c>
      <c r="CA22">
        <v>4</v>
      </c>
      <c r="CB22">
        <v>4</v>
      </c>
      <c r="CC22">
        <v>12</v>
      </c>
      <c r="CD22">
        <v>2</v>
      </c>
      <c r="CE22">
        <v>4</v>
      </c>
      <c r="CF22">
        <v>12</v>
      </c>
      <c r="CG22">
        <v>13</v>
      </c>
      <c r="CH22">
        <v>1</v>
      </c>
      <c r="CI22">
        <v>5</v>
      </c>
      <c r="CJ22">
        <v>12</v>
      </c>
      <c r="CL22">
        <v>11</v>
      </c>
      <c r="CM22">
        <v>6</v>
      </c>
      <c r="CN22">
        <v>1</v>
      </c>
      <c r="CO22">
        <v>1</v>
      </c>
      <c r="CP22">
        <v>10</v>
      </c>
      <c r="CQ22">
        <v>6</v>
      </c>
      <c r="CR22">
        <v>2</v>
      </c>
      <c r="CS22">
        <v>2</v>
      </c>
      <c r="CT22">
        <v>11</v>
      </c>
      <c r="CU22">
        <v>0</v>
      </c>
      <c r="CV22">
        <v>2</v>
      </c>
      <c r="CW22">
        <v>11</v>
      </c>
      <c r="CX22">
        <v>11</v>
      </c>
      <c r="CY22">
        <v>1</v>
      </c>
      <c r="CZ22">
        <v>4</v>
      </c>
      <c r="DA22">
        <v>11</v>
      </c>
      <c r="DC22">
        <f>((6/11)*100)</f>
        <v>54.54545454545454</v>
      </c>
      <c r="DD22">
        <f>((0/11)*100)</f>
        <v>0</v>
      </c>
      <c r="DE22">
        <f>((1/11)*100)</f>
        <v>9.0909090909090917</v>
      </c>
      <c r="DF22">
        <f>((6/11)*100)</f>
        <v>54.54545454545454</v>
      </c>
      <c r="DG22">
        <f>((4/11)*100)</f>
        <v>36.363636363636367</v>
      </c>
      <c r="DH22">
        <f>((4/11)*100)</f>
        <v>36.363636363636367</v>
      </c>
      <c r="DI22">
        <f>((2/12)*100)</f>
        <v>16.666666666666664</v>
      </c>
      <c r="DJ22">
        <f>((4/12)*100)</f>
        <v>33.333333333333329</v>
      </c>
      <c r="DK22">
        <f>((12/12)*100)</f>
        <v>100</v>
      </c>
      <c r="DL22">
        <f>((1/13)*100)</f>
        <v>7.6923076923076925</v>
      </c>
      <c r="DM22">
        <f>((5/13)*100)</f>
        <v>38.461538461538467</v>
      </c>
      <c r="DN22">
        <f>((12/13)*100)</f>
        <v>92.307692307692307</v>
      </c>
      <c r="DP22">
        <f>((6/11)*100)</f>
        <v>54.54545454545454</v>
      </c>
      <c r="DQ22">
        <f>((1/11)*100)</f>
        <v>9.0909090909090917</v>
      </c>
      <c r="DR22">
        <f>((1/11)*100)</f>
        <v>9.0909090909090917</v>
      </c>
      <c r="DS22">
        <f>((6/10)*100)</f>
        <v>60</v>
      </c>
      <c r="DT22">
        <f>((2/10)*100)</f>
        <v>20</v>
      </c>
      <c r="DU22">
        <f>((2/10)*100)</f>
        <v>20</v>
      </c>
      <c r="DV22">
        <f>((0/11)*100)</f>
        <v>0</v>
      </c>
      <c r="DW22">
        <f>((2/11)*100)</f>
        <v>18.181818181818183</v>
      </c>
      <c r="DX22">
        <f>((11/11)*100)</f>
        <v>100</v>
      </c>
      <c r="DY22">
        <f>((1/11)*100)</f>
        <v>9.0909090909090917</v>
      </c>
      <c r="DZ22">
        <f>((4/11)*100)</f>
        <v>36.363636363636367</v>
      </c>
      <c r="EA22">
        <f>((11/11)*100)</f>
        <v>100</v>
      </c>
    </row>
    <row r="23" spans="1:131" x14ac:dyDescent="0.25">
      <c r="A23">
        <v>67.108203000000003</v>
      </c>
      <c r="B23">
        <v>5.8650909999999996</v>
      </c>
      <c r="C23">
        <v>71.960535000000007</v>
      </c>
      <c r="D23">
        <v>6.8715539999999997</v>
      </c>
      <c r="E23">
        <v>83.332314000000011</v>
      </c>
      <c r="F23">
        <v>4.68485</v>
      </c>
      <c r="G23">
        <v>67.817142000000018</v>
      </c>
      <c r="H23">
        <v>8.2804359999999999</v>
      </c>
      <c r="K23">
        <f>(13/200)</f>
        <v>6.5000000000000002E-2</v>
      </c>
      <c r="L23">
        <f>(11/200)</f>
        <v>5.5E-2</v>
      </c>
      <c r="M23">
        <f>(13/200)</f>
        <v>6.5000000000000002E-2</v>
      </c>
      <c r="N23">
        <f>(12/200)</f>
        <v>0.06</v>
      </c>
      <c r="P23">
        <f>(13/200)</f>
        <v>6.5000000000000002E-2</v>
      </c>
      <c r="Q23">
        <f>(12/200)</f>
        <v>0.06</v>
      </c>
      <c r="R23">
        <f>(12/200)</f>
        <v>0.06</v>
      </c>
      <c r="S23">
        <f>(13/200)</f>
        <v>6.5000000000000002E-2</v>
      </c>
      <c r="U23">
        <f>0.065+0.065</f>
        <v>0.13</v>
      </c>
      <c r="V23">
        <f>0.055+0.06</f>
        <v>0.11499999999999999</v>
      </c>
      <c r="W23">
        <f>0.065+0.06</f>
        <v>0.125</v>
      </c>
      <c r="X23">
        <f>0.06+0.065</f>
        <v>0.125</v>
      </c>
      <c r="Z23">
        <f>SQRT((ABS($A$24-$A$23)^2+(ABS($B$24-$B$23)^2)))</f>
        <v>16.850100824086866</v>
      </c>
      <c r="AA23">
        <f>SQRT((ABS($C$24-$C$23)^2+(ABS($D$24-$D$23)^2)))</f>
        <v>17.647987402023833</v>
      </c>
      <c r="AB23">
        <f>SQRT((ABS($E$24-$E$23)^2+(ABS($F$24-$F$23)^2)))</f>
        <v>15.647788895871834</v>
      </c>
      <c r="AC23">
        <f>SQRT((ABS($G$24-$G$23)^2+(ABS($H$24-$H$23)^2)))</f>
        <v>15.030060211443509</v>
      </c>
      <c r="AJ23">
        <f>1/0.13</f>
        <v>7.6923076923076916</v>
      </c>
      <c r="AK23">
        <f>1/0.115</f>
        <v>8.695652173913043</v>
      </c>
      <c r="AL23">
        <f>1/0.125</f>
        <v>8</v>
      </c>
      <c r="AM23">
        <f>1/0.125</f>
        <v>8</v>
      </c>
      <c r="AO23">
        <f>$Z23/$U23</f>
        <v>129.61616018528358</v>
      </c>
      <c r="AP23">
        <f>$AA23/$V23</f>
        <v>153.46076001759857</v>
      </c>
      <c r="AQ23">
        <f>$AB23/$W23</f>
        <v>125.18231116697467</v>
      </c>
      <c r="AR23">
        <f>$AC23/$X23</f>
        <v>120.24048169154807</v>
      </c>
      <c r="AV23">
        <f>((0.065/0.13)*100)</f>
        <v>50</v>
      </c>
      <c r="AW23">
        <f>((0.055/0.115)*100)</f>
        <v>47.826086956521735</v>
      </c>
      <c r="AX23">
        <f>((0.065/0.125)*100)</f>
        <v>52</v>
      </c>
      <c r="AY23">
        <f>((0.06/0.125)*100)</f>
        <v>48</v>
      </c>
      <c r="BA23">
        <f>((0.065/0.13)*100)</f>
        <v>50</v>
      </c>
      <c r="BB23">
        <f>((0.06/0.115)*100)</f>
        <v>52.173913043478258</v>
      </c>
      <c r="BC23">
        <f>((0.06/0.125)*100)</f>
        <v>48</v>
      </c>
      <c r="BD23">
        <f>((0.065/0.125)*100)</f>
        <v>52</v>
      </c>
      <c r="BF23">
        <f>ABS($B$23-$D$23)</f>
        <v>1.0064630000000001</v>
      </c>
      <c r="BG23">
        <f>ABS($F$23-$H$23)</f>
        <v>3.5955859999999999</v>
      </c>
      <c r="BL23">
        <f>SQRT((ABS($A$23-$E$24)^2+(ABS($B$23-$F$24)^2)))</f>
        <v>1.099359415084991</v>
      </c>
      <c r="BM23">
        <f>SQRT((ABS($C$23-$G$23)^2+(ABS($D$23-$H$23)^2)))</f>
        <v>4.3763745317754639</v>
      </c>
      <c r="BO23">
        <f>SQRT((ABS($A$23-$G$23)^2+(ABS($B$23-$H$23)^2)))</f>
        <v>2.5172377668281603</v>
      </c>
      <c r="BP23">
        <f>SQRT((ABS($C$23-$E$24)^2+(ABS($D$23-$F$24)^2)))</f>
        <v>4.6943696927396896</v>
      </c>
      <c r="BU23">
        <v>13</v>
      </c>
      <c r="BV23">
        <v>5</v>
      </c>
      <c r="BW23">
        <v>0</v>
      </c>
      <c r="BX23">
        <v>1</v>
      </c>
      <c r="BY23">
        <v>11</v>
      </c>
      <c r="BZ23">
        <v>5</v>
      </c>
      <c r="CA23">
        <v>6</v>
      </c>
      <c r="CB23">
        <v>5</v>
      </c>
      <c r="CC23">
        <v>13</v>
      </c>
      <c r="CD23">
        <v>0</v>
      </c>
      <c r="CE23">
        <v>6</v>
      </c>
      <c r="CF23">
        <v>12</v>
      </c>
      <c r="CG23">
        <v>12</v>
      </c>
      <c r="CH23">
        <v>1</v>
      </c>
      <c r="CI23">
        <v>3</v>
      </c>
      <c r="CJ23">
        <v>10</v>
      </c>
      <c r="CL23">
        <v>13</v>
      </c>
      <c r="CM23">
        <v>7</v>
      </c>
      <c r="CN23">
        <v>0</v>
      </c>
      <c r="CO23">
        <v>1</v>
      </c>
      <c r="CP23">
        <v>12</v>
      </c>
      <c r="CQ23">
        <v>7</v>
      </c>
      <c r="CR23">
        <v>5</v>
      </c>
      <c r="CS23">
        <v>4</v>
      </c>
      <c r="CT23">
        <v>12</v>
      </c>
      <c r="CU23">
        <v>1</v>
      </c>
      <c r="CV23">
        <v>5</v>
      </c>
      <c r="CW23">
        <v>11</v>
      </c>
      <c r="CX23">
        <v>13</v>
      </c>
      <c r="CY23">
        <v>1</v>
      </c>
      <c r="CZ23">
        <v>7</v>
      </c>
      <c r="DA23">
        <v>12</v>
      </c>
      <c r="DC23">
        <f>((5/13)*100)</f>
        <v>38.461538461538467</v>
      </c>
      <c r="DD23">
        <f>((0/13)*100)</f>
        <v>0</v>
      </c>
      <c r="DE23">
        <f>((1/13)*100)</f>
        <v>7.6923076923076925</v>
      </c>
      <c r="DF23">
        <f>((5/11)*100)</f>
        <v>45.454545454545453</v>
      </c>
      <c r="DG23">
        <f>((6/11)*100)</f>
        <v>54.54545454545454</v>
      </c>
      <c r="DH23">
        <f>((5/11)*100)</f>
        <v>45.454545454545453</v>
      </c>
      <c r="DI23">
        <f>((0/13)*100)</f>
        <v>0</v>
      </c>
      <c r="DJ23">
        <f>((6/13)*100)</f>
        <v>46.153846153846153</v>
      </c>
      <c r="DK23">
        <f>((12/13)*100)</f>
        <v>92.307692307692307</v>
      </c>
      <c r="DL23">
        <f>((1/12)*100)</f>
        <v>8.3333333333333321</v>
      </c>
      <c r="DM23">
        <f>((3/12)*100)</f>
        <v>25</v>
      </c>
      <c r="DN23">
        <f>((10/12)*100)</f>
        <v>83.333333333333343</v>
      </c>
      <c r="DP23">
        <f>((7/13)*100)</f>
        <v>53.846153846153847</v>
      </c>
      <c r="DQ23">
        <f>((0/13)*100)</f>
        <v>0</v>
      </c>
      <c r="DR23">
        <f>((1/13)*100)</f>
        <v>7.6923076923076925</v>
      </c>
      <c r="DS23">
        <f>((7/12)*100)</f>
        <v>58.333333333333336</v>
      </c>
      <c r="DT23">
        <f>((5/12)*100)</f>
        <v>41.666666666666671</v>
      </c>
      <c r="DU23">
        <f>((4/12)*100)</f>
        <v>33.333333333333329</v>
      </c>
      <c r="DV23">
        <f>((1/12)*100)</f>
        <v>8.3333333333333321</v>
      </c>
      <c r="DW23">
        <f>((5/12)*100)</f>
        <v>41.666666666666671</v>
      </c>
      <c r="DX23">
        <f>((11/12)*100)</f>
        <v>91.666666666666657</v>
      </c>
      <c r="DY23">
        <f>((1/13)*100)</f>
        <v>7.6923076923076925</v>
      </c>
      <c r="DZ23">
        <f>((7/13)*100)</f>
        <v>53.846153846153847</v>
      </c>
      <c r="EA23">
        <f>((12/13)*100)</f>
        <v>92.307692307692307</v>
      </c>
    </row>
    <row r="24" spans="1:131" x14ac:dyDescent="0.25">
      <c r="A24">
        <v>50.284225000000006</v>
      </c>
      <c r="B24">
        <v>4.9271880000000001</v>
      </c>
      <c r="C24">
        <v>54.312809000000009</v>
      </c>
      <c r="D24">
        <v>6.9676080000000002</v>
      </c>
      <c r="E24">
        <v>67.686447000000015</v>
      </c>
      <c r="F24">
        <v>4.930091</v>
      </c>
      <c r="G24">
        <v>52.789726000000009</v>
      </c>
      <c r="H24">
        <v>7.9985169999999997</v>
      </c>
      <c r="K24">
        <f>(18/200)</f>
        <v>0.09</v>
      </c>
      <c r="L24">
        <f>(11/200)</f>
        <v>5.5E-2</v>
      </c>
      <c r="M24">
        <f>(14/200)</f>
        <v>7.0000000000000007E-2</v>
      </c>
      <c r="N24">
        <f>(11/200)</f>
        <v>5.5E-2</v>
      </c>
      <c r="P24">
        <f>(17/200)</f>
        <v>8.5000000000000006E-2</v>
      </c>
      <c r="Q24">
        <f>(16/200)</f>
        <v>0.08</v>
      </c>
      <c r="R24">
        <f>(14/200)</f>
        <v>7.0000000000000007E-2</v>
      </c>
      <c r="S24">
        <f>(19/200)</f>
        <v>9.5000000000000001E-2</v>
      </c>
      <c r="U24">
        <f>0.09+0.085</f>
        <v>0.17499999999999999</v>
      </c>
      <c r="V24">
        <f>0.055+0.08</f>
        <v>0.13500000000000001</v>
      </c>
      <c r="W24">
        <f>0.07+0.07</f>
        <v>0.14000000000000001</v>
      </c>
      <c r="X24">
        <f>0.055+0.095</f>
        <v>0.15</v>
      </c>
      <c r="Z24">
        <f>SQRT((ABS($A$25-$A$24)^2+(ABS($B$25-$B$24)^2)))</f>
        <v>16.204522480713148</v>
      </c>
      <c r="AA24">
        <f>SQRT((ABS($C$25-$C$24)^2+(ABS($D$25-$D$24)^2)))</f>
        <v>14.522435633803303</v>
      </c>
      <c r="AB24">
        <f>SQRT((ABS($E$25-$E$24)^2+(ABS($F$25-$F$24)^2)))</f>
        <v>16.223467641593583</v>
      </c>
      <c r="AC24">
        <f>SQRT((ABS($G$25-$G$24)^2+(ABS($H$25-$H$24)^2)))</f>
        <v>11.379571511059147</v>
      </c>
      <c r="AJ24">
        <f>1/0.175</f>
        <v>5.7142857142857144</v>
      </c>
      <c r="AK24">
        <f>1/0.135</f>
        <v>7.4074074074074066</v>
      </c>
      <c r="AL24">
        <f>1/0.14</f>
        <v>7.1428571428571423</v>
      </c>
      <c r="AM24">
        <f>1/0.15</f>
        <v>6.666666666666667</v>
      </c>
      <c r="AO24">
        <f>$Z24/$U24</f>
        <v>92.597271318360853</v>
      </c>
      <c r="AP24">
        <f>$AA24/$V24</f>
        <v>107.57359728743187</v>
      </c>
      <c r="AQ24">
        <f>$AB24/$W24</f>
        <v>115.88191172566845</v>
      </c>
      <c r="AR24">
        <f>$AC24/$X24</f>
        <v>75.863810073727649</v>
      </c>
      <c r="AV24">
        <f>((0.09/0.175)*100)</f>
        <v>51.428571428571438</v>
      </c>
      <c r="AW24">
        <f>((0.055/0.135)*100)</f>
        <v>40.74074074074074</v>
      </c>
      <c r="AX24">
        <f>((0.07/0.14)*100)</f>
        <v>50</v>
      </c>
      <c r="AY24">
        <f>((0.055/0.15)*100)</f>
        <v>36.666666666666671</v>
      </c>
      <c r="BA24">
        <f>((0.085/0.175)*100)</f>
        <v>48.571428571428577</v>
      </c>
      <c r="BB24">
        <f>((0.08/0.135)*100)</f>
        <v>59.259259259259252</v>
      </c>
      <c r="BC24">
        <f>((0.07/0.14)*100)</f>
        <v>50</v>
      </c>
      <c r="BD24">
        <f>((0.095/0.15)*100)</f>
        <v>63.333333333333343</v>
      </c>
      <c r="BF24">
        <f>ABS($B$24-$D$24)</f>
        <v>2.0404200000000001</v>
      </c>
      <c r="BG24">
        <f>ABS($F$24-$H$24)</f>
        <v>3.0684259999999997</v>
      </c>
      <c r="BL24">
        <f>SQRT((ABS($A$24-$E$25)^2+(ABS($B$24-$F$25)^2)))</f>
        <v>1.2231222316207873</v>
      </c>
      <c r="BM24">
        <f>SQRT((ABS($C$24-$G$24)^2+(ABS($D$24-$H$24)^2)))</f>
        <v>1.8391724201852304</v>
      </c>
      <c r="BO24">
        <f>SQRT((ABS($A$24-$G$24)^2+(ABS($B$24-$H$24)^2)))</f>
        <v>3.9636595574345197</v>
      </c>
      <c r="BP24">
        <f>SQRT((ABS($C$24-$E$25)^2+(ABS($D$24-$F$25)^2)))</f>
        <v>3.6948213587166809</v>
      </c>
      <c r="BR24">
        <f>DEGREES(ACOS((4.18463397061799^2+14.5003526343979^2-11.7848718663556^2)/(2*4.18463397061799*14.5003526343979)))</f>
        <v>42.907817256515621</v>
      </c>
      <c r="BU24">
        <v>18</v>
      </c>
      <c r="BV24">
        <v>2</v>
      </c>
      <c r="BW24">
        <v>0</v>
      </c>
      <c r="BX24">
        <v>5</v>
      </c>
      <c r="BY24">
        <v>11</v>
      </c>
      <c r="BZ24">
        <v>2</v>
      </c>
      <c r="CA24">
        <v>7</v>
      </c>
      <c r="CB24">
        <v>3</v>
      </c>
      <c r="CC24">
        <v>14</v>
      </c>
      <c r="CD24">
        <v>0</v>
      </c>
      <c r="CE24">
        <v>7</v>
      </c>
      <c r="CF24">
        <v>10</v>
      </c>
      <c r="CG24">
        <v>11</v>
      </c>
      <c r="CH24">
        <v>5</v>
      </c>
      <c r="CI24">
        <v>0</v>
      </c>
      <c r="CJ24">
        <v>2</v>
      </c>
      <c r="CL24">
        <v>17</v>
      </c>
      <c r="CM24">
        <v>8</v>
      </c>
      <c r="CN24">
        <v>3</v>
      </c>
      <c r="CO24">
        <v>6</v>
      </c>
      <c r="CP24">
        <v>16</v>
      </c>
      <c r="CQ24">
        <v>8</v>
      </c>
      <c r="CR24">
        <v>9</v>
      </c>
      <c r="CS24">
        <v>7</v>
      </c>
      <c r="CT24">
        <v>14</v>
      </c>
      <c r="CU24">
        <v>1</v>
      </c>
      <c r="CV24">
        <v>9</v>
      </c>
      <c r="CW24">
        <v>12</v>
      </c>
      <c r="CX24">
        <v>19</v>
      </c>
      <c r="CY24">
        <v>6</v>
      </c>
      <c r="CZ24">
        <v>11</v>
      </c>
      <c r="DA24">
        <v>15</v>
      </c>
      <c r="DC24">
        <f>((2/18)*100)</f>
        <v>11.111111111111111</v>
      </c>
      <c r="DD24">
        <f>((0/18)*100)</f>
        <v>0</v>
      </c>
      <c r="DE24">
        <f>((5/18)*100)</f>
        <v>27.777777777777779</v>
      </c>
      <c r="DF24">
        <f>((2/11)*100)</f>
        <v>18.181818181818183</v>
      </c>
      <c r="DG24">
        <f>((7/11)*100)</f>
        <v>63.636363636363633</v>
      </c>
      <c r="DH24">
        <f>((3/11)*100)</f>
        <v>27.27272727272727</v>
      </c>
      <c r="DI24">
        <f>((0/14)*100)</f>
        <v>0</v>
      </c>
      <c r="DJ24">
        <f>((7/14)*100)</f>
        <v>50</v>
      </c>
      <c r="DK24">
        <f>((10/14)*100)</f>
        <v>71.428571428571431</v>
      </c>
      <c r="DL24">
        <f>((5/11)*100)</f>
        <v>45.454545454545453</v>
      </c>
      <c r="DM24">
        <f>((0/11)*100)</f>
        <v>0</v>
      </c>
      <c r="DN24">
        <f>((2/11)*100)</f>
        <v>18.181818181818183</v>
      </c>
      <c r="DP24">
        <f>((8/17)*100)</f>
        <v>47.058823529411761</v>
      </c>
      <c r="DQ24">
        <f>((3/17)*100)</f>
        <v>17.647058823529413</v>
      </c>
      <c r="DR24">
        <f>((6/17)*100)</f>
        <v>35.294117647058826</v>
      </c>
      <c r="DS24">
        <f>((8/16)*100)</f>
        <v>50</v>
      </c>
      <c r="DT24">
        <f>((9/16)*100)</f>
        <v>56.25</v>
      </c>
      <c r="DU24">
        <f>((7/16)*100)</f>
        <v>43.75</v>
      </c>
      <c r="DV24">
        <f>((1/14)*100)</f>
        <v>7.1428571428571423</v>
      </c>
      <c r="DW24">
        <f>((9/14)*100)</f>
        <v>64.285714285714292</v>
      </c>
      <c r="DX24">
        <f>((12/14)*100)</f>
        <v>85.714285714285708</v>
      </c>
      <c r="DY24">
        <f>((6/19)*100)</f>
        <v>31.578947368421051</v>
      </c>
      <c r="DZ24">
        <f>((11/19)*100)</f>
        <v>57.894736842105267</v>
      </c>
      <c r="EA24">
        <f>((15/19)*100)</f>
        <v>78.94736842105263</v>
      </c>
    </row>
    <row r="25" spans="1:131" x14ac:dyDescent="0.25">
      <c r="A25">
        <v>34.095428000000013</v>
      </c>
      <c r="B25">
        <v>5.640911</v>
      </c>
      <c r="C25">
        <v>39.811443000000011</v>
      </c>
      <c r="D25">
        <v>7.749606</v>
      </c>
      <c r="E25">
        <v>51.466094000000012</v>
      </c>
      <c r="F25">
        <v>4.6122059999999996</v>
      </c>
      <c r="G25">
        <v>41.410923000000011</v>
      </c>
      <c r="H25">
        <v>8.1307670000000005</v>
      </c>
      <c r="L25">
        <f>(14/200)</f>
        <v>7.0000000000000007E-2</v>
      </c>
      <c r="M25">
        <f>(18/200)</f>
        <v>0.09</v>
      </c>
      <c r="P25">
        <f>(22/200)</f>
        <v>0.11</v>
      </c>
      <c r="Q25">
        <f>(23/200)</f>
        <v>0.115</v>
      </c>
      <c r="R25">
        <f>(24/200)</f>
        <v>0.12</v>
      </c>
      <c r="V25">
        <f>0.07+0.115</f>
        <v>0.185</v>
      </c>
      <c r="W25">
        <f>0.09+0.12</f>
        <v>0.21</v>
      </c>
      <c r="AA25">
        <f>SQRT((ABS($C$26-$C$25)^2+(ABS($D$26-$D$25)^2)))</f>
        <v>13.465930466896229</v>
      </c>
      <c r="AB25">
        <f>SQRT((ABS($E$26-$E$25)^2+(ABS($F$26-$F$25)^2)))</f>
        <v>15.73414569999351</v>
      </c>
      <c r="AK25">
        <f>1/0.185</f>
        <v>5.4054054054054053</v>
      </c>
      <c r="AL25">
        <f>1/0.21</f>
        <v>4.7619047619047619</v>
      </c>
      <c r="AP25">
        <f>$AA25/$V25</f>
        <v>72.788813334574215</v>
      </c>
      <c r="AQ25">
        <f>$AB25/$W25</f>
        <v>74.924503333302425</v>
      </c>
      <c r="AW25">
        <f>((0.07/0.185)*100)</f>
        <v>37.837837837837839</v>
      </c>
      <c r="AX25">
        <f>((0.09/0.21)*100)</f>
        <v>42.857142857142854</v>
      </c>
      <c r="BB25">
        <f>((0.115/0.185)*100)</f>
        <v>62.162162162162161</v>
      </c>
      <c r="BC25">
        <f>((0.12/0.21)*100)</f>
        <v>57.142857142857139</v>
      </c>
      <c r="BF25">
        <f>ABS($B$25-$D$25)</f>
        <v>2.108695</v>
      </c>
      <c r="BG25">
        <f>ABS($F$25-$H$25)</f>
        <v>3.5185610000000009</v>
      </c>
      <c r="BI25">
        <v>2.2158540000000002</v>
      </c>
      <c r="BJ25">
        <v>3.0424845</v>
      </c>
      <c r="BM25">
        <f>SQRT((ABS($C$25-$G$25)^2+(ABS($D$25-$H$25)^2)))</f>
        <v>1.6442688278748703</v>
      </c>
      <c r="BO25">
        <f>SQRT((ABS($A$25-$G$25)^2+(ABS($B$25-$H$25)^2)))</f>
        <v>7.7276031210046616</v>
      </c>
      <c r="BP25">
        <f>SQRT((ABS($C$25-$E$26)^2+(ABS($D$25-$F$26)^2)))</f>
        <v>4.6529365262493156</v>
      </c>
      <c r="BR25">
        <f>DEGREES(ACOS((3.59338567944077^2+20.1935902842126^2-17.9268321437689^2)/(2*3.59338567944077*20.1935902842126)))</f>
        <v>46.812929036852388</v>
      </c>
      <c r="BS25">
        <f>DEGREES(ACOS((9.52510604504379^2+12.2614280194478^2-4.18463397061799^2)/(2*9.52510604504379*12.2614280194478)))</f>
        <v>16.84599763648691</v>
      </c>
      <c r="BY25">
        <v>14</v>
      </c>
      <c r="BZ25">
        <v>0</v>
      </c>
      <c r="CA25">
        <v>14</v>
      </c>
      <c r="CB25">
        <v>0</v>
      </c>
      <c r="CC25">
        <v>18</v>
      </c>
      <c r="CD25">
        <v>0</v>
      </c>
      <c r="CE25">
        <v>14</v>
      </c>
      <c r="CF25">
        <v>2</v>
      </c>
      <c r="CL25">
        <v>22</v>
      </c>
      <c r="CM25">
        <v>8</v>
      </c>
      <c r="CN25">
        <v>4</v>
      </c>
      <c r="CO25">
        <v>16</v>
      </c>
      <c r="CP25">
        <v>23</v>
      </c>
      <c r="CQ25">
        <v>7</v>
      </c>
      <c r="CR25">
        <v>20</v>
      </c>
      <c r="CS25">
        <v>12</v>
      </c>
      <c r="CT25">
        <v>24</v>
      </c>
      <c r="CU25">
        <v>6</v>
      </c>
      <c r="CV25">
        <v>20</v>
      </c>
      <c r="CW25">
        <v>15</v>
      </c>
      <c r="DF25">
        <f>((0/14)*100)</f>
        <v>0</v>
      </c>
      <c r="DG25">
        <f>((14/14)*100)</f>
        <v>100</v>
      </c>
      <c r="DH25">
        <f>((0/14)*100)</f>
        <v>0</v>
      </c>
      <c r="DI25">
        <f>((0/18)*100)</f>
        <v>0</v>
      </c>
      <c r="DJ25">
        <f>((14/18)*100)</f>
        <v>77.777777777777786</v>
      </c>
      <c r="DK25">
        <f>((2/18)*100)</f>
        <v>11.111111111111111</v>
      </c>
      <c r="DP25">
        <f>((8/22)*100)</f>
        <v>36.363636363636367</v>
      </c>
      <c r="DQ25">
        <f>((4/22)*100)</f>
        <v>18.181818181818183</v>
      </c>
      <c r="DR25">
        <f>((16/22)*100)</f>
        <v>72.727272727272734</v>
      </c>
      <c r="DS25">
        <f>((7/23)*100)</f>
        <v>30.434782608695656</v>
      </c>
      <c r="DT25">
        <f>((20/23)*100)</f>
        <v>86.956521739130437</v>
      </c>
      <c r="DU25">
        <f>((12/23)*100)</f>
        <v>52.173913043478258</v>
      </c>
      <c r="DV25">
        <f>((6/24)*100)</f>
        <v>25</v>
      </c>
      <c r="DW25">
        <f>((20/24)*100)</f>
        <v>83.333333333333343</v>
      </c>
      <c r="DX25">
        <f>((15/24)*100)</f>
        <v>62.5</v>
      </c>
    </row>
    <row r="26" spans="1:131" x14ac:dyDescent="0.25">
      <c r="C26">
        <v>26.351953000000009</v>
      </c>
      <c r="D26">
        <v>8.1660339999999998</v>
      </c>
      <c r="E26">
        <v>35.755334000000005</v>
      </c>
      <c r="F26">
        <v>5.4697380000000004</v>
      </c>
      <c r="BP26">
        <f>SQRT((ABS($C$26-$E$26)^2+(ABS($D$26-$F$26)^2)))</f>
        <v>9.7823098678572293</v>
      </c>
      <c r="BR26">
        <f>DEGREES(ACOS((4.70926662246479^2+21.7892352460687^2-18.581754809809^2)/(2*4.70926662246479*21.7892352460687)))</f>
        <v>42.350871350735552</v>
      </c>
      <c r="BS26">
        <f>DEGREES(ACOS((11.7848718663556^2+13.7222053977941^2-3.59338567944077^2)/(2*11.7848718663556*13.7222053977941)))</f>
        <v>13.668042189225277</v>
      </c>
    </row>
    <row r="27" spans="1:131" x14ac:dyDescent="0.25">
      <c r="A27" t="s">
        <v>22</v>
      </c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BR27">
        <f>DEGREES(ACOS((3.67290440702505^2+17.9785971727569^2-16.0796183946266^2)/(2*3.67290440702505*17.9785971727569)))</f>
        <v>53.710522655223429</v>
      </c>
      <c r="BS27">
        <f>DEGREES(ACOS((17.9268321437689^2+21.1702607983352^2-4.70926662246479^2)/(2*17.9268321437689*21.1702607983352)))</f>
        <v>10.054611865282457</v>
      </c>
    </row>
    <row r="28" spans="1:131" x14ac:dyDescent="0.25">
      <c r="A28">
        <v>230.87272100000001</v>
      </c>
      <c r="B28">
        <v>7.6448919999999996</v>
      </c>
      <c r="C28">
        <v>224.09304599999999</v>
      </c>
      <c r="D28">
        <v>9.356166</v>
      </c>
      <c r="E28">
        <v>230.968243</v>
      </c>
      <c r="F28">
        <v>6.7824660000000003</v>
      </c>
      <c r="G28">
        <v>239.98153199999999</v>
      </c>
      <c r="H28">
        <v>9.8627690000000001</v>
      </c>
      <c r="K28">
        <f>(18/200)</f>
        <v>0.09</v>
      </c>
      <c r="L28">
        <f>(15/200)</f>
        <v>7.4999999999999997E-2</v>
      </c>
      <c r="M28">
        <f>(14/200)</f>
        <v>7.0000000000000007E-2</v>
      </c>
      <c r="N28">
        <f>(10/200)</f>
        <v>0.05</v>
      </c>
      <c r="P28">
        <f>(15/200)</f>
        <v>7.4999999999999997E-2</v>
      </c>
      <c r="Q28">
        <f>(16/200)</f>
        <v>0.08</v>
      </c>
      <c r="R28">
        <f>(15/200)</f>
        <v>7.4999999999999997E-2</v>
      </c>
      <c r="S28">
        <f>(15/200)</f>
        <v>7.4999999999999997E-2</v>
      </c>
      <c r="U28">
        <f>0.09+0.075</f>
        <v>0.16499999999999998</v>
      </c>
      <c r="V28">
        <f>0.075+0.08</f>
        <v>0.155</v>
      </c>
      <c r="W28">
        <f>0.07+0.075</f>
        <v>0.14500000000000002</v>
      </c>
      <c r="X28">
        <f>0.05+0.075</f>
        <v>0.125</v>
      </c>
      <c r="Z28">
        <f>SQRT((ABS($A$29-$A$28)^2+(ABS($B$29-$B$28)^2)))</f>
        <v>15.058377531139946</v>
      </c>
      <c r="AA28">
        <f>SQRT((ABS($C$29-$C$28)^2+(ABS($D$29-$D$28)^2)))</f>
        <v>14.688329566808518</v>
      </c>
      <c r="AB28">
        <f>SQRT((ABS($E$29-$E$28)^2+(ABS($F$29-$F$28)^2)))</f>
        <v>14.500352634397904</v>
      </c>
      <c r="AC28">
        <f>SQRT((ABS($G$29-$G$28)^2+(ABS($H$29-$H$28)^2)))</f>
        <v>12.261428019447816</v>
      </c>
      <c r="AJ28">
        <f>1/0.165</f>
        <v>6.0606060606060606</v>
      </c>
      <c r="AK28">
        <f>1/0.155</f>
        <v>6.4516129032258069</v>
      </c>
      <c r="AL28">
        <f>1/0.145</f>
        <v>6.8965517241379315</v>
      </c>
      <c r="AM28">
        <f>1/0.125</f>
        <v>8</v>
      </c>
      <c r="AO28">
        <f>$Z28/$U28</f>
        <v>91.262894128120905</v>
      </c>
      <c r="AP28">
        <f>$AA28/$V28</f>
        <v>94.763416560054949</v>
      </c>
      <c r="AQ28">
        <f>$AB28/$W28</f>
        <v>100.00243196136485</v>
      </c>
      <c r="AR28">
        <f>$AC28/$X28</f>
        <v>98.09142415558253</v>
      </c>
      <c r="AV28">
        <f>((0.09/0.165)*100)</f>
        <v>54.54545454545454</v>
      </c>
      <c r="AW28">
        <f>((0.075/0.155)*100)</f>
        <v>48.387096774193544</v>
      </c>
      <c r="AX28">
        <f>((0.07/0.145)*100)</f>
        <v>48.275862068965523</v>
      </c>
      <c r="AY28">
        <f>((0.05/0.125)*100)</f>
        <v>40</v>
      </c>
      <c r="BA28">
        <f>((0.075/0.165)*100)</f>
        <v>45.454545454545453</v>
      </c>
      <c r="BB28">
        <f>((0.08/0.155)*100)</f>
        <v>51.612903225806448</v>
      </c>
      <c r="BC28">
        <f>((0.075/0.145)*100)</f>
        <v>51.724137931034484</v>
      </c>
      <c r="BD28">
        <f>((0.075/0.125)*100)</f>
        <v>60</v>
      </c>
      <c r="BF28">
        <f>ABS($B$28-$D$28)</f>
        <v>1.7112740000000004</v>
      </c>
      <c r="BG28">
        <f>ABS($F$28-$H$28)</f>
        <v>3.0803029999999998</v>
      </c>
      <c r="BL28">
        <f>SQRT((ABS($A$28-$E$28)^2+(ABS($B$28-$F$28)^2)))</f>
        <v>0.86769986629018014</v>
      </c>
      <c r="BM28">
        <f>SQRT((ABS($C$28-$G$29)^2+(ABS($D$28-$H$29)^2)))</f>
        <v>3.6354451164732233</v>
      </c>
      <c r="BO28">
        <f>SQRT((ABS($A$28-$G$28)^2+(ABS($B$28-$H$28)^2)))</f>
        <v>9.3749355315569787</v>
      </c>
      <c r="BP28">
        <f>SQRT((ABS($C$28-$E$28)^2+(ABS($D$28-$F$28)^2)))</f>
        <v>7.3411351628211552</v>
      </c>
      <c r="BR28">
        <f>DEGREES(ACOS((3.47148727435519^2+25.8981651693483^2-23.9947461499054^2)/(2*3.47148727435519*25.8981651693483)))</f>
        <v>53.474993066974385</v>
      </c>
      <c r="BS28">
        <f>DEGREES(ACOS((18.581754809809^2+20.565390925369^2-3.67290440702505^2)/(2*18.581754809809*20.565390925369)))</f>
        <v>9.0696195922303779</v>
      </c>
      <c r="BU28">
        <v>18</v>
      </c>
      <c r="BV28">
        <v>5</v>
      </c>
      <c r="BW28">
        <v>3</v>
      </c>
      <c r="BX28">
        <v>10</v>
      </c>
      <c r="BY28">
        <v>15</v>
      </c>
      <c r="BZ28">
        <v>5</v>
      </c>
      <c r="CA28">
        <v>10</v>
      </c>
      <c r="CB28">
        <v>4</v>
      </c>
      <c r="CC28">
        <v>14</v>
      </c>
      <c r="CD28">
        <v>0</v>
      </c>
      <c r="CE28">
        <v>10</v>
      </c>
      <c r="CF28">
        <v>8</v>
      </c>
      <c r="CG28">
        <v>10</v>
      </c>
      <c r="CH28">
        <v>10</v>
      </c>
      <c r="CI28">
        <v>0</v>
      </c>
      <c r="CJ28">
        <v>3</v>
      </c>
      <c r="CL28">
        <v>15</v>
      </c>
      <c r="CM28">
        <v>3</v>
      </c>
      <c r="CN28">
        <v>0</v>
      </c>
      <c r="CO28">
        <v>15</v>
      </c>
      <c r="CP28">
        <v>16</v>
      </c>
      <c r="CQ28">
        <v>3</v>
      </c>
      <c r="CR28">
        <v>10</v>
      </c>
      <c r="CS28">
        <v>6</v>
      </c>
      <c r="CT28">
        <v>15</v>
      </c>
      <c r="CU28">
        <v>0</v>
      </c>
      <c r="CV28">
        <v>10</v>
      </c>
      <c r="CW28">
        <v>8</v>
      </c>
      <c r="CX28">
        <v>15</v>
      </c>
      <c r="CY28">
        <v>15</v>
      </c>
      <c r="CZ28">
        <v>3</v>
      </c>
      <c r="DA28">
        <v>0</v>
      </c>
      <c r="DC28">
        <f>((5/18)*100)</f>
        <v>27.777777777777779</v>
      </c>
      <c r="DD28">
        <f>((3/18)*100)</f>
        <v>16.666666666666664</v>
      </c>
      <c r="DE28">
        <f>((10/18)*100)</f>
        <v>55.555555555555557</v>
      </c>
      <c r="DF28">
        <f>((5/15)*100)</f>
        <v>33.333333333333329</v>
      </c>
      <c r="DG28">
        <f>((10/15)*100)</f>
        <v>66.666666666666657</v>
      </c>
      <c r="DH28">
        <f>((4/15)*100)</f>
        <v>26.666666666666668</v>
      </c>
      <c r="DI28">
        <f>((0/14)*100)</f>
        <v>0</v>
      </c>
      <c r="DJ28">
        <f>((10/14)*100)</f>
        <v>71.428571428571431</v>
      </c>
      <c r="DK28">
        <f>((8/14)*100)</f>
        <v>57.142857142857139</v>
      </c>
      <c r="DL28">
        <f>((10/10)*100)</f>
        <v>100</v>
      </c>
      <c r="DM28">
        <f>((0/10)*100)</f>
        <v>0</v>
      </c>
      <c r="DN28">
        <f>((3/10)*100)</f>
        <v>30</v>
      </c>
      <c r="DP28">
        <f>((3/15)*100)</f>
        <v>20</v>
      </c>
      <c r="DQ28">
        <f>((0/15)*100)</f>
        <v>0</v>
      </c>
      <c r="DR28">
        <f>((15/15)*100)</f>
        <v>100</v>
      </c>
      <c r="DS28">
        <f>((3/16)*100)</f>
        <v>18.75</v>
      </c>
      <c r="DT28">
        <f>((10/16)*100)</f>
        <v>62.5</v>
      </c>
      <c r="DU28">
        <f>((6/16)*100)</f>
        <v>37.5</v>
      </c>
      <c r="DV28">
        <f>((0/15)*100)</f>
        <v>0</v>
      </c>
      <c r="DW28">
        <f>((10/15)*100)</f>
        <v>66.666666666666657</v>
      </c>
      <c r="DX28">
        <f>((8/15)*100)</f>
        <v>53.333333333333336</v>
      </c>
      <c r="DY28">
        <f>((15/15)*100)</f>
        <v>100</v>
      </c>
      <c r="DZ28">
        <f>((3/15)*100)</f>
        <v>20</v>
      </c>
      <c r="EA28">
        <f>((0/15)*100)</f>
        <v>0</v>
      </c>
    </row>
    <row r="29" spans="1:131" x14ac:dyDescent="0.25">
      <c r="A29">
        <v>215.826977</v>
      </c>
      <c r="B29">
        <v>7.0281900000000004</v>
      </c>
      <c r="C29">
        <v>209.41308099999998</v>
      </c>
      <c r="D29">
        <v>8.8605319999999992</v>
      </c>
      <c r="E29">
        <v>216.49741399999999</v>
      </c>
      <c r="F29">
        <v>5.8576230000000002</v>
      </c>
      <c r="G29">
        <v>227.72773799999999</v>
      </c>
      <c r="H29">
        <v>9.430161</v>
      </c>
      <c r="K29">
        <f>(13/200)</f>
        <v>6.5000000000000002E-2</v>
      </c>
      <c r="L29">
        <f>(14/200)</f>
        <v>7.0000000000000007E-2</v>
      </c>
      <c r="M29">
        <f>(14/200)</f>
        <v>7.0000000000000007E-2</v>
      </c>
      <c r="N29">
        <f>(13/200)</f>
        <v>6.5000000000000002E-2</v>
      </c>
      <c r="P29">
        <f>(14/200)</f>
        <v>7.0000000000000007E-2</v>
      </c>
      <c r="Q29">
        <f>(12/200)</f>
        <v>0.06</v>
      </c>
      <c r="R29">
        <f>(13/200)</f>
        <v>6.5000000000000002E-2</v>
      </c>
      <c r="S29">
        <f>(14/200)</f>
        <v>7.0000000000000007E-2</v>
      </c>
      <c r="U29">
        <f>0.065+0.07</f>
        <v>0.13500000000000001</v>
      </c>
      <c r="V29">
        <f>0.07+0.06</f>
        <v>0.13</v>
      </c>
      <c r="W29">
        <f>0.07+0.065</f>
        <v>0.13500000000000001</v>
      </c>
      <c r="X29">
        <f>0.065+0.07</f>
        <v>0.13500000000000001</v>
      </c>
      <c r="Z29">
        <f>SQRT((ABS($A$30-$A$29)^2+(ABS($B$30-$B$29)^2)))</f>
        <v>17.99960405270496</v>
      </c>
      <c r="AA29">
        <f>SQRT((ABS($C$30-$C$29)^2+(ABS($D$30-$D$29)^2)))</f>
        <v>18.773459583096372</v>
      </c>
      <c r="AB29">
        <f>SQRT((ABS($E$30-$E$29)^2+(ABS($F$30-$F$29)^2)))</f>
        <v>20.193590284212565</v>
      </c>
      <c r="AC29">
        <f>SQRT((ABS($G$30-$G$29)^2+(ABS($H$30-$H$29)^2)))</f>
        <v>13.722205397794109</v>
      </c>
      <c r="AJ29">
        <f>1/0.135</f>
        <v>7.4074074074074066</v>
      </c>
      <c r="AK29">
        <f>1/0.13</f>
        <v>7.6923076923076916</v>
      </c>
      <c r="AL29">
        <f>1/0.135</f>
        <v>7.4074074074074066</v>
      </c>
      <c r="AM29">
        <f>1/0.135</f>
        <v>7.4074074074074066</v>
      </c>
      <c r="AO29">
        <f>$Z29/$U29</f>
        <v>133.33040039040711</v>
      </c>
      <c r="AP29">
        <f>$AA29/$V29</f>
        <v>144.41122756227978</v>
      </c>
      <c r="AQ29">
        <f>$AB29/$W29</f>
        <v>149.58215025342639</v>
      </c>
      <c r="AR29">
        <f>$AC29/$X29</f>
        <v>101.64596590958598</v>
      </c>
      <c r="AV29">
        <f>((0.065/0.135)*100)</f>
        <v>48.148148148148145</v>
      </c>
      <c r="AW29">
        <f>((0.07/0.13)*100)</f>
        <v>53.846153846153854</v>
      </c>
      <c r="AX29">
        <f>((0.07/0.135)*100)</f>
        <v>51.851851851851848</v>
      </c>
      <c r="AY29">
        <f>((0.065/0.135)*100)</f>
        <v>48.148148148148145</v>
      </c>
      <c r="BA29">
        <f>((0.07/0.135)*100)</f>
        <v>51.851851851851848</v>
      </c>
      <c r="BB29">
        <f>((0.06/0.13)*100)</f>
        <v>46.153846153846153</v>
      </c>
      <c r="BC29">
        <f>((0.065/0.135)*100)</f>
        <v>48.148148148148145</v>
      </c>
      <c r="BD29">
        <f>((0.07/0.135)*100)</f>
        <v>51.851851851851848</v>
      </c>
      <c r="BF29">
        <f>ABS($B$29-$D$29)</f>
        <v>1.8323419999999988</v>
      </c>
      <c r="BG29">
        <f>ABS($F$29-$H$29)</f>
        <v>3.5725379999999998</v>
      </c>
      <c r="BL29">
        <f>SQRT((ABS($A$29-$E$29)^2+(ABS($B$29-$F$29)^2)))</f>
        <v>1.3489673355785865</v>
      </c>
      <c r="BM29">
        <f>SQRT((ABS($C$29-$G$30)^2+(ABS($D$29-$H$30)^2)))</f>
        <v>4.6413081844518969</v>
      </c>
      <c r="BO29">
        <f>SQRT((ABS($A$29-$G$30)^2+(ABS($B$29-$H$30)^2)))</f>
        <v>2.3022582352620691</v>
      </c>
      <c r="BP29">
        <f>SQRT((ABS($C$29-$E$29)^2+(ABS($D$29-$F$29)^2)))</f>
        <v>7.6944939090995588</v>
      </c>
      <c r="BR29">
        <f>DEGREES(ACOS((3.87577508440982^2+25.3840079228599^2-23.2192486978011^2)/(2*3.87577508440982*25.3840079228599)))</f>
        <v>52.33362549615277</v>
      </c>
      <c r="BS29">
        <f>DEGREES(ACOS((16.0796183946266^2+17.9542823307569^2-3.47148727435519^2)/(2*16.0796183946266*17.9542823307569)))</f>
        <v>9.864755832145768</v>
      </c>
      <c r="BU29">
        <v>13</v>
      </c>
      <c r="BV29">
        <v>5</v>
      </c>
      <c r="BW29">
        <v>0</v>
      </c>
      <c r="BX29">
        <v>5</v>
      </c>
      <c r="BY29">
        <v>14</v>
      </c>
      <c r="BZ29">
        <v>5</v>
      </c>
      <c r="CA29">
        <v>9</v>
      </c>
      <c r="CB29">
        <v>6</v>
      </c>
      <c r="CC29">
        <v>14</v>
      </c>
      <c r="CD29">
        <v>3</v>
      </c>
      <c r="CE29">
        <v>9</v>
      </c>
      <c r="CF29">
        <v>11</v>
      </c>
      <c r="CG29">
        <v>13</v>
      </c>
      <c r="CH29">
        <v>5</v>
      </c>
      <c r="CI29">
        <v>4</v>
      </c>
      <c r="CJ29">
        <v>8</v>
      </c>
      <c r="CL29">
        <v>14</v>
      </c>
      <c r="CM29">
        <v>4</v>
      </c>
      <c r="CN29">
        <v>0</v>
      </c>
      <c r="CO29">
        <v>6</v>
      </c>
      <c r="CP29">
        <v>12</v>
      </c>
      <c r="CQ29">
        <v>4</v>
      </c>
      <c r="CR29">
        <v>8</v>
      </c>
      <c r="CS29">
        <v>3</v>
      </c>
      <c r="CT29">
        <v>13</v>
      </c>
      <c r="CU29">
        <v>0</v>
      </c>
      <c r="CV29">
        <v>8</v>
      </c>
      <c r="CW29">
        <v>8</v>
      </c>
      <c r="CX29">
        <v>14</v>
      </c>
      <c r="CY29">
        <v>6</v>
      </c>
      <c r="CZ29">
        <v>3</v>
      </c>
      <c r="DA29">
        <v>8</v>
      </c>
      <c r="DC29">
        <f>((5/13)*100)</f>
        <v>38.461538461538467</v>
      </c>
      <c r="DD29">
        <f>((0/13)*100)</f>
        <v>0</v>
      </c>
      <c r="DE29">
        <f>((5/13)*100)</f>
        <v>38.461538461538467</v>
      </c>
      <c r="DF29">
        <f>((5/14)*100)</f>
        <v>35.714285714285715</v>
      </c>
      <c r="DG29">
        <f>((9/14)*100)</f>
        <v>64.285714285714292</v>
      </c>
      <c r="DH29">
        <f>((6/14)*100)</f>
        <v>42.857142857142854</v>
      </c>
      <c r="DI29">
        <f>((3/14)*100)</f>
        <v>21.428571428571427</v>
      </c>
      <c r="DJ29">
        <f>((9/14)*100)</f>
        <v>64.285714285714292</v>
      </c>
      <c r="DK29">
        <f>((11/14)*100)</f>
        <v>78.571428571428569</v>
      </c>
      <c r="DL29">
        <f>((5/13)*100)</f>
        <v>38.461538461538467</v>
      </c>
      <c r="DM29">
        <f>((4/13)*100)</f>
        <v>30.76923076923077</v>
      </c>
      <c r="DN29">
        <f>((8/13)*100)</f>
        <v>61.53846153846154</v>
      </c>
      <c r="DP29">
        <f>((4/14)*100)</f>
        <v>28.571428571428569</v>
      </c>
      <c r="DQ29">
        <f>((0/14)*100)</f>
        <v>0</v>
      </c>
      <c r="DR29">
        <f>((6/14)*100)</f>
        <v>42.857142857142854</v>
      </c>
      <c r="DS29">
        <f>((4/12)*100)</f>
        <v>33.333333333333329</v>
      </c>
      <c r="DT29">
        <f>((8/12)*100)</f>
        <v>66.666666666666657</v>
      </c>
      <c r="DU29">
        <f>((3/12)*100)</f>
        <v>25</v>
      </c>
      <c r="DV29">
        <f>((0/13)*100)</f>
        <v>0</v>
      </c>
      <c r="DW29">
        <f>((8/13)*100)</f>
        <v>61.53846153846154</v>
      </c>
      <c r="DX29">
        <f>((8/13)*100)</f>
        <v>61.53846153846154</v>
      </c>
      <c r="DY29">
        <f>((6/14)*100)</f>
        <v>42.857142857142854</v>
      </c>
      <c r="DZ29">
        <f>((3/14)*100)</f>
        <v>21.428571428571427</v>
      </c>
      <c r="EA29">
        <f>((8/14)*100)</f>
        <v>57.142857142857139</v>
      </c>
    </row>
    <row r="30" spans="1:131" x14ac:dyDescent="0.25">
      <c r="A30">
        <v>197.831805</v>
      </c>
      <c r="B30">
        <v>6.6287770000000004</v>
      </c>
      <c r="C30">
        <v>190.640208</v>
      </c>
      <c r="D30">
        <v>8.7121270000000006</v>
      </c>
      <c r="E30">
        <v>196.30382399999999</v>
      </c>
      <c r="F30">
        <v>5.8610110000000004</v>
      </c>
      <c r="G30">
        <v>214.03860299999999</v>
      </c>
      <c r="H30">
        <v>8.4780560000000005</v>
      </c>
      <c r="K30">
        <f>(12/200)</f>
        <v>0.06</v>
      </c>
      <c r="L30">
        <f>(13/200)</f>
        <v>6.5000000000000002E-2</v>
      </c>
      <c r="M30">
        <f>(14/200)</f>
        <v>7.0000000000000007E-2</v>
      </c>
      <c r="N30">
        <f>(14/200)</f>
        <v>7.0000000000000007E-2</v>
      </c>
      <c r="P30">
        <f>(11/200)</f>
        <v>5.5E-2</v>
      </c>
      <c r="Q30">
        <f>(10/200)</f>
        <v>0.05</v>
      </c>
      <c r="R30">
        <f>(11/200)</f>
        <v>5.5E-2</v>
      </c>
      <c r="S30">
        <f>(11/200)</f>
        <v>5.5E-2</v>
      </c>
      <c r="U30">
        <f>0.06+0.055</f>
        <v>0.11499999999999999</v>
      </c>
      <c r="V30">
        <f>0.065+0.05</f>
        <v>0.115</v>
      </c>
      <c r="W30">
        <f>0.07+0.055</f>
        <v>0.125</v>
      </c>
      <c r="X30">
        <f>0.07+0.055</f>
        <v>0.125</v>
      </c>
      <c r="Z30">
        <f>SQRT((ABS($A$31-$A$30)^2+(ABS($B$31-$B$30)^2)))</f>
        <v>20.43730867845499</v>
      </c>
      <c r="AA30">
        <f>SQRT((ABS($C$31-$C$30)^2+(ABS($D$31-$D$30)^2)))</f>
        <v>19.356832501731883</v>
      </c>
      <c r="AB30">
        <f>SQRT((ABS($E$31-$E$30)^2+(ABS($F$31-$F$30)^2)))</f>
        <v>21.789235246068689</v>
      </c>
      <c r="AC30">
        <f>SQRT((ABS($G$31-$G$30)^2+(ABS($H$31-$H$30)^2)))</f>
        <v>21.170260798335217</v>
      </c>
      <c r="AJ30">
        <f>1/0.115</f>
        <v>8.695652173913043</v>
      </c>
      <c r="AK30">
        <f>1/0.115</f>
        <v>8.695652173913043</v>
      </c>
      <c r="AL30">
        <f>1/0.125</f>
        <v>8</v>
      </c>
      <c r="AM30">
        <f>1/0.125</f>
        <v>8</v>
      </c>
      <c r="AO30">
        <f>$Z30/$U30</f>
        <v>177.71572763873905</v>
      </c>
      <c r="AP30">
        <f>$AA30/$V30</f>
        <v>168.3202826237555</v>
      </c>
      <c r="AQ30">
        <f>$AB30/$W30</f>
        <v>174.31388196854951</v>
      </c>
      <c r="AR30">
        <f>$AC30/$X30</f>
        <v>169.36208638668174</v>
      </c>
      <c r="AV30">
        <f>((0.06/0.115)*100)</f>
        <v>52.173913043478258</v>
      </c>
      <c r="AW30">
        <f>((0.065/0.115)*100)</f>
        <v>56.521739130434781</v>
      </c>
      <c r="AX30">
        <f>((0.07/0.125)*100)</f>
        <v>56.000000000000007</v>
      </c>
      <c r="AY30">
        <f>((0.07/0.125)*100)</f>
        <v>56.000000000000007</v>
      </c>
      <c r="BA30">
        <f>((0.055/0.115)*100)</f>
        <v>47.826086956521735</v>
      </c>
      <c r="BB30">
        <f>((0.05/0.115)*100)</f>
        <v>43.478260869565219</v>
      </c>
      <c r="BC30">
        <f>((0.055/0.125)*100)</f>
        <v>44</v>
      </c>
      <c r="BD30">
        <f>((0.055/0.125)*100)</f>
        <v>44</v>
      </c>
      <c r="BF30">
        <f>ABS($B$30-$D$30)</f>
        <v>2.0833500000000003</v>
      </c>
      <c r="BG30">
        <f>ABS($F$30-$H$30)</f>
        <v>2.6170450000000001</v>
      </c>
      <c r="BL30">
        <f>SQRT((ABS($A$30-$E$30)^2+(ABS($B$30-$F$30)^2)))</f>
        <v>1.7100264814081196</v>
      </c>
      <c r="BM30">
        <f>SQRT((ABS($C$30-$G$31)^2+(ABS($D$30-$H$31)^2)))</f>
        <v>2.2689519047271545</v>
      </c>
      <c r="BO30">
        <f>SQRT((ABS($A$30-$G$31)^2+(ABS($B$30-$H$31)^2)))</f>
        <v>5.5328566564574988</v>
      </c>
      <c r="BP30">
        <f>SQRT((ABS($C$30-$E$30)^2+(ABS($D$30-$F$30)^2)))</f>
        <v>6.3407735049370668</v>
      </c>
      <c r="BR30">
        <f>DEGREES(ACOS((3.58040231873026^2+20.163571344582^2-19.5185776677734^2)/(2*3.58040231873026*20.163571344582)))</f>
        <v>74.57074983301149</v>
      </c>
      <c r="BS30">
        <f>DEGREES(ACOS((23.9947461499054^2+25.9728217867882^2-3.87577508440982^2)/(2*23.9947461499054*25.9728217867882)))</f>
        <v>7.6553069253560837</v>
      </c>
      <c r="BU30">
        <v>12</v>
      </c>
      <c r="BV30">
        <v>4</v>
      </c>
      <c r="BW30">
        <v>3</v>
      </c>
      <c r="BX30">
        <v>6</v>
      </c>
      <c r="BY30">
        <v>13</v>
      </c>
      <c r="BZ30">
        <v>4</v>
      </c>
      <c r="CA30">
        <v>7</v>
      </c>
      <c r="CB30">
        <v>4</v>
      </c>
      <c r="CC30">
        <v>14</v>
      </c>
      <c r="CD30">
        <v>4</v>
      </c>
      <c r="CE30">
        <v>7</v>
      </c>
      <c r="CF30">
        <v>11</v>
      </c>
      <c r="CG30">
        <v>14</v>
      </c>
      <c r="CH30">
        <v>6</v>
      </c>
      <c r="CI30">
        <v>6</v>
      </c>
      <c r="CJ30">
        <v>11</v>
      </c>
      <c r="CL30">
        <v>11</v>
      </c>
      <c r="CM30">
        <v>2</v>
      </c>
      <c r="CN30">
        <v>0</v>
      </c>
      <c r="CO30">
        <v>3</v>
      </c>
      <c r="CP30">
        <v>10</v>
      </c>
      <c r="CQ30">
        <v>2</v>
      </c>
      <c r="CR30">
        <v>5</v>
      </c>
      <c r="CS30">
        <v>2</v>
      </c>
      <c r="CT30">
        <v>11</v>
      </c>
      <c r="CU30">
        <v>2</v>
      </c>
      <c r="CV30">
        <v>5</v>
      </c>
      <c r="CW30">
        <v>8</v>
      </c>
      <c r="CX30">
        <v>11</v>
      </c>
      <c r="CY30">
        <v>3</v>
      </c>
      <c r="CZ30">
        <v>3</v>
      </c>
      <c r="DA30">
        <v>8</v>
      </c>
      <c r="DC30">
        <f>((4/12)*100)</f>
        <v>33.333333333333329</v>
      </c>
      <c r="DD30">
        <f>((3/12)*100)</f>
        <v>25</v>
      </c>
      <c r="DE30">
        <f>((6/12)*100)</f>
        <v>50</v>
      </c>
      <c r="DF30">
        <f>((4/13)*100)</f>
        <v>30.76923076923077</v>
      </c>
      <c r="DG30">
        <f>((7/13)*100)</f>
        <v>53.846153846153847</v>
      </c>
      <c r="DH30">
        <f>((4/13)*100)</f>
        <v>30.76923076923077</v>
      </c>
      <c r="DI30">
        <f>((4/14)*100)</f>
        <v>28.571428571428569</v>
      </c>
      <c r="DJ30">
        <f>((7/14)*100)</f>
        <v>50</v>
      </c>
      <c r="DK30">
        <f>((11/14)*100)</f>
        <v>78.571428571428569</v>
      </c>
      <c r="DL30">
        <f>((6/14)*100)</f>
        <v>42.857142857142854</v>
      </c>
      <c r="DM30">
        <f>((6/14)*100)</f>
        <v>42.857142857142854</v>
      </c>
      <c r="DN30">
        <f>((11/14)*100)</f>
        <v>78.571428571428569</v>
      </c>
      <c r="DP30">
        <f>((2/11)*100)</f>
        <v>18.181818181818183</v>
      </c>
      <c r="DQ30">
        <f>((0/11)*100)</f>
        <v>0</v>
      </c>
      <c r="DR30">
        <f>((3/11)*100)</f>
        <v>27.27272727272727</v>
      </c>
      <c r="DS30">
        <f>((2/10)*100)</f>
        <v>20</v>
      </c>
      <c r="DT30">
        <f>((5/10)*100)</f>
        <v>50</v>
      </c>
      <c r="DU30">
        <f>((2/10)*100)</f>
        <v>20</v>
      </c>
      <c r="DV30">
        <f>((2/11)*100)</f>
        <v>18.181818181818183</v>
      </c>
      <c r="DW30">
        <f>((5/11)*100)</f>
        <v>45.454545454545453</v>
      </c>
      <c r="DX30">
        <f>((8/11)*100)</f>
        <v>72.727272727272734</v>
      </c>
      <c r="DY30">
        <f>((3/11)*100)</f>
        <v>27.27272727272727</v>
      </c>
      <c r="DZ30">
        <f>((3/11)*100)</f>
        <v>27.27272727272727</v>
      </c>
      <c r="EA30">
        <f>((8/11)*100)</f>
        <v>72.727272727272734</v>
      </c>
    </row>
    <row r="31" spans="1:131" x14ac:dyDescent="0.25">
      <c r="A31">
        <v>177.39919900000001</v>
      </c>
      <c r="B31">
        <v>7.0671809999999997</v>
      </c>
      <c r="C31">
        <v>171.28521000000001</v>
      </c>
      <c r="D31">
        <v>8.9786169999999998</v>
      </c>
      <c r="E31">
        <v>174.51765499999999</v>
      </c>
      <c r="F31">
        <v>6.2265420000000002</v>
      </c>
      <c r="G31">
        <v>192.87723</v>
      </c>
      <c r="H31">
        <v>9.0914359999999999</v>
      </c>
      <c r="K31">
        <f>(13/200)</f>
        <v>6.5000000000000002E-2</v>
      </c>
      <c r="L31">
        <f>(15/200)</f>
        <v>7.4999999999999997E-2</v>
      </c>
      <c r="M31">
        <f>(13/200)</f>
        <v>6.5000000000000002E-2</v>
      </c>
      <c r="N31">
        <f>(13/200)</f>
        <v>6.5000000000000002E-2</v>
      </c>
      <c r="P31">
        <f>(12/200)</f>
        <v>0.06</v>
      </c>
      <c r="Q31">
        <f>(9/200)</f>
        <v>4.4999999999999998E-2</v>
      </c>
      <c r="R31">
        <f>(10/200)</f>
        <v>0.05</v>
      </c>
      <c r="S31">
        <f>(11/200)</f>
        <v>5.5E-2</v>
      </c>
      <c r="U31">
        <f>0.065+0.06</f>
        <v>0.125</v>
      </c>
      <c r="V31">
        <f>0.075+0.045</f>
        <v>0.12</v>
      </c>
      <c r="W31">
        <f>0.065+0.05</f>
        <v>0.115</v>
      </c>
      <c r="X31">
        <f>0.065+0.055</f>
        <v>0.12</v>
      </c>
      <c r="Z31">
        <f>SQRT((ABS($A$32-$A$31)^2+(ABS($B$32-$B$31)^2)))</f>
        <v>18.573208517639607</v>
      </c>
      <c r="AA31">
        <f>SQRT((ABS($C$32-$C$31)^2+(ABS($D$32-$D$31)^2)))</f>
        <v>17.349502885434873</v>
      </c>
      <c r="AB31">
        <f>SQRT((ABS($E$32-$E$31)^2+(ABS($F$32-$F$31)^2)))</f>
        <v>17.978597172756952</v>
      </c>
      <c r="AC31">
        <f>SQRT((ABS($G$32-$G$31)^2+(ABS($H$32-$H$31)^2)))</f>
        <v>20.565390925368995</v>
      </c>
      <c r="AJ31">
        <f>1/0.125</f>
        <v>8</v>
      </c>
      <c r="AK31">
        <f>1/0.12</f>
        <v>8.3333333333333339</v>
      </c>
      <c r="AL31">
        <f>1/0.115</f>
        <v>8.695652173913043</v>
      </c>
      <c r="AM31">
        <f>1/0.12</f>
        <v>8.3333333333333339</v>
      </c>
      <c r="AO31">
        <f>$Z31/$U31</f>
        <v>148.58566814111686</v>
      </c>
      <c r="AP31">
        <f>$AA31/$V31</f>
        <v>144.5791907119573</v>
      </c>
      <c r="AQ31">
        <f>$AB31/$W31</f>
        <v>156.33562758919089</v>
      </c>
      <c r="AR31">
        <f>$AC31/$X31</f>
        <v>171.37825771140828</v>
      </c>
      <c r="AV31">
        <f>((0.065/0.125)*100)</f>
        <v>52</v>
      </c>
      <c r="AW31">
        <f>((0.075/0.12)*100)</f>
        <v>62.5</v>
      </c>
      <c r="AX31">
        <f>((0.065/0.115)*100)</f>
        <v>56.521739130434781</v>
      </c>
      <c r="AY31">
        <f>((0.065/0.12)*100)</f>
        <v>54.166666666666671</v>
      </c>
      <c r="BA31">
        <f>((0.06/0.125)*100)</f>
        <v>48</v>
      </c>
      <c r="BB31">
        <f>((0.045/0.12)*100)</f>
        <v>37.5</v>
      </c>
      <c r="BC31">
        <f>((0.05/0.115)*100)</f>
        <v>43.478260869565219</v>
      </c>
      <c r="BD31">
        <f>((0.055/0.12)*100)</f>
        <v>45.833333333333336</v>
      </c>
      <c r="BF31">
        <f>ABS($B$31-$D$31)</f>
        <v>1.9114360000000001</v>
      </c>
      <c r="BG31">
        <f>ABS($F$31-$H$31)</f>
        <v>2.8648939999999996</v>
      </c>
      <c r="BL31">
        <f>SQRT((ABS($A$31-$E$31)^2+(ABS($B$31-$F$31)^2)))</f>
        <v>3.0016611654644021</v>
      </c>
      <c r="BM31">
        <f>SQRT((ABS($C$31-$G$32)^2+(ABS($D$31-$H$32)^2)))</f>
        <v>1.0432507202940045</v>
      </c>
      <c r="BO31">
        <f>SQRT((ABS($A$31-$G$32)^2+(ABS($B$31-$H$32)^2)))</f>
        <v>5.5021905307327597</v>
      </c>
      <c r="BP31">
        <f>SQRT((ABS($C$31-$E$31)^2+(ABS($D$31-$F$31)^2)))</f>
        <v>4.2453053463384585</v>
      </c>
      <c r="BR31">
        <f>DEGREES(ACOS((3.33312838114735^2+14.3290218309367^2-12.8595840950707^2)/(2*3.33312838114735*14.3290218309367)))</f>
        <v>57.685898286525322</v>
      </c>
      <c r="BS31">
        <f>DEGREES(ACOS((19.5185776677734^2+21.0478679177405^2-3.33312838114735^2)/(2*19.5185776677734*21.0478679177405)))</f>
        <v>8.3792769457388125</v>
      </c>
      <c r="BU31">
        <v>13</v>
      </c>
      <c r="BV31">
        <v>7</v>
      </c>
      <c r="BW31">
        <v>4</v>
      </c>
      <c r="BX31">
        <v>6</v>
      </c>
      <c r="BY31">
        <v>15</v>
      </c>
      <c r="BZ31">
        <v>7</v>
      </c>
      <c r="CA31">
        <v>7</v>
      </c>
      <c r="CB31">
        <v>5</v>
      </c>
      <c r="CC31">
        <v>13</v>
      </c>
      <c r="CD31">
        <v>4</v>
      </c>
      <c r="CE31">
        <v>7</v>
      </c>
      <c r="CF31">
        <v>11</v>
      </c>
      <c r="CG31">
        <v>13</v>
      </c>
      <c r="CH31">
        <v>6</v>
      </c>
      <c r="CI31">
        <v>4</v>
      </c>
      <c r="CJ31">
        <v>11</v>
      </c>
      <c r="CL31">
        <v>12</v>
      </c>
      <c r="CM31">
        <v>3</v>
      </c>
      <c r="CN31">
        <v>2</v>
      </c>
      <c r="CO31">
        <v>5</v>
      </c>
      <c r="CP31">
        <v>9</v>
      </c>
      <c r="CQ31">
        <v>3</v>
      </c>
      <c r="CR31">
        <v>2</v>
      </c>
      <c r="CS31">
        <v>0</v>
      </c>
      <c r="CT31">
        <v>10</v>
      </c>
      <c r="CU31">
        <v>1</v>
      </c>
      <c r="CV31">
        <v>2</v>
      </c>
      <c r="CW31">
        <v>8</v>
      </c>
      <c r="CX31">
        <v>11</v>
      </c>
      <c r="CY31">
        <v>5</v>
      </c>
      <c r="CZ31">
        <v>2</v>
      </c>
      <c r="DA31">
        <v>8</v>
      </c>
      <c r="DC31">
        <f>((7/13)*100)</f>
        <v>53.846153846153847</v>
      </c>
      <c r="DD31">
        <f>((4/13)*100)</f>
        <v>30.76923076923077</v>
      </c>
      <c r="DE31">
        <f>((6/13)*100)</f>
        <v>46.153846153846153</v>
      </c>
      <c r="DF31">
        <f>((7/15)*100)</f>
        <v>46.666666666666664</v>
      </c>
      <c r="DG31">
        <f>((7/15)*100)</f>
        <v>46.666666666666664</v>
      </c>
      <c r="DH31">
        <f>((5/15)*100)</f>
        <v>33.333333333333329</v>
      </c>
      <c r="DI31">
        <f>((4/13)*100)</f>
        <v>30.76923076923077</v>
      </c>
      <c r="DJ31">
        <f>((7/13)*100)</f>
        <v>53.846153846153847</v>
      </c>
      <c r="DK31">
        <f>((11/13)*100)</f>
        <v>84.615384615384613</v>
      </c>
      <c r="DL31">
        <f>((6/13)*100)</f>
        <v>46.153846153846153</v>
      </c>
      <c r="DM31">
        <f>((4/13)*100)</f>
        <v>30.76923076923077</v>
      </c>
      <c r="DN31">
        <f>((11/13)*100)</f>
        <v>84.615384615384613</v>
      </c>
      <c r="DP31">
        <f>((3/12)*100)</f>
        <v>25</v>
      </c>
      <c r="DQ31">
        <f>((2/12)*100)</f>
        <v>16.666666666666664</v>
      </c>
      <c r="DR31">
        <f>((5/12)*100)</f>
        <v>41.666666666666671</v>
      </c>
      <c r="DS31">
        <f>((3/9)*100)</f>
        <v>33.333333333333329</v>
      </c>
      <c r="DT31">
        <f>((2/9)*100)</f>
        <v>22.222222222222221</v>
      </c>
      <c r="DU31">
        <f>((0/9)*100)</f>
        <v>0</v>
      </c>
      <c r="DV31">
        <f>((1/10)*100)</f>
        <v>10</v>
      </c>
      <c r="DW31">
        <f>((2/10)*100)</f>
        <v>20</v>
      </c>
      <c r="DX31">
        <f>((8/10)*100)</f>
        <v>80</v>
      </c>
      <c r="DY31">
        <f>((5/11)*100)</f>
        <v>45.454545454545453</v>
      </c>
      <c r="DZ31">
        <f>((2/11)*100)</f>
        <v>18.181818181818183</v>
      </c>
      <c r="EA31">
        <f>((8/11)*100)</f>
        <v>72.727272727272734</v>
      </c>
    </row>
    <row r="32" spans="1:131" x14ac:dyDescent="0.25">
      <c r="A32">
        <v>158.826753</v>
      </c>
      <c r="B32">
        <v>6.8988829999999997</v>
      </c>
      <c r="C32">
        <v>153.94446599999998</v>
      </c>
      <c r="D32">
        <v>8.4273930000000004</v>
      </c>
      <c r="E32">
        <v>156.54010499999998</v>
      </c>
      <c r="F32">
        <v>6.0324999999999998</v>
      </c>
      <c r="G32">
        <v>172.31196499999999</v>
      </c>
      <c r="H32">
        <v>9.1634039999999999</v>
      </c>
      <c r="K32">
        <f>(13/200)</f>
        <v>6.5000000000000002E-2</v>
      </c>
      <c r="L32">
        <f>(13/200)</f>
        <v>6.5000000000000002E-2</v>
      </c>
      <c r="M32">
        <f>(14/200)</f>
        <v>7.0000000000000007E-2</v>
      </c>
      <c r="N32">
        <f>(15/200)</f>
        <v>7.4999999999999997E-2</v>
      </c>
      <c r="P32">
        <f>(10/200)</f>
        <v>0.05</v>
      </c>
      <c r="Q32">
        <f>(9/200)</f>
        <v>4.4999999999999998E-2</v>
      </c>
      <c r="R32">
        <f>(10/200)</f>
        <v>0.05</v>
      </c>
      <c r="S32">
        <f>(10/200)</f>
        <v>0.05</v>
      </c>
      <c r="U32">
        <f>0.065+0.05</f>
        <v>0.115</v>
      </c>
      <c r="V32">
        <f>0.065+0.045</f>
        <v>0.11</v>
      </c>
      <c r="W32">
        <f>0.07+0.05</f>
        <v>0.12000000000000001</v>
      </c>
      <c r="X32">
        <f>0.075+0.05</f>
        <v>0.125</v>
      </c>
      <c r="Z32">
        <f>SQRT((ABS($A$33-$A$32)^2+(ABS($B$33-$B$32)^2)))</f>
        <v>25.250326610826772</v>
      </c>
      <c r="AA32">
        <f>SQRT((ABS($C$33-$C$32)^2+(ABS($D$33-$D$32)^2)))</f>
        <v>25.327308588266852</v>
      </c>
      <c r="AB32">
        <f>SQRT((ABS($E$33-$E$32)^2+(ABS($F$33-$F$32)^2)))</f>
        <v>25.898165169348204</v>
      </c>
      <c r="AC32">
        <f>SQRT((ABS($G$33-$G$32)^2+(ABS($H$33-$H$32)^2)))</f>
        <v>17.954282330756904</v>
      </c>
      <c r="AJ32">
        <f>1/0.115</f>
        <v>8.695652173913043</v>
      </c>
      <c r="AK32">
        <f>1/0.11</f>
        <v>9.0909090909090917</v>
      </c>
      <c r="AL32">
        <f>1/0.12</f>
        <v>8.3333333333333339</v>
      </c>
      <c r="AM32">
        <f>1/0.125</f>
        <v>8</v>
      </c>
      <c r="AO32">
        <f>$Z32/$U32</f>
        <v>219.56805748545017</v>
      </c>
      <c r="AP32">
        <f>$AA32/$V32</f>
        <v>230.24825989333502</v>
      </c>
      <c r="AQ32">
        <f>$AB32/$W32</f>
        <v>215.81804307790168</v>
      </c>
      <c r="AR32">
        <f>$AC32/$X32</f>
        <v>143.63425864605523</v>
      </c>
      <c r="AV32">
        <f>((0.065/0.115)*100)</f>
        <v>56.521739130434781</v>
      </c>
      <c r="AW32">
        <f>((0.065/0.11)*100)</f>
        <v>59.090909090909093</v>
      </c>
      <c r="AX32">
        <f>((0.07/0.12)*100)</f>
        <v>58.333333333333336</v>
      </c>
      <c r="AY32">
        <f>((0.075/0.125)*100)</f>
        <v>60</v>
      </c>
      <c r="BA32">
        <f>((0.05/0.115)*100)</f>
        <v>43.478260869565219</v>
      </c>
      <c r="BB32">
        <f>((0.045/0.11)*100)</f>
        <v>40.909090909090907</v>
      </c>
      <c r="BC32">
        <f>((0.05/0.12)*100)</f>
        <v>41.666666666666671</v>
      </c>
      <c r="BD32">
        <f>((0.05/0.125)*100)</f>
        <v>40</v>
      </c>
      <c r="BF32">
        <f>ABS($B$32-$D$32)</f>
        <v>1.5285100000000007</v>
      </c>
      <c r="BG32">
        <f>ABS($F$32-$H$32)</f>
        <v>3.1309040000000001</v>
      </c>
      <c r="BL32">
        <f>SQRT((ABS($A$32-$E$32)^2+(ABS($B$32-$F$32)^2)))</f>
        <v>2.4452767897710603</v>
      </c>
      <c r="BM32">
        <f>SQRT((ABS($C$32-$G$33)^2+(ABS($D$32-$H$33)^2)))</f>
        <v>0.5199832134406045</v>
      </c>
      <c r="BO32">
        <f>SQRT((ABS($A$32-$G$33)^2+(ABS($B$32-$H$33)^2)))</f>
        <v>4.8273403136050996</v>
      </c>
      <c r="BP32">
        <f>SQRT((ABS($C$32-$E$32)^2+(ABS($D$32-$F$32)^2)))</f>
        <v>3.5316928376870536</v>
      </c>
      <c r="BR32">
        <f>DEGREES(ACOS((5.07974040868714^2+20.1060706856574^2-16.10715820204^2)/(2*5.07974040868714*20.1060706856574)))</f>
        <v>33.35654793588656</v>
      </c>
      <c r="BS32">
        <f>DEGREES(ACOS((12.8595840950707^2+16.7830612345917^2-5.07974040868714^2)/(2*12.8595840950707*16.7830612345917)))</f>
        <v>12.60890965712905</v>
      </c>
      <c r="BU32">
        <v>13</v>
      </c>
      <c r="BV32">
        <v>6</v>
      </c>
      <c r="BW32">
        <v>4</v>
      </c>
      <c r="BX32">
        <v>8</v>
      </c>
      <c r="BY32">
        <v>13</v>
      </c>
      <c r="BZ32">
        <v>6</v>
      </c>
      <c r="CA32">
        <v>6</v>
      </c>
      <c r="CB32">
        <v>3</v>
      </c>
      <c r="CC32">
        <v>14</v>
      </c>
      <c r="CD32">
        <v>4</v>
      </c>
      <c r="CE32">
        <v>6</v>
      </c>
      <c r="CF32">
        <v>10</v>
      </c>
      <c r="CG32">
        <v>15</v>
      </c>
      <c r="CH32">
        <v>8</v>
      </c>
      <c r="CI32">
        <v>6</v>
      </c>
      <c r="CJ32">
        <v>11</v>
      </c>
      <c r="CL32">
        <v>10</v>
      </c>
      <c r="CM32">
        <v>2</v>
      </c>
      <c r="CN32">
        <v>1</v>
      </c>
      <c r="CO32">
        <v>3</v>
      </c>
      <c r="CP32">
        <v>9</v>
      </c>
      <c r="CQ32">
        <v>2</v>
      </c>
      <c r="CR32">
        <v>3</v>
      </c>
      <c r="CS32">
        <v>0</v>
      </c>
      <c r="CT32">
        <v>10</v>
      </c>
      <c r="CU32">
        <v>1</v>
      </c>
      <c r="CV32">
        <v>3</v>
      </c>
      <c r="CW32">
        <v>6</v>
      </c>
      <c r="CX32">
        <v>10</v>
      </c>
      <c r="CY32">
        <v>3</v>
      </c>
      <c r="CZ32">
        <v>0</v>
      </c>
      <c r="DA32">
        <v>8</v>
      </c>
      <c r="DC32">
        <f>((6/13)*100)</f>
        <v>46.153846153846153</v>
      </c>
      <c r="DD32">
        <f>((4/13)*100)</f>
        <v>30.76923076923077</v>
      </c>
      <c r="DE32">
        <f>((8/13)*100)</f>
        <v>61.53846153846154</v>
      </c>
      <c r="DF32">
        <f>((6/13)*100)</f>
        <v>46.153846153846153</v>
      </c>
      <c r="DG32">
        <f>((6/13)*100)</f>
        <v>46.153846153846153</v>
      </c>
      <c r="DH32">
        <f>((3/13)*100)</f>
        <v>23.076923076923077</v>
      </c>
      <c r="DI32">
        <f>((4/14)*100)</f>
        <v>28.571428571428569</v>
      </c>
      <c r="DJ32">
        <f>((6/14)*100)</f>
        <v>42.857142857142854</v>
      </c>
      <c r="DK32">
        <f>((10/14)*100)</f>
        <v>71.428571428571431</v>
      </c>
      <c r="DL32">
        <f>((8/15)*100)</f>
        <v>53.333333333333336</v>
      </c>
      <c r="DM32">
        <f>((6/15)*100)</f>
        <v>40</v>
      </c>
      <c r="DN32">
        <f>((11/15)*100)</f>
        <v>73.333333333333329</v>
      </c>
      <c r="DP32">
        <f>((2/10)*100)</f>
        <v>20</v>
      </c>
      <c r="DQ32">
        <f>((1/10)*100)</f>
        <v>10</v>
      </c>
      <c r="DR32">
        <f>((3/10)*100)</f>
        <v>30</v>
      </c>
      <c r="DS32">
        <f>((2/9)*100)</f>
        <v>22.222222222222221</v>
      </c>
      <c r="DT32">
        <f>((3/9)*100)</f>
        <v>33.333333333333329</v>
      </c>
      <c r="DU32">
        <f>((0/9)*100)</f>
        <v>0</v>
      </c>
      <c r="DV32">
        <f>((1/10)*100)</f>
        <v>10</v>
      </c>
      <c r="DW32">
        <f>((3/10)*100)</f>
        <v>30</v>
      </c>
      <c r="DX32">
        <f>((6/10)*100)</f>
        <v>60</v>
      </c>
      <c r="DY32">
        <f>((3/10)*100)</f>
        <v>30</v>
      </c>
      <c r="DZ32">
        <f>((0/10)*100)</f>
        <v>0</v>
      </c>
      <c r="EA32">
        <f>((8/10)*100)</f>
        <v>80</v>
      </c>
    </row>
    <row r="33" spans="1:131" x14ac:dyDescent="0.25">
      <c r="A33">
        <v>133.61652500000002</v>
      </c>
      <c r="B33">
        <v>5.4764210000000002</v>
      </c>
      <c r="C33">
        <v>128.63525900000002</v>
      </c>
      <c r="D33">
        <v>7.47</v>
      </c>
      <c r="E33">
        <v>130.66315600000001</v>
      </c>
      <c r="F33">
        <v>4.9844210000000002</v>
      </c>
      <c r="G33">
        <v>154.362764</v>
      </c>
      <c r="H33">
        <v>8.7362769999999994</v>
      </c>
      <c r="K33">
        <f>(16/200)</f>
        <v>0.08</v>
      </c>
      <c r="L33">
        <f>(14/200)</f>
        <v>7.0000000000000007E-2</v>
      </c>
      <c r="M33">
        <f>(15/200)</f>
        <v>7.4999999999999997E-2</v>
      </c>
      <c r="N33">
        <f>(12/200)</f>
        <v>0.06</v>
      </c>
      <c r="P33">
        <f>(11/200)</f>
        <v>5.5E-2</v>
      </c>
      <c r="Q33">
        <f>(10/200)</f>
        <v>0.05</v>
      </c>
      <c r="R33">
        <f>(10/200)</f>
        <v>0.05</v>
      </c>
      <c r="S33">
        <f>(10/200)</f>
        <v>0.05</v>
      </c>
      <c r="U33">
        <f>0.08+0.055</f>
        <v>0.13500000000000001</v>
      </c>
      <c r="V33">
        <f>0.07+0.05</f>
        <v>0.12000000000000001</v>
      </c>
      <c r="W33">
        <f>0.075+0.05</f>
        <v>0.125</v>
      </c>
      <c r="X33">
        <f>0.06+0.05</f>
        <v>0.11</v>
      </c>
      <c r="Z33">
        <f>SQRT((ABS($A$34-$A$33)^2+(ABS($B$34-$B$33)^2)))</f>
        <v>23.754406219783846</v>
      </c>
      <c r="AA33">
        <f>SQRT((ABS($C$34-$C$33)^2+(ABS($D$34-$D$33)^2)))</f>
        <v>23.823782305429713</v>
      </c>
      <c r="AB33">
        <f>SQRT((ABS($E$34-$E$33)^2+(ABS($F$34-$F$33)^2)))</f>
        <v>25.384007922859873</v>
      </c>
      <c r="AC33">
        <f>SQRT((ABS($G$34-$G$33)^2+(ABS($H$34-$H$33)^2)))</f>
        <v>25.972821786788195</v>
      </c>
      <c r="AJ33">
        <f>1/0.135</f>
        <v>7.4074074074074066</v>
      </c>
      <c r="AK33">
        <f>1/0.12</f>
        <v>8.3333333333333339</v>
      </c>
      <c r="AL33">
        <f>1/0.125</f>
        <v>8</v>
      </c>
      <c r="AM33">
        <f>1/0.11</f>
        <v>9.0909090909090917</v>
      </c>
      <c r="AO33">
        <f>$Z33/$U33</f>
        <v>175.95856459099144</v>
      </c>
      <c r="AP33">
        <f>$AA33/$V33</f>
        <v>198.53151921191426</v>
      </c>
      <c r="AQ33">
        <f>$AB33/$W33</f>
        <v>203.07206338287898</v>
      </c>
      <c r="AR33">
        <f>$AC33/$X33</f>
        <v>236.11656169807449</v>
      </c>
      <c r="AV33">
        <f>((0.08/0.135)*100)</f>
        <v>59.259259259259252</v>
      </c>
      <c r="AW33">
        <f>((0.07/0.12)*100)</f>
        <v>58.333333333333336</v>
      </c>
      <c r="AX33">
        <f>((0.075/0.125)*100)</f>
        <v>60</v>
      </c>
      <c r="AY33">
        <f>((0.06/0.11)*100)</f>
        <v>54.54545454545454</v>
      </c>
      <c r="BA33">
        <f>((0.055/0.135)*100)</f>
        <v>40.74074074074074</v>
      </c>
      <c r="BB33">
        <f>((0.05/0.12)*100)</f>
        <v>41.666666666666671</v>
      </c>
      <c r="BC33">
        <f>((0.05/0.125)*100)</f>
        <v>40</v>
      </c>
      <c r="BD33">
        <f>((0.05/0.11)*100)</f>
        <v>45.45454545454546</v>
      </c>
      <c r="BF33">
        <f>ABS($B$33-$D$33)</f>
        <v>1.9935789999999995</v>
      </c>
      <c r="BG33">
        <f>ABS($F$33-$H$33)</f>
        <v>3.7518559999999992</v>
      </c>
      <c r="BL33">
        <f>SQRT((ABS($A$33-$E$33)^2+(ABS($B$33-$F$33)^2)))</f>
        <v>2.9940695466473475</v>
      </c>
      <c r="BM33">
        <f>SQRT((ABS($C$33-$G$34)^2+(ABS($D$33-$H$34)^2)))</f>
        <v>0.7004351910819494</v>
      </c>
      <c r="BO33">
        <f>SQRT((ABS($A$33-$G$34)^2+(ABS($B$33-$H$34)^2)))</f>
        <v>5.8546924429316682</v>
      </c>
      <c r="BP33">
        <f>SQRT((ABS($C$33-$E$33)^2+(ABS($D$33-$F$33)^2)))</f>
        <v>3.2078761210261817</v>
      </c>
      <c r="BR33">
        <f>DEGREES(ACOS((3.99141789369304^2+16.2440390967112^2-13.9773801492418^2)/(2*3.99141789369304*16.2440390967112)))</f>
        <v>49.373866670466903</v>
      </c>
      <c r="BS33">
        <f>DEGREES(ACOS((13.9773801492418^2+16.5249854155137^2-4.03819840818266^2)/(2*13.9773801492418*16.5249854155137)))</f>
        <v>11.833010487698782</v>
      </c>
      <c r="BU33">
        <v>16</v>
      </c>
      <c r="BV33">
        <v>10</v>
      </c>
      <c r="BW33">
        <v>6</v>
      </c>
      <c r="BX33">
        <v>6</v>
      </c>
      <c r="BY33">
        <v>14</v>
      </c>
      <c r="BZ33">
        <v>10</v>
      </c>
      <c r="CA33">
        <v>6</v>
      </c>
      <c r="CB33">
        <v>4</v>
      </c>
      <c r="CC33">
        <v>15</v>
      </c>
      <c r="CD33">
        <v>6</v>
      </c>
      <c r="CE33">
        <v>6</v>
      </c>
      <c r="CF33">
        <v>13</v>
      </c>
      <c r="CG33">
        <v>12</v>
      </c>
      <c r="CH33">
        <v>6</v>
      </c>
      <c r="CI33">
        <v>2</v>
      </c>
      <c r="CJ33">
        <v>10</v>
      </c>
      <c r="CL33">
        <v>11</v>
      </c>
      <c r="CM33">
        <v>4</v>
      </c>
      <c r="CN33">
        <v>1</v>
      </c>
      <c r="CO33">
        <v>5</v>
      </c>
      <c r="CP33">
        <v>10</v>
      </c>
      <c r="CQ33">
        <v>4</v>
      </c>
      <c r="CR33">
        <v>2</v>
      </c>
      <c r="CS33">
        <v>0</v>
      </c>
      <c r="CT33">
        <v>10</v>
      </c>
      <c r="CU33">
        <v>0</v>
      </c>
      <c r="CV33">
        <v>2</v>
      </c>
      <c r="CW33">
        <v>8</v>
      </c>
      <c r="CX33">
        <v>10</v>
      </c>
      <c r="CY33">
        <v>5</v>
      </c>
      <c r="CZ33">
        <v>0</v>
      </c>
      <c r="DA33">
        <v>6</v>
      </c>
      <c r="DC33">
        <f>((10/16)*100)</f>
        <v>62.5</v>
      </c>
      <c r="DD33">
        <f>((6/16)*100)</f>
        <v>37.5</v>
      </c>
      <c r="DE33">
        <f>((6/16)*100)</f>
        <v>37.5</v>
      </c>
      <c r="DF33">
        <f>((10/14)*100)</f>
        <v>71.428571428571431</v>
      </c>
      <c r="DG33">
        <f>((6/14)*100)</f>
        <v>42.857142857142854</v>
      </c>
      <c r="DH33">
        <f>((4/14)*100)</f>
        <v>28.571428571428569</v>
      </c>
      <c r="DI33">
        <f>((6/15)*100)</f>
        <v>40</v>
      </c>
      <c r="DJ33">
        <f>((6/15)*100)</f>
        <v>40</v>
      </c>
      <c r="DK33">
        <f>((13/15)*100)</f>
        <v>86.666666666666671</v>
      </c>
      <c r="DL33">
        <f>((6/12)*100)</f>
        <v>50</v>
      </c>
      <c r="DM33">
        <f>((2/12)*100)</f>
        <v>16.666666666666664</v>
      </c>
      <c r="DN33">
        <f>((10/12)*100)</f>
        <v>83.333333333333343</v>
      </c>
      <c r="DP33">
        <f>((4/11)*100)</f>
        <v>36.363636363636367</v>
      </c>
      <c r="DQ33">
        <f>((1/11)*100)</f>
        <v>9.0909090909090917</v>
      </c>
      <c r="DR33">
        <f>((5/11)*100)</f>
        <v>45.454545454545453</v>
      </c>
      <c r="DS33">
        <f>((4/10)*100)</f>
        <v>40</v>
      </c>
      <c r="DT33">
        <f>((2/10)*100)</f>
        <v>20</v>
      </c>
      <c r="DU33">
        <f>((0/10)*100)</f>
        <v>0</v>
      </c>
      <c r="DV33">
        <f>((0/10)*100)</f>
        <v>0</v>
      </c>
      <c r="DW33">
        <f>((2/10)*100)</f>
        <v>20</v>
      </c>
      <c r="DX33">
        <f>((8/10)*100)</f>
        <v>80</v>
      </c>
      <c r="DY33">
        <f>((5/10)*100)</f>
        <v>50</v>
      </c>
      <c r="DZ33">
        <f>((0/10)*100)</f>
        <v>0</v>
      </c>
      <c r="EA33">
        <f>((6/10)*100)</f>
        <v>60</v>
      </c>
    </row>
    <row r="34" spans="1:131" x14ac:dyDescent="0.25">
      <c r="A34">
        <v>109.89131700000002</v>
      </c>
      <c r="B34">
        <v>6.653842</v>
      </c>
      <c r="C34">
        <v>104.837102</v>
      </c>
      <c r="D34">
        <v>8.5746839999999995</v>
      </c>
      <c r="E34">
        <v>105.29289400000002</v>
      </c>
      <c r="F34">
        <v>5.8196839999999996</v>
      </c>
      <c r="G34">
        <v>128.39705000000001</v>
      </c>
      <c r="H34">
        <v>8.1286850000000008</v>
      </c>
      <c r="K34">
        <f>(11/200)</f>
        <v>5.5E-2</v>
      </c>
      <c r="L34">
        <f>(12/200)</f>
        <v>0.06</v>
      </c>
      <c r="M34">
        <f>(13/200)</f>
        <v>6.5000000000000002E-2</v>
      </c>
      <c r="N34">
        <f>(14/200)</f>
        <v>7.0000000000000007E-2</v>
      </c>
      <c r="P34">
        <f>(9/200)</f>
        <v>4.4999999999999998E-2</v>
      </c>
      <c r="Q34">
        <f>(10/200)</f>
        <v>0.05</v>
      </c>
      <c r="R34">
        <f>(10/200)</f>
        <v>0.05</v>
      </c>
      <c r="S34">
        <f>(10/200)</f>
        <v>0.05</v>
      </c>
      <c r="U34">
        <f>0.055+0.045</f>
        <v>0.1</v>
      </c>
      <c r="V34">
        <f>0.06+0.05</f>
        <v>0.11</v>
      </c>
      <c r="W34">
        <f>0.065+0.05</f>
        <v>0.115</v>
      </c>
      <c r="X34">
        <f>0.07+0.05</f>
        <v>0.12000000000000001</v>
      </c>
      <c r="Z34">
        <f>SQRT((ABS($A$35-$A$34)^2+(ABS($B$35-$B$34)^2)))</f>
        <v>20.770241499516803</v>
      </c>
      <c r="AA34">
        <f>SQRT((ABS($C$35-$C$34)^2+(ABS($D$35-$D$34)^2)))</f>
        <v>20.613151952587184</v>
      </c>
      <c r="AB34">
        <f>SQRT((ABS($E$35-$E$34)^2+(ABS($F$35-$F$34)^2)))</f>
        <v>20.163571344582046</v>
      </c>
      <c r="AC34">
        <f>SQRT((ABS($G$35-$G$34)^2+(ABS($H$35-$H$34)^2)))</f>
        <v>24.059400915690976</v>
      </c>
      <c r="AJ34">
        <f>1/0.1</f>
        <v>10</v>
      </c>
      <c r="AK34">
        <f>1/0.11</f>
        <v>9.0909090909090917</v>
      </c>
      <c r="AL34">
        <f>1/0.115</f>
        <v>8.695652173913043</v>
      </c>
      <c r="AM34">
        <f>1/0.12</f>
        <v>8.3333333333333339</v>
      </c>
      <c r="AO34">
        <f>$Z34/$U34</f>
        <v>207.70241499516803</v>
      </c>
      <c r="AP34">
        <f>$AA34/$V34</f>
        <v>187.39229047806532</v>
      </c>
      <c r="AQ34">
        <f>$AB34/$W34</f>
        <v>175.33540299636562</v>
      </c>
      <c r="AR34">
        <f>$AC34/$X34</f>
        <v>200.49500763075812</v>
      </c>
      <c r="AV34">
        <f>((0.055/0.1)*100)</f>
        <v>54.999999999999993</v>
      </c>
      <c r="AW34">
        <f>((0.06/0.11)*100)</f>
        <v>54.54545454545454</v>
      </c>
      <c r="AX34">
        <f>((0.065/0.115)*100)</f>
        <v>56.521739130434781</v>
      </c>
      <c r="AY34">
        <f>((0.07/0.12)*100)</f>
        <v>58.333333333333336</v>
      </c>
      <c r="BA34">
        <f>((0.045/0.1)*100)</f>
        <v>44.999999999999993</v>
      </c>
      <c r="BB34">
        <f>((0.05/0.11)*100)</f>
        <v>45.45454545454546</v>
      </c>
      <c r="BC34">
        <f>((0.05/0.115)*100)</f>
        <v>43.478260869565219</v>
      </c>
      <c r="BD34">
        <f>((0.05/0.12)*100)</f>
        <v>41.666666666666671</v>
      </c>
      <c r="BF34">
        <f>ABS($B$34-$D$34)</f>
        <v>1.9208419999999995</v>
      </c>
      <c r="BG34">
        <f>ABS($F$34-$H$34)</f>
        <v>2.3090010000000012</v>
      </c>
      <c r="BL34">
        <f>SQRT((ABS($A$34-$E$34)^2+(ABS($B$34-$F$34)^2)))</f>
        <v>4.6734691243115076</v>
      </c>
      <c r="BM34">
        <f>SQRT((ABS($C$34-$G$35)^2+(ABS($D$34-$H$35)^2)))</f>
        <v>0.84683933838774383</v>
      </c>
      <c r="BO34">
        <f>SQRT((ABS($A$34-$G$35)^2+(ABS($B$34-$H$35)^2)))</f>
        <v>6.1175244891483711</v>
      </c>
      <c r="BP34">
        <f>SQRT((ABS($C$34-$E$34)^2+(ABS($D$34-$F$34)^2)))</f>
        <v>2.7924489874058604</v>
      </c>
      <c r="BU34">
        <v>11</v>
      </c>
      <c r="BV34">
        <v>6</v>
      </c>
      <c r="BW34">
        <v>4</v>
      </c>
      <c r="BX34">
        <v>5</v>
      </c>
      <c r="BY34">
        <v>12</v>
      </c>
      <c r="BZ34">
        <v>6</v>
      </c>
      <c r="CA34">
        <v>3</v>
      </c>
      <c r="CB34">
        <v>2</v>
      </c>
      <c r="CC34">
        <v>13</v>
      </c>
      <c r="CD34">
        <v>5</v>
      </c>
      <c r="CE34">
        <v>3</v>
      </c>
      <c r="CF34">
        <v>12</v>
      </c>
      <c r="CG34">
        <v>14</v>
      </c>
      <c r="CH34">
        <v>5</v>
      </c>
      <c r="CI34">
        <v>4</v>
      </c>
      <c r="CJ34">
        <v>13</v>
      </c>
      <c r="CL34">
        <v>9</v>
      </c>
      <c r="CM34">
        <v>5</v>
      </c>
      <c r="CN34">
        <v>0</v>
      </c>
      <c r="CO34">
        <v>0</v>
      </c>
      <c r="CP34">
        <v>10</v>
      </c>
      <c r="CQ34">
        <v>5</v>
      </c>
      <c r="CR34">
        <v>1</v>
      </c>
      <c r="CS34">
        <v>0</v>
      </c>
      <c r="CT34">
        <v>10</v>
      </c>
      <c r="CU34">
        <v>3</v>
      </c>
      <c r="CV34">
        <v>1</v>
      </c>
      <c r="CW34">
        <v>9</v>
      </c>
      <c r="CX34">
        <v>10</v>
      </c>
      <c r="CY34">
        <v>0</v>
      </c>
      <c r="CZ34">
        <v>0</v>
      </c>
      <c r="DA34">
        <v>8</v>
      </c>
      <c r="DC34">
        <f>((6/11)*100)</f>
        <v>54.54545454545454</v>
      </c>
      <c r="DD34">
        <f>((4/11)*100)</f>
        <v>36.363636363636367</v>
      </c>
      <c r="DE34">
        <f>((5/11)*100)</f>
        <v>45.454545454545453</v>
      </c>
      <c r="DF34">
        <f>((6/12)*100)</f>
        <v>50</v>
      </c>
      <c r="DG34">
        <f>((3/12)*100)</f>
        <v>25</v>
      </c>
      <c r="DH34">
        <f>((2/12)*100)</f>
        <v>16.666666666666664</v>
      </c>
      <c r="DI34">
        <f>((5/13)*100)</f>
        <v>38.461538461538467</v>
      </c>
      <c r="DJ34">
        <f>((3/13)*100)</f>
        <v>23.076923076923077</v>
      </c>
      <c r="DK34">
        <f>((12/13)*100)</f>
        <v>92.307692307692307</v>
      </c>
      <c r="DL34">
        <f>((5/14)*100)</f>
        <v>35.714285714285715</v>
      </c>
      <c r="DM34">
        <f>((4/14)*100)</f>
        <v>28.571428571428569</v>
      </c>
      <c r="DN34">
        <f>((13/14)*100)</f>
        <v>92.857142857142861</v>
      </c>
      <c r="DP34">
        <f>((5/9)*100)</f>
        <v>55.555555555555557</v>
      </c>
      <c r="DQ34">
        <f>((0/9)*100)</f>
        <v>0</v>
      </c>
      <c r="DR34">
        <f>((0/9)*100)</f>
        <v>0</v>
      </c>
      <c r="DS34">
        <f>((5/10)*100)</f>
        <v>50</v>
      </c>
      <c r="DT34">
        <f>((1/10)*100)</f>
        <v>10</v>
      </c>
      <c r="DU34">
        <f>((0/10)*100)</f>
        <v>0</v>
      </c>
      <c r="DV34">
        <f>((3/10)*100)</f>
        <v>30</v>
      </c>
      <c r="DW34">
        <f>((1/10)*100)</f>
        <v>10</v>
      </c>
      <c r="DX34">
        <f>((9/10)*100)</f>
        <v>90</v>
      </c>
      <c r="DY34">
        <f>((0/10)*100)</f>
        <v>0</v>
      </c>
      <c r="DZ34">
        <f>((0/10)*100)</f>
        <v>0</v>
      </c>
      <c r="EA34">
        <f>((8/10)*100)</f>
        <v>80</v>
      </c>
    </row>
    <row r="35" spans="1:131" x14ac:dyDescent="0.25">
      <c r="A35">
        <v>89.123790000000014</v>
      </c>
      <c r="B35">
        <v>6.9896310000000001</v>
      </c>
      <c r="C35">
        <v>84.224157000000005</v>
      </c>
      <c r="D35">
        <v>8.4823160000000009</v>
      </c>
      <c r="E35">
        <v>85.129841000000013</v>
      </c>
      <c r="F35">
        <v>5.9642629999999999</v>
      </c>
      <c r="G35">
        <v>104.36510600000001</v>
      </c>
      <c r="H35">
        <v>9.2777890000000003</v>
      </c>
      <c r="K35">
        <f>(12/200)</f>
        <v>0.06</v>
      </c>
      <c r="L35">
        <f>(15/200)</f>
        <v>7.4999999999999997E-2</v>
      </c>
      <c r="M35">
        <f>(13/200)</f>
        <v>6.5000000000000002E-2</v>
      </c>
      <c r="N35">
        <f>(14/200)</f>
        <v>7.0000000000000007E-2</v>
      </c>
      <c r="P35">
        <f>(11/200)</f>
        <v>5.5E-2</v>
      </c>
      <c r="Q35">
        <f>(10/200)</f>
        <v>0.05</v>
      </c>
      <c r="R35">
        <f>(10/200)</f>
        <v>0.05</v>
      </c>
      <c r="S35">
        <f>(10/200)</f>
        <v>0.05</v>
      </c>
      <c r="U35">
        <f>0.06+0.055</f>
        <v>0.11499999999999999</v>
      </c>
      <c r="V35">
        <f>0.075+0.05</f>
        <v>0.125</v>
      </c>
      <c r="W35">
        <f>0.065+0.05</f>
        <v>0.115</v>
      </c>
      <c r="X35">
        <f>0.07+0.05</f>
        <v>0.12000000000000001</v>
      </c>
      <c r="Z35">
        <f>SQRT((ABS($A$36-$A$35)^2+(ABS($B$36-$B$35)^2)))</f>
        <v>17.226140699784441</v>
      </c>
      <c r="AA35">
        <f>SQRT((ABS($C$36-$C$35)^2+(ABS($D$36-$D$35)^2)))</f>
        <v>17.486191225669042</v>
      </c>
      <c r="AB35">
        <f>SQRT((ABS($E$36-$E$35)^2+(ABS($F$36-$F$35)^2)))</f>
        <v>14.329021830936686</v>
      </c>
      <c r="AC35">
        <f>SQRT((ABS($G$36-$G$35)^2+(ABS($H$36-$H$35)^2)))</f>
        <v>21.04786791774049</v>
      </c>
      <c r="AJ35">
        <f>1/0.115</f>
        <v>8.695652173913043</v>
      </c>
      <c r="AK35">
        <f>1/0.125</f>
        <v>8</v>
      </c>
      <c r="AL35">
        <f>1/0.115</f>
        <v>8.695652173913043</v>
      </c>
      <c r="AM35">
        <f>1/0.12</f>
        <v>8.3333333333333339</v>
      </c>
      <c r="AO35">
        <f>$Z35/$U35</f>
        <v>149.79252782421256</v>
      </c>
      <c r="AP35">
        <f>$AA35/$V35</f>
        <v>139.88952980535234</v>
      </c>
      <c r="AQ35">
        <f>$AB35/$W35</f>
        <v>124.60018983423204</v>
      </c>
      <c r="AR35">
        <f>$AC35/$X35</f>
        <v>175.39889931450406</v>
      </c>
      <c r="AV35">
        <f>((0.06/0.115)*100)</f>
        <v>52.173913043478258</v>
      </c>
      <c r="AW35">
        <f>((0.075/0.125)*100)</f>
        <v>60</v>
      </c>
      <c r="AX35">
        <f>((0.065/0.115)*100)</f>
        <v>56.521739130434781</v>
      </c>
      <c r="AY35">
        <f>((0.07/0.12)*100)</f>
        <v>58.333333333333336</v>
      </c>
      <c r="BA35">
        <f>((0.055/0.115)*100)</f>
        <v>47.826086956521735</v>
      </c>
      <c r="BB35">
        <f>((0.05/0.125)*100)</f>
        <v>40</v>
      </c>
      <c r="BC35">
        <f>((0.05/0.115)*100)</f>
        <v>43.478260869565219</v>
      </c>
      <c r="BD35">
        <f>((0.05/0.12)*100)</f>
        <v>41.666666666666671</v>
      </c>
      <c r="BF35">
        <f>ABS($B$35-$D$35)</f>
        <v>1.4926850000000007</v>
      </c>
      <c r="BG35">
        <f>ABS($F$35-$H$35)</f>
        <v>3.3135260000000004</v>
      </c>
      <c r="BL35">
        <f>SQRT((ABS($A$35-$E$35)^2+(ABS($B$35-$F$35)^2)))</f>
        <v>4.1234704012548704</v>
      </c>
      <c r="BM35">
        <f>SQRT((ABS($C$35-$G$36)^2+(ABS($D$35-$H$36)^2)))</f>
        <v>0.94414422598086178</v>
      </c>
      <c r="BO35">
        <f>SQRT((ABS($A$35-$G$36)^2+(ABS($B$35-$H$36)^2)))</f>
        <v>6.0660764964270859</v>
      </c>
      <c r="BP35">
        <f>SQRT((ABS($C$35-$E$35)^2+(ABS($D$35-$F$35)^2)))</f>
        <v>2.6759772829127342</v>
      </c>
      <c r="BU35">
        <v>12</v>
      </c>
      <c r="BV35">
        <v>7</v>
      </c>
      <c r="BW35">
        <v>5</v>
      </c>
      <c r="BX35">
        <v>7</v>
      </c>
      <c r="BY35">
        <v>15</v>
      </c>
      <c r="BZ35">
        <v>7</v>
      </c>
      <c r="CA35">
        <v>5</v>
      </c>
      <c r="CB35">
        <v>5</v>
      </c>
      <c r="CC35">
        <v>13</v>
      </c>
      <c r="CD35">
        <v>5</v>
      </c>
      <c r="CE35">
        <v>5</v>
      </c>
      <c r="CF35">
        <v>11</v>
      </c>
      <c r="CG35">
        <v>14</v>
      </c>
      <c r="CH35">
        <v>7</v>
      </c>
      <c r="CI35">
        <v>4</v>
      </c>
      <c r="CJ35">
        <v>12</v>
      </c>
      <c r="CL35">
        <v>11</v>
      </c>
      <c r="CM35">
        <v>5</v>
      </c>
      <c r="CN35">
        <v>3</v>
      </c>
      <c r="CO35">
        <v>4</v>
      </c>
      <c r="CP35">
        <v>10</v>
      </c>
      <c r="CQ35">
        <v>5</v>
      </c>
      <c r="CR35">
        <v>0</v>
      </c>
      <c r="CS35">
        <v>0</v>
      </c>
      <c r="CT35">
        <v>10</v>
      </c>
      <c r="CU35">
        <v>3</v>
      </c>
      <c r="CV35">
        <v>0</v>
      </c>
      <c r="CW35">
        <v>8</v>
      </c>
      <c r="CX35">
        <v>10</v>
      </c>
      <c r="CY35">
        <v>4</v>
      </c>
      <c r="CZ35">
        <v>0</v>
      </c>
      <c r="DA35">
        <v>9</v>
      </c>
      <c r="DC35">
        <f>((7/12)*100)</f>
        <v>58.333333333333336</v>
      </c>
      <c r="DD35">
        <f>((5/12)*100)</f>
        <v>41.666666666666671</v>
      </c>
      <c r="DE35">
        <f>((7/12)*100)</f>
        <v>58.333333333333336</v>
      </c>
      <c r="DF35">
        <f>((7/15)*100)</f>
        <v>46.666666666666664</v>
      </c>
      <c r="DG35">
        <f>((5/15)*100)</f>
        <v>33.333333333333329</v>
      </c>
      <c r="DH35">
        <f>((5/15)*100)</f>
        <v>33.333333333333329</v>
      </c>
      <c r="DI35">
        <f>((5/13)*100)</f>
        <v>38.461538461538467</v>
      </c>
      <c r="DJ35">
        <f>((5/13)*100)</f>
        <v>38.461538461538467</v>
      </c>
      <c r="DK35">
        <f>((11/13)*100)</f>
        <v>84.615384615384613</v>
      </c>
      <c r="DL35">
        <f>((7/14)*100)</f>
        <v>50</v>
      </c>
      <c r="DM35">
        <f>((4/14)*100)</f>
        <v>28.571428571428569</v>
      </c>
      <c r="DN35">
        <f>((12/14)*100)</f>
        <v>85.714285714285708</v>
      </c>
      <c r="DP35">
        <f>((5/11)*100)</f>
        <v>45.454545454545453</v>
      </c>
      <c r="DQ35">
        <f>((3/11)*100)</f>
        <v>27.27272727272727</v>
      </c>
      <c r="DR35">
        <f>((4/11)*100)</f>
        <v>36.363636363636367</v>
      </c>
      <c r="DS35">
        <f>((5/10)*100)</f>
        <v>50</v>
      </c>
      <c r="DT35">
        <f>((0/10)*100)</f>
        <v>0</v>
      </c>
      <c r="DU35">
        <f>((0/10)*100)</f>
        <v>0</v>
      </c>
      <c r="DV35">
        <f>((3/10)*100)</f>
        <v>30</v>
      </c>
      <c r="DW35">
        <f>((0/10)*100)</f>
        <v>0</v>
      </c>
      <c r="DX35">
        <f>((8/10)*100)</f>
        <v>80</v>
      </c>
      <c r="DY35">
        <f>((4/10)*100)</f>
        <v>40</v>
      </c>
      <c r="DZ35">
        <f>((0/10)*100)</f>
        <v>0</v>
      </c>
      <c r="EA35">
        <f>((9/10)*100)</f>
        <v>90</v>
      </c>
    </row>
    <row r="36" spans="1:131" x14ac:dyDescent="0.25">
      <c r="A36">
        <v>71.914429000000013</v>
      </c>
      <c r="B36">
        <v>6.2294879999999999</v>
      </c>
      <c r="C36">
        <v>66.751213000000007</v>
      </c>
      <c r="D36">
        <v>7.801793</v>
      </c>
      <c r="E36">
        <v>70.801369000000008</v>
      </c>
      <c r="F36">
        <v>5.8387370000000001</v>
      </c>
      <c r="G36">
        <v>83.323474000000004</v>
      </c>
      <c r="H36">
        <v>8.7654739999999993</v>
      </c>
      <c r="K36">
        <f>(12/200)</f>
        <v>0.06</v>
      </c>
      <c r="L36">
        <f>(13/200)</f>
        <v>6.5000000000000002E-2</v>
      </c>
      <c r="M36">
        <f>(15/200)</f>
        <v>7.4999999999999997E-2</v>
      </c>
      <c r="N36">
        <f>(13/200)</f>
        <v>6.5000000000000002E-2</v>
      </c>
      <c r="P36">
        <f>(11/200)</f>
        <v>5.5E-2</v>
      </c>
      <c r="Q36">
        <f>(10/200)</f>
        <v>0.05</v>
      </c>
      <c r="R36">
        <f>(10/200)</f>
        <v>0.05</v>
      </c>
      <c r="S36">
        <f>(10/200)</f>
        <v>0.05</v>
      </c>
      <c r="U36">
        <f>0.06+0.055</f>
        <v>0.11499999999999999</v>
      </c>
      <c r="V36">
        <f>0.065+0.05</f>
        <v>0.115</v>
      </c>
      <c r="W36">
        <f>0.075+0.05</f>
        <v>0.125</v>
      </c>
      <c r="X36">
        <f>0.065+0.05</f>
        <v>0.115</v>
      </c>
      <c r="Z36">
        <f>SQRT((ABS($A$37-$A$36)^2+(ABS($B$37-$B$36)^2)))</f>
        <v>18.40892391140811</v>
      </c>
      <c r="AA36">
        <f>SQRT((ABS($C$37-$C$36)^2+(ABS($D$37-$D$36)^2)))</f>
        <v>19.306241361187677</v>
      </c>
      <c r="AB36">
        <f>SQRT((ABS($E$37-$E$36)^2+(ABS($F$37-$F$36)^2)))</f>
        <v>20.106070685657428</v>
      </c>
      <c r="AC36">
        <f>SQRT((ABS($G$37-$G$36)^2+(ABS($H$37-$H$36)^2)))</f>
        <v>16.783061234591649</v>
      </c>
      <c r="AJ36">
        <f>1/0.115</f>
        <v>8.695652173913043</v>
      </c>
      <c r="AK36">
        <f>1/0.115</f>
        <v>8.695652173913043</v>
      </c>
      <c r="AL36">
        <f>1/0.125</f>
        <v>8</v>
      </c>
      <c r="AM36">
        <f>1/0.115</f>
        <v>8.695652173913043</v>
      </c>
      <c r="AO36">
        <f>$Z36/$U36</f>
        <v>160.07759922963575</v>
      </c>
      <c r="AP36">
        <f>$AA36/$V36</f>
        <v>167.88035966250152</v>
      </c>
      <c r="AQ36">
        <f>$AB36/$W36</f>
        <v>160.84856548525943</v>
      </c>
      <c r="AR36">
        <f>$AC36/$X36</f>
        <v>145.9396629094926</v>
      </c>
      <c r="AV36">
        <f>((0.06/0.115)*100)</f>
        <v>52.173913043478258</v>
      </c>
      <c r="AW36">
        <f>((0.065/0.115)*100)</f>
        <v>56.521739130434781</v>
      </c>
      <c r="AX36">
        <f>((0.075/0.125)*100)</f>
        <v>60</v>
      </c>
      <c r="AY36">
        <f>((0.065/0.115)*100)</f>
        <v>56.521739130434781</v>
      </c>
      <c r="BA36">
        <f>((0.055/0.115)*100)</f>
        <v>47.826086956521735</v>
      </c>
      <c r="BB36">
        <f>((0.05/0.115)*100)</f>
        <v>43.478260869565219</v>
      </c>
      <c r="BC36">
        <f>((0.05/0.125)*100)</f>
        <v>40</v>
      </c>
      <c r="BD36">
        <f>((0.05/0.115)*100)</f>
        <v>43.478260869565219</v>
      </c>
      <c r="BF36">
        <f>ABS($B$36-$D$36)</f>
        <v>1.5723050000000001</v>
      </c>
      <c r="BG36">
        <f>ABS($F$36-$H$36)</f>
        <v>2.9267369999999993</v>
      </c>
      <c r="BL36">
        <f>SQRT((ABS($A$36-$E$36)^2+(ABS($B$36-$F$36)^2)))</f>
        <v>1.17965626671544</v>
      </c>
      <c r="BM36">
        <f>SQRT((ABS($C$36-$G$37)^2+(ABS($D$36-$H$37)^2)))</f>
        <v>0.83061848928674742</v>
      </c>
      <c r="BO36">
        <f>SQRT((ABS($A$36-$G$37)^2+(ABS($B$36-$H$37)^2)))</f>
        <v>5.8751073534915133</v>
      </c>
      <c r="BP36">
        <f>SQRT((ABS($C$36-$E$36)^2+(ABS($D$36-$F$36)^2)))</f>
        <v>4.5008168684664351</v>
      </c>
      <c r="BR36">
        <f>DEGREES(ACOS((6.76005021333755^2+21.6900230410554^2-15.6604004474105^2)/(2*6.76005021333755*21.6900230410554)))</f>
        <v>22.511039865469371</v>
      </c>
      <c r="BS36">
        <f>DEGREES(ACOS((9.42161684540239^2+15.6422646458627^2-6.76005021333755^2)/(2*9.42161684540239*15.6422646458627)))</f>
        <v>12.513507458501547</v>
      </c>
      <c r="BU36">
        <v>12</v>
      </c>
      <c r="BV36">
        <v>5</v>
      </c>
      <c r="BW36">
        <v>5</v>
      </c>
      <c r="BX36">
        <v>7</v>
      </c>
      <c r="BY36">
        <v>13</v>
      </c>
      <c r="BZ36">
        <v>5</v>
      </c>
      <c r="CA36">
        <v>5</v>
      </c>
      <c r="CB36">
        <v>2</v>
      </c>
      <c r="CC36">
        <v>15</v>
      </c>
      <c r="CD36">
        <v>5</v>
      </c>
      <c r="CE36">
        <v>5</v>
      </c>
      <c r="CF36">
        <v>12</v>
      </c>
      <c r="CG36">
        <v>13</v>
      </c>
      <c r="CH36">
        <v>7</v>
      </c>
      <c r="CI36">
        <v>3</v>
      </c>
      <c r="CJ36">
        <v>11</v>
      </c>
      <c r="CL36">
        <v>11</v>
      </c>
      <c r="CM36">
        <v>3</v>
      </c>
      <c r="CN36">
        <v>3</v>
      </c>
      <c r="CO36">
        <v>5</v>
      </c>
      <c r="CP36">
        <v>10</v>
      </c>
      <c r="CQ36">
        <v>3</v>
      </c>
      <c r="CR36">
        <v>2</v>
      </c>
      <c r="CS36">
        <v>0</v>
      </c>
      <c r="CT36">
        <v>10</v>
      </c>
      <c r="CU36">
        <v>3</v>
      </c>
      <c r="CV36">
        <v>2</v>
      </c>
      <c r="CW36">
        <v>8</v>
      </c>
      <c r="CX36">
        <v>10</v>
      </c>
      <c r="CY36">
        <v>5</v>
      </c>
      <c r="CZ36">
        <v>0</v>
      </c>
      <c r="DA36">
        <v>8</v>
      </c>
      <c r="DC36">
        <f>((5/12)*100)</f>
        <v>41.666666666666671</v>
      </c>
      <c r="DD36">
        <f>((5/12)*100)</f>
        <v>41.666666666666671</v>
      </c>
      <c r="DE36">
        <f>((7/12)*100)</f>
        <v>58.333333333333336</v>
      </c>
      <c r="DF36">
        <f>((5/13)*100)</f>
        <v>38.461538461538467</v>
      </c>
      <c r="DG36">
        <f>((5/13)*100)</f>
        <v>38.461538461538467</v>
      </c>
      <c r="DH36">
        <f>((2/13)*100)</f>
        <v>15.384615384615385</v>
      </c>
      <c r="DI36">
        <f>((5/15)*100)</f>
        <v>33.333333333333329</v>
      </c>
      <c r="DJ36">
        <f>((5/15)*100)</f>
        <v>33.333333333333329</v>
      </c>
      <c r="DK36">
        <f>((12/15)*100)</f>
        <v>80</v>
      </c>
      <c r="DL36">
        <f>((7/13)*100)</f>
        <v>53.846153846153847</v>
      </c>
      <c r="DM36">
        <f>((3/13)*100)</f>
        <v>23.076923076923077</v>
      </c>
      <c r="DN36">
        <f>((11/13)*100)</f>
        <v>84.615384615384613</v>
      </c>
      <c r="DP36">
        <f>((3/11)*100)</f>
        <v>27.27272727272727</v>
      </c>
      <c r="DQ36">
        <f>((3/11)*100)</f>
        <v>27.27272727272727</v>
      </c>
      <c r="DR36">
        <f>((5/11)*100)</f>
        <v>45.454545454545453</v>
      </c>
      <c r="DS36">
        <f>((3/10)*100)</f>
        <v>30</v>
      </c>
      <c r="DT36">
        <f>((2/10)*100)</f>
        <v>20</v>
      </c>
      <c r="DU36">
        <f>((0/10)*100)</f>
        <v>0</v>
      </c>
      <c r="DV36">
        <f>((3/10)*100)</f>
        <v>30</v>
      </c>
      <c r="DW36">
        <f>((2/10)*100)</f>
        <v>20</v>
      </c>
      <c r="DX36">
        <f>((8/10)*100)</f>
        <v>80</v>
      </c>
      <c r="DY36">
        <f>((5/10)*100)</f>
        <v>50</v>
      </c>
      <c r="DZ36">
        <f>((0/10)*100)</f>
        <v>0</v>
      </c>
      <c r="EA36">
        <f>((8/10)*100)</f>
        <v>80</v>
      </c>
    </row>
    <row r="37" spans="1:131" x14ac:dyDescent="0.25">
      <c r="A37">
        <v>53.505527000000008</v>
      </c>
      <c r="B37">
        <v>6.201085</v>
      </c>
      <c r="C37">
        <v>47.446560000000012</v>
      </c>
      <c r="D37">
        <v>8.0494380000000003</v>
      </c>
      <c r="E37">
        <v>50.695686000000009</v>
      </c>
      <c r="F37">
        <v>5.7138790000000004</v>
      </c>
      <c r="G37">
        <v>66.541176000000007</v>
      </c>
      <c r="H37">
        <v>8.6054169999999992</v>
      </c>
      <c r="K37">
        <f>(13/200)</f>
        <v>6.5000000000000002E-2</v>
      </c>
      <c r="L37">
        <f>(17/200)</f>
        <v>8.5000000000000006E-2</v>
      </c>
      <c r="M37">
        <f>(14/200)</f>
        <v>7.0000000000000007E-2</v>
      </c>
      <c r="N37">
        <f>(15/200)</f>
        <v>7.4999999999999997E-2</v>
      </c>
      <c r="P37">
        <f>(13/200)</f>
        <v>6.5000000000000002E-2</v>
      </c>
      <c r="Q37">
        <f>(13/200)</f>
        <v>6.5000000000000002E-2</v>
      </c>
      <c r="R37">
        <f>(13/200)</f>
        <v>6.5000000000000002E-2</v>
      </c>
      <c r="S37">
        <f>(11/200)</f>
        <v>5.5E-2</v>
      </c>
      <c r="U37">
        <f>0.065+0.065</f>
        <v>0.13</v>
      </c>
      <c r="V37">
        <f>0.085+0.065</f>
        <v>0.15000000000000002</v>
      </c>
      <c r="W37">
        <f>0.07+0.065</f>
        <v>0.13500000000000001</v>
      </c>
      <c r="X37">
        <f>0.075+0.055</f>
        <v>0.13</v>
      </c>
      <c r="Z37">
        <f>SQRT((ABS($A$38-$A$37)^2+(ABS($B$38-$B$37)^2)))</f>
        <v>18.439048225638818</v>
      </c>
      <c r="AA37">
        <f>SQRT((ABS($C$38-$C$37)^2+(ABS($D$38-$D$37)^2)))</f>
        <v>18.135612093274823</v>
      </c>
      <c r="AB37">
        <f>SQRT((ABS($E$38-$E$37)^2+(ABS($F$38-$F$37)^2)))</f>
        <v>16.24403909671117</v>
      </c>
      <c r="AC37">
        <f>SQRT((ABS($G$38-$G$37)^2+(ABS($H$38-$H$37)^2)))</f>
        <v>18.362104334573011</v>
      </c>
      <c r="AJ37">
        <f>1/0.13</f>
        <v>7.6923076923076916</v>
      </c>
      <c r="AK37">
        <f>1/0.15</f>
        <v>6.666666666666667</v>
      </c>
      <c r="AL37">
        <f>1/0.135</f>
        <v>7.4074074074074066</v>
      </c>
      <c r="AM37">
        <f>1/0.13</f>
        <v>7.6923076923076916</v>
      </c>
      <c r="AO37">
        <f>$Z37/$U37</f>
        <v>141.83883250491397</v>
      </c>
      <c r="AP37">
        <f>$AA37/$V37</f>
        <v>120.90408062183214</v>
      </c>
      <c r="AQ37">
        <f>$AB37/$W37</f>
        <v>120.32621553119384</v>
      </c>
      <c r="AR37">
        <f>$AC37/$X37</f>
        <v>141.24695641979238</v>
      </c>
      <c r="AV37">
        <f>((0.065/0.13)*100)</f>
        <v>50</v>
      </c>
      <c r="AW37">
        <f>((0.085/0.15)*100)</f>
        <v>56.666666666666679</v>
      </c>
      <c r="AX37">
        <f>((0.07/0.135)*100)</f>
        <v>51.851851851851848</v>
      </c>
      <c r="AY37">
        <f>((0.075/0.13)*100)</f>
        <v>57.692307692307686</v>
      </c>
      <c r="BA37">
        <f>((0.065/0.13)*100)</f>
        <v>50</v>
      </c>
      <c r="BB37">
        <f>((0.065/0.15)*100)</f>
        <v>43.333333333333336</v>
      </c>
      <c r="BC37">
        <f>((0.065/0.135)*100)</f>
        <v>48.148148148148145</v>
      </c>
      <c r="BD37">
        <f>((0.055/0.13)*100)</f>
        <v>42.307692307692307</v>
      </c>
      <c r="BF37">
        <f>ABS($B$37-$D$37)</f>
        <v>1.8483530000000004</v>
      </c>
      <c r="BG37">
        <f>ABS($F$37-$H$37)</f>
        <v>2.8915379999999988</v>
      </c>
      <c r="BL37">
        <f>SQRT((ABS($A$37-$E$37)^2+(ABS($B$37-$F$37)^2)))</f>
        <v>2.8517671945158831</v>
      </c>
      <c r="BM37">
        <f>SQRT((ABS($C$37-$G$38)^2+(ABS($D$37-$H$38)^2)))</f>
        <v>1.0588557970186472</v>
      </c>
      <c r="BO37">
        <f>SQRT((ABS($A$37-$G$38)^2+(ABS($B$37-$H$38)^2)))</f>
        <v>5.9312939537785505</v>
      </c>
      <c r="BP37">
        <f>SQRT((ABS($C$37-$E$37)^2+(ABS($D$37-$F$37)^2)))</f>
        <v>4.0014566855530225</v>
      </c>
      <c r="BR37">
        <f>DEGREES(ACOS((5.48843592863076^2+23.6791018938996^2-19.480923587186^2)/(2*5.48843592863076*23.6791018938996)))</f>
        <v>35.61012606797766</v>
      </c>
      <c r="BS37">
        <f>DEGREES(ACOS((15.6604004474105^2+19.9720196322271^2-5.48843592863076^2)/(2*15.6604004474105*19.9720196322271)))</f>
        <v>11.019157724987455</v>
      </c>
      <c r="BU37">
        <v>13</v>
      </c>
      <c r="BV37">
        <v>5</v>
      </c>
      <c r="BW37">
        <v>5</v>
      </c>
      <c r="BX37">
        <v>8</v>
      </c>
      <c r="BY37">
        <v>17</v>
      </c>
      <c r="BZ37">
        <v>5</v>
      </c>
      <c r="CA37">
        <v>7</v>
      </c>
      <c r="CB37">
        <v>2</v>
      </c>
      <c r="CC37">
        <v>14</v>
      </c>
      <c r="CD37">
        <v>2</v>
      </c>
      <c r="CE37">
        <v>7</v>
      </c>
      <c r="CF37">
        <v>9</v>
      </c>
      <c r="CG37">
        <v>15</v>
      </c>
      <c r="CH37">
        <v>8</v>
      </c>
      <c r="CI37">
        <v>2</v>
      </c>
      <c r="CJ37">
        <v>12</v>
      </c>
      <c r="CL37">
        <v>13</v>
      </c>
      <c r="CM37">
        <v>5</v>
      </c>
      <c r="CN37">
        <v>3</v>
      </c>
      <c r="CO37">
        <v>6</v>
      </c>
      <c r="CP37">
        <v>13</v>
      </c>
      <c r="CQ37">
        <v>5</v>
      </c>
      <c r="CR37">
        <v>3</v>
      </c>
      <c r="CS37">
        <v>0</v>
      </c>
      <c r="CT37">
        <v>13</v>
      </c>
      <c r="CU37">
        <v>5</v>
      </c>
      <c r="CV37">
        <v>3</v>
      </c>
      <c r="CW37">
        <v>10</v>
      </c>
      <c r="CX37">
        <v>11</v>
      </c>
      <c r="CY37">
        <v>6</v>
      </c>
      <c r="CZ37">
        <v>0</v>
      </c>
      <c r="DA37">
        <v>8</v>
      </c>
      <c r="DC37">
        <f>((5/13)*100)</f>
        <v>38.461538461538467</v>
      </c>
      <c r="DD37">
        <f>((5/13)*100)</f>
        <v>38.461538461538467</v>
      </c>
      <c r="DE37">
        <f>((8/13)*100)</f>
        <v>61.53846153846154</v>
      </c>
      <c r="DF37">
        <f>((5/17)*100)</f>
        <v>29.411764705882355</v>
      </c>
      <c r="DG37">
        <f>((7/17)*100)</f>
        <v>41.17647058823529</v>
      </c>
      <c r="DH37">
        <f>((2/17)*100)</f>
        <v>11.76470588235294</v>
      </c>
      <c r="DI37">
        <f>((2/14)*100)</f>
        <v>14.285714285714285</v>
      </c>
      <c r="DJ37">
        <f>((7/14)*100)</f>
        <v>50</v>
      </c>
      <c r="DK37">
        <f>((9/14)*100)</f>
        <v>64.285714285714292</v>
      </c>
      <c r="DL37">
        <f>((8/15)*100)</f>
        <v>53.333333333333336</v>
      </c>
      <c r="DM37">
        <f>((2/15)*100)</f>
        <v>13.333333333333334</v>
      </c>
      <c r="DN37">
        <f>((12/15)*100)</f>
        <v>80</v>
      </c>
      <c r="DP37">
        <f>((5/13)*100)</f>
        <v>38.461538461538467</v>
      </c>
      <c r="DQ37">
        <f>((3/13)*100)</f>
        <v>23.076923076923077</v>
      </c>
      <c r="DR37">
        <f>((6/13)*100)</f>
        <v>46.153846153846153</v>
      </c>
      <c r="DS37">
        <f>((5/13)*100)</f>
        <v>38.461538461538467</v>
      </c>
      <c r="DT37">
        <f>((3/13)*100)</f>
        <v>23.076923076923077</v>
      </c>
      <c r="DU37">
        <f>((0/13)*100)</f>
        <v>0</v>
      </c>
      <c r="DV37">
        <f>((5/13)*100)</f>
        <v>38.461538461538467</v>
      </c>
      <c r="DW37">
        <f>((3/13)*100)</f>
        <v>23.076923076923077</v>
      </c>
      <c r="DX37">
        <f>((10/13)*100)</f>
        <v>76.923076923076934</v>
      </c>
      <c r="DY37">
        <f>((6/11)*100)</f>
        <v>54.54545454545454</v>
      </c>
      <c r="DZ37">
        <f>((0/11)*100)</f>
        <v>0</v>
      </c>
      <c r="EA37">
        <f>((8/11)*100)</f>
        <v>72.727272727272734</v>
      </c>
    </row>
    <row r="38" spans="1:131" x14ac:dyDescent="0.25">
      <c r="A38">
        <v>35.073112000000009</v>
      </c>
      <c r="B38">
        <v>6.6956319999999998</v>
      </c>
      <c r="C38">
        <v>29.328970000000012</v>
      </c>
      <c r="D38">
        <v>8.8577440000000003</v>
      </c>
      <c r="E38">
        <v>34.457670000000007</v>
      </c>
      <c r="F38">
        <v>6.1561940000000002</v>
      </c>
      <c r="G38">
        <v>48.180244000000009</v>
      </c>
      <c r="H38">
        <v>8.8129059999999999</v>
      </c>
      <c r="K38">
        <f>(12/200)</f>
        <v>0.06</v>
      </c>
      <c r="L38">
        <f>(13/200)</f>
        <v>6.5000000000000002E-2</v>
      </c>
      <c r="N38">
        <f>(13/200)</f>
        <v>6.5000000000000002E-2</v>
      </c>
      <c r="P38">
        <f>(17/200)</f>
        <v>8.5000000000000006E-2</v>
      </c>
      <c r="Q38">
        <f>(13/200)</f>
        <v>6.5000000000000002E-2</v>
      </c>
      <c r="R38">
        <f>(14/200)</f>
        <v>7.0000000000000007E-2</v>
      </c>
      <c r="S38">
        <f>(15/200)</f>
        <v>7.4999999999999997E-2</v>
      </c>
      <c r="U38">
        <f>0.06+0.085</f>
        <v>0.14500000000000002</v>
      </c>
      <c r="V38">
        <f>0.065+0.065</f>
        <v>0.13</v>
      </c>
      <c r="X38">
        <f>0.065+0.075</f>
        <v>0.14000000000000001</v>
      </c>
      <c r="Z38">
        <f>SQRT((ABS($A$39-$A$38)^2+(ABS($B$39-$B$38)^2)))</f>
        <v>14.741386412788078</v>
      </c>
      <c r="AA38">
        <f>SQRT((ABS($C$39-$C$38)^2+(ABS($D$39-$D$38)^2)))</f>
        <v>12.530155900959334</v>
      </c>
      <c r="AC38">
        <f>SQRT((ABS($G$39-$G$38)^2+(ABS($H$39-$H$38)^2)))</f>
        <v>16.524985415513708</v>
      </c>
      <c r="AJ38">
        <f>1/0.145</f>
        <v>6.8965517241379315</v>
      </c>
      <c r="AK38">
        <f>1/0.13</f>
        <v>7.6923076923076916</v>
      </c>
      <c r="AM38">
        <f>1/0.14</f>
        <v>7.1428571428571423</v>
      </c>
      <c r="AO38">
        <f>$Z38/$U38</f>
        <v>101.66473388129708</v>
      </c>
      <c r="AP38">
        <f>$AA38/$V38</f>
        <v>96.385814622764102</v>
      </c>
      <c r="AR38">
        <f>$AC38/$X38</f>
        <v>118.03561011081219</v>
      </c>
      <c r="AV38">
        <f>((0.06/0.145)*100)</f>
        <v>41.379310344827587</v>
      </c>
      <c r="AW38">
        <f>((0.065/0.13)*100)</f>
        <v>50</v>
      </c>
      <c r="AY38">
        <f>((0.065/0.14)*100)</f>
        <v>46.428571428571423</v>
      </c>
      <c r="BA38">
        <f>((0.085/0.145)*100)</f>
        <v>58.62068965517242</v>
      </c>
      <c r="BB38">
        <f>((0.065/0.13)*100)</f>
        <v>50</v>
      </c>
      <c r="BD38">
        <f>((0.075/0.14)*100)</f>
        <v>53.571428571428569</v>
      </c>
      <c r="BF38">
        <f>ABS($B$38-$D$38)</f>
        <v>2.1621120000000005</v>
      </c>
      <c r="BG38">
        <f>ABS($F$38-$H$38)</f>
        <v>2.6567119999999997</v>
      </c>
      <c r="BL38">
        <f>SQRT((ABS($A$38-$E$38)^2+(ABS($B$38-$F$38)^2)))</f>
        <v>0.81839001167414149</v>
      </c>
      <c r="BM38">
        <f>SQRT((ABS($C$38-$G$39)^2+(ABS($D$38-$H$39)^2)))</f>
        <v>2.3374755865353989</v>
      </c>
      <c r="BO38">
        <f>SQRT((ABS($A$38-$G$39)^2+(ABS($B$38-$H$39)^2)))</f>
        <v>4.1575280127312384</v>
      </c>
      <c r="BP38">
        <f>SQRT((ABS($C$38-$E$38)^2+(ABS($D$38-$F$38)^2)))</f>
        <v>5.7967176999143186</v>
      </c>
      <c r="BR38">
        <f>DEGREES(ACOS((21.3451151401063^2+20.1068552748023^2-3.21299668396919^2)/(2*21.3451151401063*20.1068552748023)))</f>
        <v>8.2066997058496085</v>
      </c>
      <c r="BS38">
        <f>DEGREES(ACOS((19.480923587186^2+20.8539032045415^2-3.46574385063366^2)/(2*19.480923587186*20.8539032045415)))</f>
        <v>9.0552787706078295</v>
      </c>
      <c r="BU38">
        <v>12</v>
      </c>
      <c r="BV38">
        <v>4</v>
      </c>
      <c r="BW38">
        <v>2</v>
      </c>
      <c r="BX38">
        <v>6</v>
      </c>
      <c r="BY38">
        <v>13</v>
      </c>
      <c r="BZ38">
        <v>4</v>
      </c>
      <c r="CA38">
        <v>5</v>
      </c>
      <c r="CB38">
        <v>0</v>
      </c>
      <c r="CG38">
        <v>13</v>
      </c>
      <c r="CH38">
        <v>6</v>
      </c>
      <c r="CI38">
        <v>2</v>
      </c>
      <c r="CJ38">
        <v>9</v>
      </c>
      <c r="CL38">
        <v>17</v>
      </c>
      <c r="CM38">
        <v>5</v>
      </c>
      <c r="CN38">
        <v>5</v>
      </c>
      <c r="CO38">
        <v>10</v>
      </c>
      <c r="CP38">
        <v>13</v>
      </c>
      <c r="CQ38">
        <v>5</v>
      </c>
      <c r="CR38">
        <v>6</v>
      </c>
      <c r="CS38">
        <v>2</v>
      </c>
      <c r="CT38">
        <v>14</v>
      </c>
      <c r="CU38">
        <v>4</v>
      </c>
      <c r="CV38">
        <v>6</v>
      </c>
      <c r="CW38">
        <v>10</v>
      </c>
      <c r="CX38">
        <v>15</v>
      </c>
      <c r="CY38">
        <v>10</v>
      </c>
      <c r="CZ38">
        <v>0</v>
      </c>
      <c r="DA38">
        <v>10</v>
      </c>
      <c r="DC38">
        <f>((4/12)*100)</f>
        <v>33.333333333333329</v>
      </c>
      <c r="DD38">
        <f>((2/12)*100)</f>
        <v>16.666666666666664</v>
      </c>
      <c r="DE38">
        <f>((6/12)*100)</f>
        <v>50</v>
      </c>
      <c r="DF38">
        <f>((4/13)*100)</f>
        <v>30.76923076923077</v>
      </c>
      <c r="DG38">
        <f>((5/13)*100)</f>
        <v>38.461538461538467</v>
      </c>
      <c r="DH38">
        <f>((0/13)*100)</f>
        <v>0</v>
      </c>
      <c r="DL38">
        <f>((6/13)*100)</f>
        <v>46.153846153846153</v>
      </c>
      <c r="DM38">
        <f>((2/13)*100)</f>
        <v>15.384615384615385</v>
      </c>
      <c r="DN38">
        <f>((9/13)*100)</f>
        <v>69.230769230769226</v>
      </c>
      <c r="DP38">
        <f>((5/17)*100)</f>
        <v>29.411764705882355</v>
      </c>
      <c r="DQ38">
        <f>((5/17)*100)</f>
        <v>29.411764705882355</v>
      </c>
      <c r="DR38">
        <f>((10/17)*100)</f>
        <v>58.82352941176471</v>
      </c>
      <c r="DS38">
        <f>((5/13)*100)</f>
        <v>38.461538461538467</v>
      </c>
      <c r="DT38">
        <f>((6/13)*100)</f>
        <v>46.153846153846153</v>
      </c>
      <c r="DU38">
        <f>((2/13)*100)</f>
        <v>15.384615384615385</v>
      </c>
      <c r="DV38">
        <f>((4/14)*100)</f>
        <v>28.571428571428569</v>
      </c>
      <c r="DW38">
        <f>((6/14)*100)</f>
        <v>42.857142857142854</v>
      </c>
      <c r="DX38">
        <f>((10/14)*100)</f>
        <v>71.428571428571431</v>
      </c>
      <c r="DY38">
        <f>((10/15)*100)</f>
        <v>66.666666666666657</v>
      </c>
      <c r="DZ38">
        <f>((0/15)*100)</f>
        <v>0</v>
      </c>
      <c r="EA38">
        <f>((10/15)*100)</f>
        <v>66.666666666666657</v>
      </c>
    </row>
    <row r="39" spans="1:131" x14ac:dyDescent="0.25">
      <c r="A39">
        <v>20.332829000000011</v>
      </c>
      <c r="B39">
        <v>6.8759940000000004</v>
      </c>
      <c r="C39">
        <v>16.79935900000001</v>
      </c>
      <c r="D39">
        <v>8.7408889999999992</v>
      </c>
      <c r="G39">
        <v>31.657190000000014</v>
      </c>
      <c r="H39">
        <v>9.0655509999999992</v>
      </c>
      <c r="S39">
        <f>(17/200)</f>
        <v>8.5000000000000006E-2</v>
      </c>
      <c r="BF39">
        <f>ABS($B$39-$D$39)</f>
        <v>1.8648949999999989</v>
      </c>
      <c r="BI39">
        <v>2.1164995000000006</v>
      </c>
      <c r="BJ39">
        <v>1.8698780000000004</v>
      </c>
      <c r="BR39">
        <f>DEGREES(ACOS((2.95822127600573^2+18.4294800787471^2-17.6448119306649^2)/(2*2.95822127600573*18.4294800787471)))</f>
        <v>70.131588348507435</v>
      </c>
      <c r="BS39">
        <f>DEGREES(ACOS((23.5347462010138^2+24.4441184071188^2-2.95822127600573^2)/(2*23.5347462010138*24.4441184071188)))</f>
        <v>6.7283046061874634</v>
      </c>
      <c r="CX39">
        <v>17</v>
      </c>
      <c r="CY39">
        <v>11</v>
      </c>
      <c r="CZ39">
        <v>4</v>
      </c>
      <c r="DA39">
        <v>10</v>
      </c>
      <c r="DY39">
        <f>((11/17)*100)</f>
        <v>64.705882352941174</v>
      </c>
      <c r="DZ39">
        <f>((4/17)*100)</f>
        <v>23.52941176470588</v>
      </c>
      <c r="EA39">
        <f>((10/17)*100)</f>
        <v>58.82352941176471</v>
      </c>
    </row>
    <row r="40" spans="1:131" x14ac:dyDescent="0.25">
      <c r="A40" t="s">
        <v>22</v>
      </c>
      <c r="B40" t="s">
        <v>22</v>
      </c>
      <c r="C40" t="s">
        <v>22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BR40">
        <f>DEGREES(ACOS((3.29914208910164^2+26.1744294068967^2-24.7140545889044^2)/(2*3.29914208910164*26.1744294068967)))</f>
        <v>60.440544392323474</v>
      </c>
      <c r="BS40">
        <f>DEGREES(ACOS((24.7140545889044^2+25.4683660017317^2-3.29377293499415^2)/(2*24.7140545889044*25.4683660017317)))</f>
        <v>7.3272611555490714</v>
      </c>
    </row>
    <row r="41" spans="1:131" x14ac:dyDescent="0.25">
      <c r="A41">
        <v>26.504232000000002</v>
      </c>
      <c r="B41">
        <v>8.2390559999999997</v>
      </c>
      <c r="C41">
        <v>33.655318000000001</v>
      </c>
      <c r="D41">
        <v>6.1707150000000004</v>
      </c>
      <c r="E41">
        <v>27.663741000000002</v>
      </c>
      <c r="F41">
        <v>9.137302</v>
      </c>
      <c r="G41">
        <v>18.284538000000005</v>
      </c>
      <c r="H41">
        <v>8.2443209999999993</v>
      </c>
      <c r="K41">
        <f>(18/200)</f>
        <v>0.09</v>
      </c>
      <c r="L41">
        <f>(17/200)</f>
        <v>8.5000000000000006E-2</v>
      </c>
      <c r="M41">
        <f>(15/200)</f>
        <v>7.4999999999999997E-2</v>
      </c>
      <c r="N41">
        <f>(13/200)</f>
        <v>6.5000000000000002E-2</v>
      </c>
      <c r="P41">
        <f>(14/200)</f>
        <v>7.0000000000000007E-2</v>
      </c>
      <c r="Q41">
        <f>(13/200)</f>
        <v>6.5000000000000002E-2</v>
      </c>
      <c r="R41">
        <f>(13/200)</f>
        <v>6.5000000000000002E-2</v>
      </c>
      <c r="S41">
        <f>(14/200)</f>
        <v>7.0000000000000007E-2</v>
      </c>
      <c r="U41">
        <f>0.09+0.07</f>
        <v>0.16</v>
      </c>
      <c r="V41">
        <f>0.085+0.065</f>
        <v>0.15000000000000002</v>
      </c>
      <c r="W41">
        <f>0.075+0.065</f>
        <v>0.14000000000000001</v>
      </c>
      <c r="X41">
        <f>0.065+0.07</f>
        <v>0.13500000000000001</v>
      </c>
      <c r="Z41">
        <f>SQRT((ABS($A$42-$A$41)^2+(ABS($B$42-$B$41)^2)))</f>
        <v>21.145984856671515</v>
      </c>
      <c r="AA41">
        <f>SQRT((ABS($C$42-$C$41)^2+(ABS($D$42-$D$41)^2)))</f>
        <v>21.479082283343722</v>
      </c>
      <c r="AB41">
        <f>SQRT((ABS($E$42-$E$41)^2+(ABS($F$42-$F$41)^2)))</f>
        <v>21.690023041055376</v>
      </c>
      <c r="AC41">
        <f>SQRT((ABS($G$42-$G$41)^2+(ABS($H$42-$H$41)^2)))</f>
        <v>15.64226464586266</v>
      </c>
      <c r="AJ41">
        <f>1/0.16</f>
        <v>6.25</v>
      </c>
      <c r="AK41">
        <f>1/0.15</f>
        <v>6.666666666666667</v>
      </c>
      <c r="AL41">
        <f>1/0.14</f>
        <v>7.1428571428571423</v>
      </c>
      <c r="AM41">
        <f>1/0.135</f>
        <v>7.4074074074074066</v>
      </c>
      <c r="AO41">
        <f>$Z41/$U41</f>
        <v>132.16240535419695</v>
      </c>
      <c r="AP41">
        <f>$AA41/$V41</f>
        <v>143.19388188895812</v>
      </c>
      <c r="AQ41">
        <f>$AB41/$W41</f>
        <v>154.92873600753839</v>
      </c>
      <c r="AR41">
        <f>$AC41/$X41</f>
        <v>115.86862700639007</v>
      </c>
      <c r="AV41">
        <f>((0.09/0.16)*100)</f>
        <v>56.25</v>
      </c>
      <c r="AW41">
        <f>((0.085/0.15)*100)</f>
        <v>56.666666666666679</v>
      </c>
      <c r="AX41">
        <f>((0.075/0.14)*100)</f>
        <v>53.571428571428569</v>
      </c>
      <c r="AY41">
        <f>((0.065/0.135)*100)</f>
        <v>48.148148148148145</v>
      </c>
      <c r="BA41">
        <f>((0.07/0.16)*100)</f>
        <v>43.750000000000007</v>
      </c>
      <c r="BB41">
        <f>((0.065/0.15)*100)</f>
        <v>43.333333333333336</v>
      </c>
      <c r="BC41">
        <f>((0.065/0.14)*100)</f>
        <v>46.428571428571423</v>
      </c>
      <c r="BD41">
        <f>((0.07/0.135)*100)</f>
        <v>51.851851851851848</v>
      </c>
      <c r="BF41">
        <f>ABS($B$41-$D$41)</f>
        <v>2.0683409999999993</v>
      </c>
      <c r="BG41">
        <f>ABS($F$41-$H$41)</f>
        <v>0.89298100000000069</v>
      </c>
      <c r="BL41">
        <f>SQRT((ABS($A$41-$E$41)^2+(ABS($B$41-$F$41)^2)))</f>
        <v>1.466733444630278</v>
      </c>
      <c r="BM41">
        <f>SQRT((ABS($C$41-$G$42)^2+(ABS($D$41-$H$42)^2)))</f>
        <v>0.21174115132633003</v>
      </c>
      <c r="BO41">
        <f>SQRT((ABS($A$41-$G$41)^2+(ABS($B$41-$H$41)^2)))</f>
        <v>8.2196956862076682</v>
      </c>
      <c r="BP41">
        <f>SQRT((ABS($C$41-$E$41)^2+(ABS($D$41-$F$41)^2)))</f>
        <v>6.6857784419989565</v>
      </c>
      <c r="BR41">
        <f>DEGREES(ACOS((3.29377293499415^2+22.0753887676864^2-21.1259606881305^2)/(2*3.29377293499415*22.0753887676864)))</f>
        <v>69.105172962781552</v>
      </c>
      <c r="BS41">
        <f>DEGREES(ACOS((21.1259606881305^2+22.0206930730577^2-3.53506370004304^2)/(2*21.1259606881305*22.0206930730577)))</f>
        <v>9.0944406719858826</v>
      </c>
      <c r="BU41">
        <v>18</v>
      </c>
      <c r="BV41">
        <v>7</v>
      </c>
      <c r="BW41">
        <v>5</v>
      </c>
      <c r="BX41">
        <v>13</v>
      </c>
      <c r="BY41">
        <v>17</v>
      </c>
      <c r="BZ41">
        <v>7</v>
      </c>
      <c r="CA41">
        <v>10</v>
      </c>
      <c r="CB41">
        <v>6</v>
      </c>
      <c r="CC41">
        <v>15</v>
      </c>
      <c r="CD41">
        <v>3</v>
      </c>
      <c r="CE41">
        <v>10</v>
      </c>
      <c r="CF41">
        <v>8</v>
      </c>
      <c r="CG41">
        <v>13</v>
      </c>
      <c r="CH41">
        <v>13</v>
      </c>
      <c r="CI41">
        <v>3</v>
      </c>
      <c r="CJ41">
        <v>4</v>
      </c>
      <c r="CL41">
        <v>14</v>
      </c>
      <c r="CM41">
        <v>2</v>
      </c>
      <c r="CN41">
        <v>0</v>
      </c>
      <c r="CO41">
        <v>13</v>
      </c>
      <c r="CP41">
        <v>13</v>
      </c>
      <c r="CQ41">
        <v>2</v>
      </c>
      <c r="CR41">
        <v>6</v>
      </c>
      <c r="CS41">
        <v>3</v>
      </c>
      <c r="CT41">
        <v>13</v>
      </c>
      <c r="CU41">
        <v>0</v>
      </c>
      <c r="CV41">
        <v>6</v>
      </c>
      <c r="CW41">
        <v>4</v>
      </c>
      <c r="CX41">
        <v>14</v>
      </c>
      <c r="CY41">
        <v>13</v>
      </c>
      <c r="CZ41">
        <v>3</v>
      </c>
      <c r="DA41">
        <v>0</v>
      </c>
      <c r="DC41">
        <f>((7/18)*100)</f>
        <v>38.888888888888893</v>
      </c>
      <c r="DD41">
        <f>((5/18)*100)</f>
        <v>27.777777777777779</v>
      </c>
      <c r="DE41">
        <f>((13/18)*100)</f>
        <v>72.222222222222214</v>
      </c>
      <c r="DF41">
        <f>((7/17)*100)</f>
        <v>41.17647058823529</v>
      </c>
      <c r="DG41">
        <f>((10/17)*100)</f>
        <v>58.82352941176471</v>
      </c>
      <c r="DH41">
        <f>((6/17)*100)</f>
        <v>35.294117647058826</v>
      </c>
      <c r="DI41">
        <f>((3/15)*100)</f>
        <v>20</v>
      </c>
      <c r="DJ41">
        <f>((10/15)*100)</f>
        <v>66.666666666666657</v>
      </c>
      <c r="DK41">
        <f>((8/15)*100)</f>
        <v>53.333333333333336</v>
      </c>
      <c r="DL41">
        <f>((13/13)*100)</f>
        <v>100</v>
      </c>
      <c r="DM41">
        <f>((3/13)*100)</f>
        <v>23.076923076923077</v>
      </c>
      <c r="DN41">
        <f>((4/13)*100)</f>
        <v>30.76923076923077</v>
      </c>
      <c r="DP41">
        <f>((2/14)*100)</f>
        <v>14.285714285714285</v>
      </c>
      <c r="DQ41">
        <f>((0/14)*100)</f>
        <v>0</v>
      </c>
      <c r="DR41">
        <f>((13/14)*100)</f>
        <v>92.857142857142861</v>
      </c>
      <c r="DS41">
        <f>((2/13)*100)</f>
        <v>15.384615384615385</v>
      </c>
      <c r="DT41">
        <f>((6/13)*100)</f>
        <v>46.153846153846153</v>
      </c>
      <c r="DU41">
        <f>((3/13)*100)</f>
        <v>23.076923076923077</v>
      </c>
      <c r="DV41">
        <f>((0/13)*100)</f>
        <v>0</v>
      </c>
      <c r="DW41">
        <f>((6/13)*100)</f>
        <v>46.153846153846153</v>
      </c>
      <c r="DX41">
        <f>((4/13)*100)</f>
        <v>30.76923076923077</v>
      </c>
      <c r="DY41">
        <f>((13/14)*100)</f>
        <v>92.857142857142861</v>
      </c>
      <c r="DZ41">
        <f>((3/14)*100)</f>
        <v>21.428571428571427</v>
      </c>
      <c r="EA41">
        <f>((0/14)*100)</f>
        <v>0</v>
      </c>
    </row>
    <row r="42" spans="1:131" x14ac:dyDescent="0.25">
      <c r="A42">
        <v>47.638942</v>
      </c>
      <c r="B42">
        <v>7.5486149999999999</v>
      </c>
      <c r="C42">
        <v>55.120223000000003</v>
      </c>
      <c r="D42">
        <v>5.3904399999999999</v>
      </c>
      <c r="E42">
        <v>49.338634000000006</v>
      </c>
      <c r="F42">
        <v>8.3272940000000002</v>
      </c>
      <c r="G42">
        <v>33.807704000000001</v>
      </c>
      <c r="H42">
        <v>6.3177279999999998</v>
      </c>
      <c r="K42">
        <f>(14/200)</f>
        <v>7.0000000000000007E-2</v>
      </c>
      <c r="L42">
        <f>(13/200)</f>
        <v>6.5000000000000002E-2</v>
      </c>
      <c r="M42">
        <f>(14/200)</f>
        <v>7.0000000000000007E-2</v>
      </c>
      <c r="N42">
        <f>(13/200)</f>
        <v>6.5000000000000002E-2</v>
      </c>
      <c r="P42">
        <f>(12/200)</f>
        <v>0.06</v>
      </c>
      <c r="Q42">
        <f>(10/200)</f>
        <v>0.05</v>
      </c>
      <c r="R42">
        <f>(11/200)</f>
        <v>5.5E-2</v>
      </c>
      <c r="S42">
        <f>(11/200)</f>
        <v>5.5E-2</v>
      </c>
      <c r="U42">
        <f>0.07+0.06</f>
        <v>0.13</v>
      </c>
      <c r="V42">
        <f>0.065+0.05</f>
        <v>0.115</v>
      </c>
      <c r="W42">
        <f>0.07+0.055</f>
        <v>0.125</v>
      </c>
      <c r="X42">
        <f>0.065+0.055</f>
        <v>0.12</v>
      </c>
      <c r="Z42">
        <f>SQRT((ABS($A$43-$A$42)^2+(ABS($B$43-$B$42)^2)))</f>
        <v>23.264923337564216</v>
      </c>
      <c r="AA42">
        <f>SQRT((ABS($C$43-$C$42)^2+(ABS($D$43-$D$42)^2)))</f>
        <v>19.751446146888785</v>
      </c>
      <c r="AB42">
        <f>SQRT((ABS($E$43-$E$42)^2+(ABS($F$43-$F$42)^2)))</f>
        <v>23.679101893899627</v>
      </c>
      <c r="AC42">
        <f>SQRT((ABS($G$43-$G$42)^2+(ABS($H$43-$H$42)^2)))</f>
        <v>19.972019632227109</v>
      </c>
      <c r="AJ42">
        <f>1/0.13</f>
        <v>7.6923076923076916</v>
      </c>
      <c r="AK42">
        <f>1/0.115</f>
        <v>8.695652173913043</v>
      </c>
      <c r="AL42">
        <f>1/0.125</f>
        <v>8</v>
      </c>
      <c r="AM42">
        <f>1/0.12</f>
        <v>8.3333333333333339</v>
      </c>
      <c r="AO42">
        <f>$Z42/$U42</f>
        <v>178.96094875049397</v>
      </c>
      <c r="AP42">
        <f>$AA42/$V42</f>
        <v>171.75170562511985</v>
      </c>
      <c r="AQ42">
        <f>$AB42/$W42</f>
        <v>189.43281515119702</v>
      </c>
      <c r="AR42">
        <f>$AC42/$X42</f>
        <v>166.43349693522592</v>
      </c>
      <c r="AV42">
        <f>((0.07/0.13)*100)</f>
        <v>53.846153846153854</v>
      </c>
      <c r="AW42">
        <f>((0.065/0.115)*100)</f>
        <v>56.521739130434781</v>
      </c>
      <c r="AX42">
        <f>((0.07/0.125)*100)</f>
        <v>56.000000000000007</v>
      </c>
      <c r="AY42">
        <f>((0.065/0.12)*100)</f>
        <v>54.166666666666671</v>
      </c>
      <c r="BA42">
        <f>((0.06/0.13)*100)</f>
        <v>46.153846153846153</v>
      </c>
      <c r="BB42">
        <f>((0.05/0.115)*100)</f>
        <v>43.478260869565219</v>
      </c>
      <c r="BC42">
        <f>((0.055/0.125)*100)</f>
        <v>44</v>
      </c>
      <c r="BD42">
        <f>((0.055/0.12)*100)</f>
        <v>45.833333333333336</v>
      </c>
      <c r="BF42">
        <f>ABS($B$42-$D$42)</f>
        <v>2.158175</v>
      </c>
      <c r="BG42">
        <f>ABS($F$42-$H$42)</f>
        <v>2.0095660000000004</v>
      </c>
      <c r="BL42">
        <f>SQRT((ABS($A$42-$E$42)^2+(ABS($B$42-$F$42)^2)))</f>
        <v>1.8695705068023032</v>
      </c>
      <c r="BM42">
        <f>SQRT((ABS($C$42-$G$43)^2+(ABS($D$42-$H$43)^2)))</f>
        <v>1.4228852202148992</v>
      </c>
      <c r="BO42">
        <f>SQRT((ABS($A$42-$G$43)^2+(ABS($B$42-$H$43)^2)))</f>
        <v>6.5931701483938685</v>
      </c>
      <c r="BP42">
        <f>SQRT((ABS($C$42-$E$42)^2+(ABS($D$42-$F$42)^2)))</f>
        <v>6.4847423065405581</v>
      </c>
      <c r="BR42">
        <f>DEGREES(ACOS((3.53506370004304^2+21.1862950380496^2-20.3816114906381^2)/(2*3.53506370004304*21.1862950380496)))</f>
        <v>72.137460017694295</v>
      </c>
      <c r="BS42">
        <f>DEGREES(ACOS((20.3816114906381^2+21.1130239393531^2-3.17281451240898^2)/(2*20.3816114906381*21.1130239393531)))</f>
        <v>8.5352644088812877</v>
      </c>
      <c r="BU42">
        <v>14</v>
      </c>
      <c r="BV42">
        <v>6</v>
      </c>
      <c r="BW42">
        <v>3</v>
      </c>
      <c r="BX42">
        <v>8</v>
      </c>
      <c r="BY42">
        <v>13</v>
      </c>
      <c r="BZ42">
        <v>6</v>
      </c>
      <c r="CA42">
        <v>7</v>
      </c>
      <c r="CB42">
        <v>4</v>
      </c>
      <c r="CC42">
        <v>14</v>
      </c>
      <c r="CD42">
        <v>3</v>
      </c>
      <c r="CE42">
        <v>7</v>
      </c>
      <c r="CF42">
        <v>11</v>
      </c>
      <c r="CG42">
        <v>13</v>
      </c>
      <c r="CH42">
        <v>8</v>
      </c>
      <c r="CI42">
        <v>3</v>
      </c>
      <c r="CJ42">
        <v>8</v>
      </c>
      <c r="CL42">
        <v>12</v>
      </c>
      <c r="CM42">
        <v>2</v>
      </c>
      <c r="CN42">
        <v>0</v>
      </c>
      <c r="CO42">
        <v>7</v>
      </c>
      <c r="CP42">
        <v>10</v>
      </c>
      <c r="CQ42">
        <v>2</v>
      </c>
      <c r="CR42">
        <v>5</v>
      </c>
      <c r="CS42">
        <v>0</v>
      </c>
      <c r="CT42">
        <v>11</v>
      </c>
      <c r="CU42">
        <v>0</v>
      </c>
      <c r="CV42">
        <v>5</v>
      </c>
      <c r="CW42">
        <v>6</v>
      </c>
      <c r="CX42">
        <v>11</v>
      </c>
      <c r="CY42">
        <v>7</v>
      </c>
      <c r="CZ42">
        <v>0</v>
      </c>
      <c r="DA42">
        <v>4</v>
      </c>
      <c r="DC42">
        <f>((6/14)*100)</f>
        <v>42.857142857142854</v>
      </c>
      <c r="DD42">
        <f>((3/14)*100)</f>
        <v>21.428571428571427</v>
      </c>
      <c r="DE42">
        <f>((8/14)*100)</f>
        <v>57.142857142857139</v>
      </c>
      <c r="DF42">
        <f>((6/13)*100)</f>
        <v>46.153846153846153</v>
      </c>
      <c r="DG42">
        <f>((7/13)*100)</f>
        <v>53.846153846153847</v>
      </c>
      <c r="DH42">
        <f>((4/13)*100)</f>
        <v>30.76923076923077</v>
      </c>
      <c r="DI42">
        <f>((3/14)*100)</f>
        <v>21.428571428571427</v>
      </c>
      <c r="DJ42">
        <f>((7/14)*100)</f>
        <v>50</v>
      </c>
      <c r="DK42">
        <f>((11/14)*100)</f>
        <v>78.571428571428569</v>
      </c>
      <c r="DL42">
        <f>((8/13)*100)</f>
        <v>61.53846153846154</v>
      </c>
      <c r="DM42">
        <f>((3/13)*100)</f>
        <v>23.076923076923077</v>
      </c>
      <c r="DN42">
        <f>((8/13)*100)</f>
        <v>61.53846153846154</v>
      </c>
      <c r="DP42">
        <f>((2/12)*100)</f>
        <v>16.666666666666664</v>
      </c>
      <c r="DQ42">
        <f>((0/12)*100)</f>
        <v>0</v>
      </c>
      <c r="DR42">
        <f>((7/12)*100)</f>
        <v>58.333333333333336</v>
      </c>
      <c r="DS42">
        <f>((2/10)*100)</f>
        <v>20</v>
      </c>
      <c r="DT42">
        <f>((5/10)*100)</f>
        <v>50</v>
      </c>
      <c r="DU42">
        <f>((0/10)*100)</f>
        <v>0</v>
      </c>
      <c r="DV42">
        <f>((0/11)*100)</f>
        <v>0</v>
      </c>
      <c r="DW42">
        <f>((5/11)*100)</f>
        <v>45.454545454545453</v>
      </c>
      <c r="DX42">
        <f>((6/11)*100)</f>
        <v>54.54545454545454</v>
      </c>
      <c r="DY42">
        <f>((7/11)*100)</f>
        <v>63.636363636363633</v>
      </c>
      <c r="DZ42">
        <f>((0/11)*100)</f>
        <v>0</v>
      </c>
      <c r="EA42">
        <f>((4/11)*100)</f>
        <v>36.363636363636367</v>
      </c>
    </row>
    <row r="43" spans="1:131" x14ac:dyDescent="0.25">
      <c r="A43">
        <v>70.899106000000003</v>
      </c>
      <c r="B43">
        <v>7.0780529999999997</v>
      </c>
      <c r="C43">
        <v>74.871105</v>
      </c>
      <c r="D43">
        <v>5.2411580000000004</v>
      </c>
      <c r="E43">
        <v>73.013474000000002</v>
      </c>
      <c r="F43">
        <v>7.8780530000000004</v>
      </c>
      <c r="G43">
        <v>53.739288000000002</v>
      </c>
      <c r="H43">
        <v>5.0474810000000003</v>
      </c>
      <c r="K43">
        <f>(12/200)</f>
        <v>0.06</v>
      </c>
      <c r="L43">
        <f>(12/200)</f>
        <v>0.06</v>
      </c>
      <c r="M43">
        <f>(14/200)</f>
        <v>7.0000000000000007E-2</v>
      </c>
      <c r="N43">
        <f>(11/200)</f>
        <v>5.5E-2</v>
      </c>
      <c r="P43">
        <f>(11/200)</f>
        <v>5.5E-2</v>
      </c>
      <c r="Q43">
        <f>(8/200)</f>
        <v>0.04</v>
      </c>
      <c r="R43">
        <f>(8/200)</f>
        <v>0.04</v>
      </c>
      <c r="S43">
        <f>(9/200)</f>
        <v>4.4999999999999998E-2</v>
      </c>
      <c r="U43">
        <f>0.06+0.055</f>
        <v>0.11499999999999999</v>
      </c>
      <c r="V43">
        <f>0.06+0.04</f>
        <v>0.1</v>
      </c>
      <c r="W43">
        <f>0.07+0.04</f>
        <v>0.11000000000000001</v>
      </c>
      <c r="X43">
        <f>0.055+0.045</f>
        <v>0.1</v>
      </c>
      <c r="Z43">
        <f>SQRT((ABS($A$44-$A$43)^2+(ABS($B$44-$B$43)^2)))</f>
        <v>18.462800190530498</v>
      </c>
      <c r="AA43">
        <f>SQRT((ABS($C$44-$C$43)^2+(ABS($D$44-$D$43)^2)))</f>
        <v>18.164214094801522</v>
      </c>
      <c r="AB43">
        <f>SQRT((ABS($E$44-$E$43)^2+(ABS($F$44-$F$43)^2)))</f>
        <v>20.106855274802303</v>
      </c>
      <c r="AC43">
        <f>SQRT((ABS($G$44-$G$43)^2+(ABS($H$44-$H$43)^2)))</f>
        <v>20.853903204541474</v>
      </c>
      <c r="AJ43">
        <f>1/0.115</f>
        <v>8.695652173913043</v>
      </c>
      <c r="AK43">
        <f>1/0.1</f>
        <v>10</v>
      </c>
      <c r="AL43">
        <f>1/0.11</f>
        <v>9.0909090909090917</v>
      </c>
      <c r="AM43">
        <f>1/0.1</f>
        <v>10</v>
      </c>
      <c r="AO43">
        <f>$Z43/$U43</f>
        <v>160.54608861330868</v>
      </c>
      <c r="AP43">
        <f>$AA43/$V43</f>
        <v>181.64214094801522</v>
      </c>
      <c r="AQ43">
        <f>$AB43/$W43</f>
        <v>182.78959340729364</v>
      </c>
      <c r="AR43">
        <f>$AC43/$X43</f>
        <v>208.53903204541473</v>
      </c>
      <c r="AV43">
        <f>((0.06/0.115)*100)</f>
        <v>52.173913043478258</v>
      </c>
      <c r="AW43">
        <f>((0.06/0.1)*100)</f>
        <v>60</v>
      </c>
      <c r="AX43">
        <f>((0.07/0.11)*100)</f>
        <v>63.636363636363647</v>
      </c>
      <c r="AY43">
        <f>((0.055/0.1)*100)</f>
        <v>54.999999999999993</v>
      </c>
      <c r="BA43">
        <f>((0.055/0.115)*100)</f>
        <v>47.826086956521735</v>
      </c>
      <c r="BB43">
        <f>((0.04/0.1)*100)</f>
        <v>40</v>
      </c>
      <c r="BC43">
        <f>((0.04/0.11)*100)</f>
        <v>36.363636363636367</v>
      </c>
      <c r="BD43">
        <f>((0.045/0.1)*100)</f>
        <v>44.999999999999993</v>
      </c>
      <c r="BF43">
        <f>ABS($B$43-$D$43)</f>
        <v>1.8368949999999993</v>
      </c>
      <c r="BG43">
        <f>ABS($F$43-$H$43)</f>
        <v>2.8305720000000001</v>
      </c>
      <c r="BL43">
        <f>SQRT((ABS($A$43-$E$43)^2+(ABS($B$43-$F$43)^2)))</f>
        <v>2.2606530117255934</v>
      </c>
      <c r="BM43">
        <f>SQRT((ABS($C$43-$G$44)^2+(ABS($D$43-$H$44)^2)))</f>
        <v>0.52860428449360664</v>
      </c>
      <c r="BO43">
        <f>SQRT((ABS($A$43-$G$44)^2+(ABS($B$43-$H$44)^2)))</f>
        <v>4.3426512208462018</v>
      </c>
      <c r="BP43">
        <f>SQRT((ABS($C$43-$E$43)^2+(ABS($D$43-$F$43)^2)))</f>
        <v>3.2255244803265706</v>
      </c>
      <c r="BR43">
        <f>DEGREES(ACOS((20.280295388568^2+18.4990146502281^2-3.47985755077934^2)/(2*20.280295388568*18.4990146502281)))</f>
        <v>8.8516785112456695</v>
      </c>
      <c r="BS43">
        <f>DEGREES(ACOS((16.5609149761426^2+18.9280369542575^2-4.24941173935899^2)/(2*16.5609149761426*18.9280369542575)))</f>
        <v>11.439519193537549</v>
      </c>
      <c r="BU43">
        <v>12</v>
      </c>
      <c r="BV43">
        <v>8</v>
      </c>
      <c r="BW43">
        <v>4</v>
      </c>
      <c r="BX43">
        <v>3</v>
      </c>
      <c r="BY43">
        <v>12</v>
      </c>
      <c r="BZ43">
        <v>8</v>
      </c>
      <c r="CA43">
        <v>5</v>
      </c>
      <c r="CB43">
        <v>3</v>
      </c>
      <c r="CC43">
        <v>14</v>
      </c>
      <c r="CD43">
        <v>5</v>
      </c>
      <c r="CE43">
        <v>5</v>
      </c>
      <c r="CF43">
        <v>12</v>
      </c>
      <c r="CG43">
        <v>11</v>
      </c>
      <c r="CH43">
        <v>3</v>
      </c>
      <c r="CI43">
        <v>4</v>
      </c>
      <c r="CJ43">
        <v>11</v>
      </c>
      <c r="CL43">
        <v>11</v>
      </c>
      <c r="CM43">
        <v>4</v>
      </c>
      <c r="CN43">
        <v>0</v>
      </c>
      <c r="CO43">
        <v>3</v>
      </c>
      <c r="CP43">
        <v>8</v>
      </c>
      <c r="CQ43">
        <v>4</v>
      </c>
      <c r="CR43">
        <v>1</v>
      </c>
      <c r="CS43">
        <v>1</v>
      </c>
      <c r="CT43">
        <v>8</v>
      </c>
      <c r="CU43">
        <v>0</v>
      </c>
      <c r="CV43">
        <v>1</v>
      </c>
      <c r="CW43">
        <v>8</v>
      </c>
      <c r="CX43">
        <v>9</v>
      </c>
      <c r="CY43">
        <v>3</v>
      </c>
      <c r="CZ43">
        <v>0</v>
      </c>
      <c r="DA43">
        <v>6</v>
      </c>
      <c r="DC43">
        <f>((8/12)*100)</f>
        <v>66.666666666666657</v>
      </c>
      <c r="DD43">
        <f>((4/12)*100)</f>
        <v>33.333333333333329</v>
      </c>
      <c r="DE43">
        <f>((3/12)*100)</f>
        <v>25</v>
      </c>
      <c r="DF43">
        <f>((8/12)*100)</f>
        <v>66.666666666666657</v>
      </c>
      <c r="DG43">
        <f>((5/12)*100)</f>
        <v>41.666666666666671</v>
      </c>
      <c r="DH43">
        <f>((3/12)*100)</f>
        <v>25</v>
      </c>
      <c r="DI43">
        <f>((5/14)*100)</f>
        <v>35.714285714285715</v>
      </c>
      <c r="DJ43">
        <f>((5/14)*100)</f>
        <v>35.714285714285715</v>
      </c>
      <c r="DK43">
        <f>((12/14)*100)</f>
        <v>85.714285714285708</v>
      </c>
      <c r="DL43">
        <f>((3/11)*100)</f>
        <v>27.27272727272727</v>
      </c>
      <c r="DM43">
        <f>((4/11)*100)</f>
        <v>36.363636363636367</v>
      </c>
      <c r="DN43">
        <f>((11/11)*100)</f>
        <v>100</v>
      </c>
      <c r="DP43">
        <f>((4/11)*100)</f>
        <v>36.363636363636367</v>
      </c>
      <c r="DQ43">
        <f>((0/11)*100)</f>
        <v>0</v>
      </c>
      <c r="DR43">
        <f>((3/11)*100)</f>
        <v>27.27272727272727</v>
      </c>
      <c r="DS43">
        <f>((4/8)*100)</f>
        <v>50</v>
      </c>
      <c r="DT43">
        <f>((1/8)*100)</f>
        <v>12.5</v>
      </c>
      <c r="DU43">
        <f>((1/8)*100)</f>
        <v>12.5</v>
      </c>
      <c r="DV43">
        <f>((0/8)*100)</f>
        <v>0</v>
      </c>
      <c r="DW43">
        <f>((1/8)*100)</f>
        <v>12.5</v>
      </c>
      <c r="DX43">
        <f>((8/8)*100)</f>
        <v>100</v>
      </c>
      <c r="DY43">
        <f>((3/9)*100)</f>
        <v>33.333333333333329</v>
      </c>
      <c r="DZ43">
        <f>((0/9)*100)</f>
        <v>0</v>
      </c>
      <c r="EA43">
        <f>((6/9)*100)</f>
        <v>66.666666666666657</v>
      </c>
    </row>
    <row r="44" spans="1:131" x14ac:dyDescent="0.25">
      <c r="A44">
        <v>89.314368000000002</v>
      </c>
      <c r="B44">
        <v>5.7539999999999996</v>
      </c>
      <c r="C44">
        <v>92.98763000000001</v>
      </c>
      <c r="D44">
        <v>3.925789</v>
      </c>
      <c r="E44">
        <v>93.043000000000006</v>
      </c>
      <c r="F44">
        <v>6.1163160000000003</v>
      </c>
      <c r="G44">
        <v>74.591632000000004</v>
      </c>
      <c r="H44">
        <v>4.7924740000000003</v>
      </c>
      <c r="K44">
        <f>(13/200)</f>
        <v>6.5000000000000002E-2</v>
      </c>
      <c r="L44">
        <f>(13/200)</f>
        <v>6.5000000000000002E-2</v>
      </c>
      <c r="M44">
        <f>(14/200)</f>
        <v>7.0000000000000007E-2</v>
      </c>
      <c r="N44">
        <f>(12/200)</f>
        <v>0.06</v>
      </c>
      <c r="P44">
        <f>(9/200)</f>
        <v>4.4999999999999998E-2</v>
      </c>
      <c r="Q44">
        <f>(9/200)</f>
        <v>4.4999999999999998E-2</v>
      </c>
      <c r="R44">
        <f>(9/200)</f>
        <v>4.4999999999999998E-2</v>
      </c>
      <c r="S44">
        <f>(10/200)</f>
        <v>0.05</v>
      </c>
      <c r="U44">
        <f>0.065+0.045</f>
        <v>0.11</v>
      </c>
      <c r="V44">
        <f>0.065+0.045</f>
        <v>0.11</v>
      </c>
      <c r="W44">
        <f>0.07+0.045</f>
        <v>0.115</v>
      </c>
      <c r="X44">
        <f>0.06+0.05</f>
        <v>0.11</v>
      </c>
      <c r="Z44">
        <f>SQRT((ABS($A$45-$A$44)^2+(ABS($B$45-$B$44)^2)))</f>
        <v>23.428970461269575</v>
      </c>
      <c r="AA44">
        <f>SQRT((ABS($C$45-$C$44)^2+(ABS($D$45-$D$44)^2)))</f>
        <v>24.256391132774329</v>
      </c>
      <c r="AB44">
        <f>SQRT((ABS($E$45-$E$44)^2+(ABS($F$45-$F$44)^2)))</f>
        <v>24.025859993735093</v>
      </c>
      <c r="AC44">
        <f>SQRT((ABS($G$45-$G$44)^2+(ABS($H$45-$H$44)^2)))</f>
        <v>19.28441058711687</v>
      </c>
      <c r="AJ44">
        <f>1/0.11</f>
        <v>9.0909090909090917</v>
      </c>
      <c r="AK44">
        <f>1/0.11</f>
        <v>9.0909090909090917</v>
      </c>
      <c r="AL44">
        <f>1/0.115</f>
        <v>8.695652173913043</v>
      </c>
      <c r="AM44">
        <f>1/0.11</f>
        <v>9.0909090909090917</v>
      </c>
      <c r="AO44">
        <f>$Z44/$U44</f>
        <v>212.99064055699614</v>
      </c>
      <c r="AP44">
        <f>$AA44/$V44</f>
        <v>220.5126466615848</v>
      </c>
      <c r="AQ44">
        <f>$AB44/$W44</f>
        <v>208.92052168465298</v>
      </c>
      <c r="AR44">
        <f>$AC44/$X44</f>
        <v>175.31282351924426</v>
      </c>
      <c r="AV44">
        <f>((0.065/0.11)*100)</f>
        <v>59.090909090909093</v>
      </c>
      <c r="AW44">
        <f>((0.065/0.11)*100)</f>
        <v>59.090909090909093</v>
      </c>
      <c r="AX44">
        <f>((0.07/0.115)*100)</f>
        <v>60.869565217391312</v>
      </c>
      <c r="AY44">
        <f>((0.06/0.11)*100)</f>
        <v>54.54545454545454</v>
      </c>
      <c r="BA44">
        <f>((0.045/0.11)*100)</f>
        <v>40.909090909090907</v>
      </c>
      <c r="BB44">
        <f>((0.045/0.11)*100)</f>
        <v>40.909090909090907</v>
      </c>
      <c r="BC44">
        <f>((0.045/0.115)*100)</f>
        <v>39.130434782608688</v>
      </c>
      <c r="BD44">
        <f>((0.05/0.11)*100)</f>
        <v>45.45454545454546</v>
      </c>
      <c r="BF44">
        <f>ABS($B$44-$D$44)</f>
        <v>1.8282109999999996</v>
      </c>
      <c r="BG44">
        <f>ABS($F$44-$H$44)</f>
        <v>1.323842</v>
      </c>
      <c r="BL44">
        <f>SQRT((ABS($A$44-$E$44)^2+(ABS($B$44-$F$44)^2)))</f>
        <v>3.7461939986178017</v>
      </c>
      <c r="BM44">
        <f>SQRT((ABS($C$44-$G$45)^2+(ABS($D$44-$H$45)^2)))</f>
        <v>1.2324876588761438</v>
      </c>
      <c r="BO44">
        <f>SQRT((ABS($A$44-$G$45)^2+(ABS($B$44-$H$45)^2)))</f>
        <v>5.2609032394961472</v>
      </c>
      <c r="BP44">
        <f>SQRT((ABS($C$44-$E$44)^2+(ABS($D$44-$F$44)^2)))</f>
        <v>2.191226682620719</v>
      </c>
      <c r="BR44">
        <f>DEGREES(ACOS((4.24941173935899^2+17.6799886045778^2-15.2478937314425^2)/(2*4.24941173935899*17.6799886045778)))</f>
        <v>49.220729561670751</v>
      </c>
      <c r="BS44">
        <f>DEGREES(ACOS((15.2478937314425^2+19.1220543606279^2-5.32196391579807^2)/(2*15.2478937314425*19.1220543606279)))</f>
        <v>12.266973356679758</v>
      </c>
      <c r="BU44">
        <v>13</v>
      </c>
      <c r="BV44">
        <v>9</v>
      </c>
      <c r="BW44">
        <v>4</v>
      </c>
      <c r="BX44">
        <v>4</v>
      </c>
      <c r="BY44">
        <v>13</v>
      </c>
      <c r="BZ44">
        <v>9</v>
      </c>
      <c r="CA44">
        <v>4</v>
      </c>
      <c r="CB44">
        <v>4</v>
      </c>
      <c r="CC44">
        <v>14</v>
      </c>
      <c r="CD44">
        <v>5</v>
      </c>
      <c r="CE44">
        <v>5</v>
      </c>
      <c r="CF44">
        <v>14</v>
      </c>
      <c r="CG44">
        <v>12</v>
      </c>
      <c r="CH44">
        <v>4</v>
      </c>
      <c r="CI44">
        <v>3</v>
      </c>
      <c r="CJ44">
        <v>12</v>
      </c>
      <c r="CL44">
        <v>9</v>
      </c>
      <c r="CM44">
        <v>5</v>
      </c>
      <c r="CN44">
        <v>0</v>
      </c>
      <c r="CO44">
        <v>1</v>
      </c>
      <c r="CP44">
        <v>9</v>
      </c>
      <c r="CQ44">
        <v>5</v>
      </c>
      <c r="CR44">
        <v>0</v>
      </c>
      <c r="CS44">
        <v>0</v>
      </c>
      <c r="CT44">
        <v>9</v>
      </c>
      <c r="CU44">
        <v>0</v>
      </c>
      <c r="CV44">
        <v>0</v>
      </c>
      <c r="CW44">
        <v>9</v>
      </c>
      <c r="CX44">
        <v>10</v>
      </c>
      <c r="CY44">
        <v>1</v>
      </c>
      <c r="CZ44">
        <v>1</v>
      </c>
      <c r="DA44">
        <v>8</v>
      </c>
      <c r="DC44">
        <f>((9/13)*100)</f>
        <v>69.230769230769226</v>
      </c>
      <c r="DD44">
        <f>((4/13)*100)</f>
        <v>30.76923076923077</v>
      </c>
      <c r="DE44">
        <f>((4/13)*100)</f>
        <v>30.76923076923077</v>
      </c>
      <c r="DF44">
        <f>((9/13)*100)</f>
        <v>69.230769230769226</v>
      </c>
      <c r="DG44">
        <f>((4/13)*100)</f>
        <v>30.76923076923077</v>
      </c>
      <c r="DH44">
        <f>((4/13)*100)</f>
        <v>30.76923076923077</v>
      </c>
      <c r="DI44">
        <f>((5/14)*100)</f>
        <v>35.714285714285715</v>
      </c>
      <c r="DJ44">
        <f>((5/14)*100)</f>
        <v>35.714285714285715</v>
      </c>
      <c r="DK44">
        <f>((14/14)*100)</f>
        <v>100</v>
      </c>
      <c r="DL44">
        <f>((4/12)*100)</f>
        <v>33.333333333333329</v>
      </c>
      <c r="DM44">
        <f>((3/12)*100)</f>
        <v>25</v>
      </c>
      <c r="DN44">
        <f>((12/12)*100)</f>
        <v>100</v>
      </c>
      <c r="DP44">
        <f>((5/9)*100)</f>
        <v>55.555555555555557</v>
      </c>
      <c r="DQ44">
        <f>((0/9)*100)</f>
        <v>0</v>
      </c>
      <c r="DR44">
        <f>((1/9)*100)</f>
        <v>11.111111111111111</v>
      </c>
      <c r="DS44">
        <f>((5/9)*100)</f>
        <v>55.555555555555557</v>
      </c>
      <c r="DT44">
        <f>((0/9)*100)</f>
        <v>0</v>
      </c>
      <c r="DU44">
        <f>((0/9)*100)</f>
        <v>0</v>
      </c>
      <c r="DV44">
        <f>((0/9)*100)</f>
        <v>0</v>
      </c>
      <c r="DW44">
        <f>((0/9)*100)</f>
        <v>0</v>
      </c>
      <c r="DX44">
        <f>((9/9)*100)</f>
        <v>100</v>
      </c>
      <c r="DY44">
        <f>((1/10)*100)</f>
        <v>10</v>
      </c>
      <c r="DZ44">
        <f>((1/10)*100)</f>
        <v>10</v>
      </c>
      <c r="EA44">
        <f>((8/10)*100)</f>
        <v>80</v>
      </c>
    </row>
    <row r="45" spans="1:131" x14ac:dyDescent="0.25">
      <c r="A45">
        <v>112.74315700000001</v>
      </c>
      <c r="B45">
        <v>5.6617889999999997</v>
      </c>
      <c r="C45">
        <v>117.24389300000001</v>
      </c>
      <c r="D45">
        <v>3.8469470000000001</v>
      </c>
      <c r="E45">
        <v>117.06605200000001</v>
      </c>
      <c r="F45">
        <v>6.4836320000000001</v>
      </c>
      <c r="G45">
        <v>93.791789000000009</v>
      </c>
      <c r="H45">
        <v>2.9917899999999999</v>
      </c>
      <c r="K45">
        <f>(12/200)</f>
        <v>0.06</v>
      </c>
      <c r="L45">
        <f>(15/200)</f>
        <v>7.4999999999999997E-2</v>
      </c>
      <c r="M45">
        <f>(12/200)</f>
        <v>0.06</v>
      </c>
      <c r="N45">
        <f>(15/200)</f>
        <v>7.4999999999999997E-2</v>
      </c>
      <c r="P45">
        <f>(9/200)</f>
        <v>4.4999999999999998E-2</v>
      </c>
      <c r="Q45">
        <f>(9/200)</f>
        <v>4.4999999999999998E-2</v>
      </c>
      <c r="R45">
        <f>(10/200)</f>
        <v>0.05</v>
      </c>
      <c r="S45">
        <f>(9/200)</f>
        <v>4.4999999999999998E-2</v>
      </c>
      <c r="U45">
        <f>0.06+0.045</f>
        <v>0.105</v>
      </c>
      <c r="V45">
        <f>0.075+0.045</f>
        <v>0.12</v>
      </c>
      <c r="W45">
        <f>0.06+0.05</f>
        <v>0.11</v>
      </c>
      <c r="X45">
        <f>0.075+0.045</f>
        <v>0.12</v>
      </c>
      <c r="Z45">
        <f>SQRT((ABS($A$46-$A$45)^2+(ABS($B$46-$B$45)^2)))</f>
        <v>20.282436141338774</v>
      </c>
      <c r="AA45">
        <f>SQRT((ABS($C$46-$C$45)^2+(ABS($D$46-$D$45)^2)))</f>
        <v>20.172007749645985</v>
      </c>
      <c r="AB45">
        <f>SQRT((ABS($E$46-$E$45)^2+(ABS($F$46-$F$45)^2)))</f>
        <v>18.429480078747119</v>
      </c>
      <c r="AC45">
        <f>SQRT((ABS($G$46-$G$45)^2+(ABS($H$46-$H$45)^2)))</f>
        <v>24.444118407118754</v>
      </c>
      <c r="AJ45">
        <f>1/0.105</f>
        <v>9.5238095238095237</v>
      </c>
      <c r="AK45">
        <f>1/0.12</f>
        <v>8.3333333333333339</v>
      </c>
      <c r="AL45">
        <f>1/0.11</f>
        <v>9.0909090909090917</v>
      </c>
      <c r="AM45">
        <f>1/0.12</f>
        <v>8.3333333333333339</v>
      </c>
      <c r="AO45">
        <f>$Z45/$U45</f>
        <v>193.16605848894071</v>
      </c>
      <c r="AP45">
        <f>$AA45/$V45</f>
        <v>168.10006458038322</v>
      </c>
      <c r="AQ45">
        <f>$AB45/$W45</f>
        <v>167.54072798861017</v>
      </c>
      <c r="AR45">
        <f>$AC45/$X45</f>
        <v>203.70098672598962</v>
      </c>
      <c r="AV45">
        <f>((0.06/0.105)*100)</f>
        <v>57.142857142857139</v>
      </c>
      <c r="AW45">
        <f>((0.075/0.12)*100)</f>
        <v>62.5</v>
      </c>
      <c r="AX45">
        <f>((0.06/0.11)*100)</f>
        <v>54.54545454545454</v>
      </c>
      <c r="AY45">
        <f>((0.075/0.12)*100)</f>
        <v>62.5</v>
      </c>
      <c r="BA45">
        <f>((0.045/0.105)*100)</f>
        <v>42.857142857142854</v>
      </c>
      <c r="BB45">
        <f>((0.045/0.12)*100)</f>
        <v>37.5</v>
      </c>
      <c r="BC45">
        <f>((0.05/0.11)*100)</f>
        <v>45.45454545454546</v>
      </c>
      <c r="BD45">
        <f>((0.045/0.12)*100)</f>
        <v>37.5</v>
      </c>
      <c r="BF45">
        <f>ABS($B$45-$D$45)</f>
        <v>1.8148419999999996</v>
      </c>
      <c r="BG45">
        <f>ABS($F$45-$H$45)</f>
        <v>3.4918420000000001</v>
      </c>
      <c r="BL45">
        <f>SQRT((ABS($A$45-$E$45)^2+(ABS($B$45-$F$45)^2)))</f>
        <v>4.4003235219326795</v>
      </c>
      <c r="BM45">
        <f>SQRT((ABS($C$45-$G$46)^2+(ABS($D$45-$H$46)^2)))</f>
        <v>0.98362682186538009</v>
      </c>
      <c r="BO45">
        <f>SQRT((ABS($A$45-$G$46)^2+(ABS($B$45-$H$46)^2)))</f>
        <v>5.8007701434455203</v>
      </c>
      <c r="BP45">
        <f>SQRT((ABS($C$45-$E$45)^2+(ABS($D$45-$F$45)^2)))</f>
        <v>2.6426757671924115</v>
      </c>
      <c r="BR45">
        <f>DEGREES(ACOS((5.32196391579807^2+0.0150144108109586^2-5.3301897610735^2)/(2*5.32196391579807*0.0150144108109586)))</f>
        <v>123.15296548487107</v>
      </c>
      <c r="BS45">
        <f>DEGREES(ACOS((5.3301897610735^2+0.0491210667840388^2-5.37509516428548^2)/(2*5.3301897610735*0.0491210667840388)))</f>
        <v>155.98249225773617</v>
      </c>
      <c r="BU45">
        <v>12</v>
      </c>
      <c r="BV45">
        <v>8</v>
      </c>
      <c r="BW45">
        <v>5</v>
      </c>
      <c r="BX45">
        <v>6</v>
      </c>
      <c r="BY45">
        <v>15</v>
      </c>
      <c r="BZ45">
        <v>8</v>
      </c>
      <c r="CA45">
        <v>5</v>
      </c>
      <c r="CB45">
        <v>5</v>
      </c>
      <c r="CC45">
        <v>12</v>
      </c>
      <c r="CD45">
        <v>4</v>
      </c>
      <c r="CE45">
        <v>4</v>
      </c>
      <c r="CF45">
        <v>11</v>
      </c>
      <c r="CG45">
        <v>15</v>
      </c>
      <c r="CH45">
        <v>6</v>
      </c>
      <c r="CI45">
        <v>6</v>
      </c>
      <c r="CJ45">
        <v>14</v>
      </c>
      <c r="CL45">
        <v>9</v>
      </c>
      <c r="CM45">
        <v>5</v>
      </c>
      <c r="CN45">
        <v>0</v>
      </c>
      <c r="CO45">
        <v>0</v>
      </c>
      <c r="CP45">
        <v>9</v>
      </c>
      <c r="CQ45">
        <v>5</v>
      </c>
      <c r="CR45">
        <v>0</v>
      </c>
      <c r="CS45">
        <v>0</v>
      </c>
      <c r="CT45">
        <v>10</v>
      </c>
      <c r="CU45">
        <v>3</v>
      </c>
      <c r="CV45">
        <v>0</v>
      </c>
      <c r="CW45">
        <v>9</v>
      </c>
      <c r="CX45">
        <v>9</v>
      </c>
      <c r="CY45">
        <v>0</v>
      </c>
      <c r="CZ45">
        <v>0</v>
      </c>
      <c r="DA45">
        <v>9</v>
      </c>
      <c r="DC45">
        <f>((8/12)*100)</f>
        <v>66.666666666666657</v>
      </c>
      <c r="DD45">
        <f>((5/12)*100)</f>
        <v>41.666666666666671</v>
      </c>
      <c r="DE45">
        <f>((6/12)*100)</f>
        <v>50</v>
      </c>
      <c r="DF45">
        <f>((8/15)*100)</f>
        <v>53.333333333333336</v>
      </c>
      <c r="DG45">
        <f>((5/15)*100)</f>
        <v>33.333333333333329</v>
      </c>
      <c r="DH45">
        <f>((5/15)*100)</f>
        <v>33.333333333333329</v>
      </c>
      <c r="DI45">
        <f>((4/12)*100)</f>
        <v>33.333333333333329</v>
      </c>
      <c r="DJ45">
        <f>((4/12)*100)</f>
        <v>33.333333333333329</v>
      </c>
      <c r="DK45">
        <f>((11/12)*100)</f>
        <v>91.666666666666657</v>
      </c>
      <c r="DL45">
        <f>((6/15)*100)</f>
        <v>40</v>
      </c>
      <c r="DM45">
        <f>((6/15)*100)</f>
        <v>40</v>
      </c>
      <c r="DN45">
        <f>((14/15)*100)</f>
        <v>93.333333333333329</v>
      </c>
      <c r="DP45">
        <f>((5/9)*100)</f>
        <v>55.555555555555557</v>
      </c>
      <c r="DQ45">
        <f>((0/9)*100)</f>
        <v>0</v>
      </c>
      <c r="DR45">
        <f>((0/9)*100)</f>
        <v>0</v>
      </c>
      <c r="DS45">
        <f>((5/9)*100)</f>
        <v>55.555555555555557</v>
      </c>
      <c r="DT45">
        <f>((0/9)*100)</f>
        <v>0</v>
      </c>
      <c r="DU45">
        <f>((0/9)*100)</f>
        <v>0</v>
      </c>
      <c r="DV45">
        <f>((3/10)*100)</f>
        <v>30</v>
      </c>
      <c r="DW45">
        <f>((0/10)*100)</f>
        <v>0</v>
      </c>
      <c r="DX45">
        <f>((9/10)*100)</f>
        <v>90</v>
      </c>
      <c r="DY45">
        <f>((0/9)*100)</f>
        <v>0</v>
      </c>
      <c r="DZ45">
        <f>((0/9)*100)</f>
        <v>0</v>
      </c>
      <c r="EA45">
        <f>((9/9)*100)</f>
        <v>100</v>
      </c>
    </row>
    <row r="46" spans="1:131" x14ac:dyDescent="0.25">
      <c r="A46">
        <v>133.00868300000002</v>
      </c>
      <c r="B46">
        <v>6.4898420000000003</v>
      </c>
      <c r="C46">
        <v>137.38379</v>
      </c>
      <c r="D46">
        <v>4.9846839999999997</v>
      </c>
      <c r="E46">
        <v>135.46731600000001</v>
      </c>
      <c r="F46">
        <v>7.5030530000000004</v>
      </c>
      <c r="G46">
        <v>118.22379000000001</v>
      </c>
      <c r="H46">
        <v>3.7613690000000002</v>
      </c>
      <c r="K46">
        <f>(14/200)</f>
        <v>7.0000000000000007E-2</v>
      </c>
      <c r="L46">
        <f>(16/200)</f>
        <v>0.08</v>
      </c>
      <c r="M46">
        <f>(13/200)</f>
        <v>6.5000000000000002E-2</v>
      </c>
      <c r="N46">
        <f>(13/200)</f>
        <v>6.5000000000000002E-2</v>
      </c>
      <c r="P46">
        <f>(11/200)</f>
        <v>5.5E-2</v>
      </c>
      <c r="Q46">
        <f>(9/200)</f>
        <v>4.4999999999999998E-2</v>
      </c>
      <c r="R46">
        <f>(11/200)</f>
        <v>5.5E-2</v>
      </c>
      <c r="S46">
        <f>(10/200)</f>
        <v>0.05</v>
      </c>
      <c r="U46">
        <f>0.07+0.055</f>
        <v>0.125</v>
      </c>
      <c r="V46">
        <f>0.08+0.045</f>
        <v>0.125</v>
      </c>
      <c r="W46">
        <f>0.065+0.055</f>
        <v>0.12</v>
      </c>
      <c r="X46">
        <f>0.065+0.05</f>
        <v>0.115</v>
      </c>
      <c r="Z46">
        <f>SQRT((ABS($A$47-$A$46)^2+(ABS($B$47-$B$46)^2)))</f>
        <v>26.430052043163645</v>
      </c>
      <c r="AA46">
        <f>SQRT((ABS($C$47-$C$46)^2+(ABS($D$47-$D$46)^2)))</f>
        <v>25.980744067401687</v>
      </c>
      <c r="AB46">
        <f>SQRT((ABS($E$47-$E$46)^2+(ABS($F$47-$F$46)^2)))</f>
        <v>26.174429406896724</v>
      </c>
      <c r="AC46">
        <f>SQRT((ABS($G$47-$G$46)^2+(ABS($H$47-$H$46)^2)))</f>
        <v>19.031006995720922</v>
      </c>
      <c r="AJ46">
        <f>1/0.125</f>
        <v>8</v>
      </c>
      <c r="AK46">
        <f>1/0.125</f>
        <v>8</v>
      </c>
      <c r="AL46">
        <f>1/0.12</f>
        <v>8.3333333333333339</v>
      </c>
      <c r="AM46">
        <f>1/0.115</f>
        <v>8.695652173913043</v>
      </c>
      <c r="AO46">
        <f>$Z46/$U46</f>
        <v>211.44041634530916</v>
      </c>
      <c r="AP46">
        <f>$AA46/$V46</f>
        <v>207.8459525392135</v>
      </c>
      <c r="AQ46">
        <f>$AB46/$W46</f>
        <v>218.12024505747272</v>
      </c>
      <c r="AR46">
        <f>$AC46/$X46</f>
        <v>165.48701735409497</v>
      </c>
      <c r="AV46">
        <f>((0.07/0.125)*100)</f>
        <v>56.000000000000007</v>
      </c>
      <c r="AW46">
        <f>((0.08/0.125)*100)</f>
        <v>64</v>
      </c>
      <c r="AX46">
        <f>((0.065/0.12)*100)</f>
        <v>54.166666666666671</v>
      </c>
      <c r="AY46">
        <f>((0.065/0.115)*100)</f>
        <v>56.521739130434781</v>
      </c>
      <c r="BA46">
        <f>((0.055/0.125)*100)</f>
        <v>44</v>
      </c>
      <c r="BB46">
        <f>((0.045/0.125)*100)</f>
        <v>36</v>
      </c>
      <c r="BC46">
        <f>((0.055/0.12)*100)</f>
        <v>45.833333333333336</v>
      </c>
      <c r="BD46">
        <f>((0.05/0.115)*100)</f>
        <v>43.478260869565219</v>
      </c>
      <c r="BF46">
        <f>ABS($B$46-$D$46)</f>
        <v>1.5051580000000007</v>
      </c>
      <c r="BG46">
        <f>ABS($F$46-$H$46)</f>
        <v>3.7416840000000002</v>
      </c>
      <c r="BL46">
        <f>SQRT((ABS($A$46-$E$46)^2+(ABS($B$46-$F$46)^2)))</f>
        <v>2.6592240896942023</v>
      </c>
      <c r="BM46">
        <f>SQRT((ABS($C$46-$G$47)^2+(ABS($D$46-$H$47)^2)))</f>
        <v>0.3101466982139145</v>
      </c>
      <c r="BO46">
        <f>SQRT((ABS($A$46-$G$47)^2+(ABS($B$46-$H$47)^2)))</f>
        <v>4.580143672615093</v>
      </c>
      <c r="BP46">
        <f>SQRT((ABS($C$46-$E$46)^2+(ABS($D$46-$F$46)^2)))</f>
        <v>3.1646571714542762</v>
      </c>
      <c r="BU46">
        <v>14</v>
      </c>
      <c r="BV46">
        <v>9</v>
      </c>
      <c r="BW46">
        <v>4</v>
      </c>
      <c r="BX46">
        <v>6</v>
      </c>
      <c r="BY46">
        <v>16</v>
      </c>
      <c r="BZ46">
        <v>9</v>
      </c>
      <c r="CA46">
        <v>6</v>
      </c>
      <c r="CB46">
        <v>8</v>
      </c>
      <c r="CC46">
        <v>13</v>
      </c>
      <c r="CD46">
        <v>3</v>
      </c>
      <c r="CE46">
        <v>6</v>
      </c>
      <c r="CF46">
        <v>13</v>
      </c>
      <c r="CG46">
        <v>13</v>
      </c>
      <c r="CH46">
        <v>6</v>
      </c>
      <c r="CI46">
        <v>4</v>
      </c>
      <c r="CJ46">
        <v>11</v>
      </c>
      <c r="CL46">
        <v>11</v>
      </c>
      <c r="CM46">
        <v>4</v>
      </c>
      <c r="CN46">
        <v>3</v>
      </c>
      <c r="CO46">
        <v>4</v>
      </c>
      <c r="CP46">
        <v>9</v>
      </c>
      <c r="CQ46">
        <v>4</v>
      </c>
      <c r="CR46">
        <v>1</v>
      </c>
      <c r="CS46">
        <v>0</v>
      </c>
      <c r="CT46">
        <v>11</v>
      </c>
      <c r="CU46">
        <v>1</v>
      </c>
      <c r="CV46">
        <v>1</v>
      </c>
      <c r="CW46">
        <v>8</v>
      </c>
      <c r="CX46">
        <v>10</v>
      </c>
      <c r="CY46">
        <v>4</v>
      </c>
      <c r="CZ46">
        <v>0</v>
      </c>
      <c r="DA46">
        <v>9</v>
      </c>
      <c r="DC46">
        <f>((9/14)*100)</f>
        <v>64.285714285714292</v>
      </c>
      <c r="DD46">
        <f>((4/14)*100)</f>
        <v>28.571428571428569</v>
      </c>
      <c r="DE46">
        <f>((6/14)*100)</f>
        <v>42.857142857142854</v>
      </c>
      <c r="DF46">
        <f>((9/16)*100)</f>
        <v>56.25</v>
      </c>
      <c r="DG46">
        <f>((6/16)*100)</f>
        <v>37.5</v>
      </c>
      <c r="DH46">
        <f>((8/16)*100)</f>
        <v>50</v>
      </c>
      <c r="DI46">
        <f>((3/13)*100)</f>
        <v>23.076923076923077</v>
      </c>
      <c r="DJ46">
        <f>((6/13)*100)</f>
        <v>46.153846153846153</v>
      </c>
      <c r="DK46">
        <f>((13/13)*100)</f>
        <v>100</v>
      </c>
      <c r="DL46">
        <f>((6/13)*100)</f>
        <v>46.153846153846153</v>
      </c>
      <c r="DM46">
        <f>((4/13)*100)</f>
        <v>30.76923076923077</v>
      </c>
      <c r="DN46">
        <f>((11/13)*100)</f>
        <v>84.615384615384613</v>
      </c>
      <c r="DP46">
        <f>((4/11)*100)</f>
        <v>36.363636363636367</v>
      </c>
      <c r="DQ46">
        <f>((3/11)*100)</f>
        <v>27.27272727272727</v>
      </c>
      <c r="DR46">
        <f>((4/11)*100)</f>
        <v>36.363636363636367</v>
      </c>
      <c r="DS46">
        <f>((4/9)*100)</f>
        <v>44.444444444444443</v>
      </c>
      <c r="DT46">
        <f>((1/9)*100)</f>
        <v>11.111111111111111</v>
      </c>
      <c r="DU46">
        <f>((0/9)*100)</f>
        <v>0</v>
      </c>
      <c r="DV46">
        <f>((1/11)*100)</f>
        <v>9.0909090909090917</v>
      </c>
      <c r="DW46">
        <f>((1/11)*100)</f>
        <v>9.0909090909090917</v>
      </c>
      <c r="DX46">
        <f>((8/11)*100)</f>
        <v>72.727272727272734</v>
      </c>
      <c r="DY46">
        <f>((4/10)*100)</f>
        <v>40</v>
      </c>
      <c r="DZ46">
        <f>((0/10)*100)</f>
        <v>0</v>
      </c>
      <c r="EA46">
        <f>((9/10)*100)</f>
        <v>90</v>
      </c>
    </row>
    <row r="47" spans="1:131" x14ac:dyDescent="0.25">
      <c r="A47">
        <v>159.370735</v>
      </c>
      <c r="B47">
        <v>8.3845360000000007</v>
      </c>
      <c r="C47">
        <v>163.331568</v>
      </c>
      <c r="D47">
        <v>6.2930720000000004</v>
      </c>
      <c r="E47">
        <v>161.61150499999999</v>
      </c>
      <c r="F47">
        <v>8.7608829999999998</v>
      </c>
      <c r="G47">
        <v>137.23089700000003</v>
      </c>
      <c r="H47">
        <v>4.714842</v>
      </c>
      <c r="K47">
        <f>(14/200)</f>
        <v>7.0000000000000007E-2</v>
      </c>
      <c r="L47">
        <f>(14/200)</f>
        <v>7.0000000000000007E-2</v>
      </c>
      <c r="M47">
        <f>(15/200)</f>
        <v>7.4999999999999997E-2</v>
      </c>
      <c r="N47">
        <f>(15/200)</f>
        <v>7.4999999999999997E-2</v>
      </c>
      <c r="P47">
        <f>(11/200)</f>
        <v>5.5E-2</v>
      </c>
      <c r="Q47">
        <f>(8/200)</f>
        <v>0.04</v>
      </c>
      <c r="R47">
        <f>(9/200)</f>
        <v>4.4999999999999998E-2</v>
      </c>
      <c r="S47">
        <f>(8/200)</f>
        <v>0.04</v>
      </c>
      <c r="U47">
        <f>0.07+0.055</f>
        <v>0.125</v>
      </c>
      <c r="V47">
        <f>0.07+0.04</f>
        <v>0.11000000000000001</v>
      </c>
      <c r="W47">
        <f>0.075+0.045</f>
        <v>0.12</v>
      </c>
      <c r="X47">
        <f>0.075+0.04</f>
        <v>0.11499999999999999</v>
      </c>
      <c r="Z47">
        <f>SQRT((ABS($A$48-$A$47)^2+(ABS($B$48-$B$47)^2)))</f>
        <v>20.985220018162341</v>
      </c>
      <c r="AA47">
        <f>SQRT((ABS($C$48-$C$47)^2+(ABS($D$48-$D$47)^2)))</f>
        <v>21.157911908773446</v>
      </c>
      <c r="AB47">
        <f>SQRT((ABS($E$48-$E$47)^2+(ABS($F$48-$F$47)^2)))</f>
        <v>22.075388767686434</v>
      </c>
      <c r="AC47">
        <f>SQRT((ABS($G$48-$G$47)^2+(ABS($H$48-$H$47)^2)))</f>
        <v>25.468366001731702</v>
      </c>
      <c r="AJ47">
        <f>1/0.125</f>
        <v>8</v>
      </c>
      <c r="AK47">
        <f>1/0.11</f>
        <v>9.0909090909090917</v>
      </c>
      <c r="AL47">
        <f>1/0.12</f>
        <v>8.3333333333333339</v>
      </c>
      <c r="AM47">
        <f>1/0.115</f>
        <v>8.695652173913043</v>
      </c>
      <c r="AO47">
        <f>$Z47/$U47</f>
        <v>167.88176014529873</v>
      </c>
      <c r="AP47">
        <f>$AA47/$V47</f>
        <v>192.34465371612222</v>
      </c>
      <c r="AQ47">
        <f>$AB47/$W47</f>
        <v>183.96157306405362</v>
      </c>
      <c r="AR47">
        <f>$AC47/$X47</f>
        <v>221.46405218897135</v>
      </c>
      <c r="AV47">
        <f>((0.07/0.125)*100)</f>
        <v>56.000000000000007</v>
      </c>
      <c r="AW47">
        <f>((0.07/0.11)*100)</f>
        <v>63.636363636363647</v>
      </c>
      <c r="AX47">
        <f>((0.075/0.12)*100)</f>
        <v>62.5</v>
      </c>
      <c r="AY47">
        <f>((0.075/0.115)*100)</f>
        <v>65.217391304347814</v>
      </c>
      <c r="BA47">
        <f>((0.055/0.125)*100)</f>
        <v>44</v>
      </c>
      <c r="BB47">
        <f>((0.04/0.11)*100)</f>
        <v>36.363636363636367</v>
      </c>
      <c r="BC47">
        <f>((0.045/0.12)*100)</f>
        <v>37.5</v>
      </c>
      <c r="BD47">
        <f>((0.04/0.115)*100)</f>
        <v>34.782608695652172</v>
      </c>
      <c r="BF47">
        <f>ABS($B$47-$D$47)</f>
        <v>2.0914640000000002</v>
      </c>
      <c r="BG47">
        <f>ABS($F$47-$H$47)</f>
        <v>4.0460409999999998</v>
      </c>
      <c r="BL47">
        <f>SQRT((ABS($A$47-$E$47)^2+(ABS($B$47-$F$47)^2)))</f>
        <v>2.2721547608622501</v>
      </c>
      <c r="BM47">
        <f>SQRT((ABS($C$47-$G$48)^2+(ABS($D$47-$H$48)^2)))</f>
        <v>0.91669604321717069</v>
      </c>
      <c r="BO47">
        <f>SQRT((ABS($A$47-$G$48)^2+(ABS($B$47-$H$48)^2)))</f>
        <v>4.2971613004504459</v>
      </c>
      <c r="BP47">
        <f>SQRT((ABS($C$47-$E$47)^2+(ABS($D$47-$F$47)^2)))</f>
        <v>3.0081070219807726</v>
      </c>
      <c r="BU47">
        <v>14</v>
      </c>
      <c r="BV47">
        <v>10</v>
      </c>
      <c r="BW47">
        <v>5</v>
      </c>
      <c r="BX47">
        <v>4</v>
      </c>
      <c r="BY47">
        <v>14</v>
      </c>
      <c r="BZ47">
        <v>10</v>
      </c>
      <c r="CA47">
        <v>6</v>
      </c>
      <c r="CB47">
        <v>4</v>
      </c>
      <c r="CC47">
        <v>15</v>
      </c>
      <c r="CD47">
        <v>5</v>
      </c>
      <c r="CE47">
        <v>6</v>
      </c>
      <c r="CF47">
        <v>13</v>
      </c>
      <c r="CG47">
        <v>15</v>
      </c>
      <c r="CH47">
        <v>4</v>
      </c>
      <c r="CI47">
        <v>7</v>
      </c>
      <c r="CJ47">
        <v>13</v>
      </c>
      <c r="CL47">
        <v>11</v>
      </c>
      <c r="CM47">
        <v>4</v>
      </c>
      <c r="CN47">
        <v>1</v>
      </c>
      <c r="CO47">
        <v>0</v>
      </c>
      <c r="CP47">
        <v>8</v>
      </c>
      <c r="CQ47">
        <v>4</v>
      </c>
      <c r="CR47">
        <v>1</v>
      </c>
      <c r="CS47">
        <v>0</v>
      </c>
      <c r="CT47">
        <v>9</v>
      </c>
      <c r="CU47">
        <v>0</v>
      </c>
      <c r="CV47">
        <v>1</v>
      </c>
      <c r="CW47">
        <v>8</v>
      </c>
      <c r="CX47">
        <v>8</v>
      </c>
      <c r="CY47">
        <v>0</v>
      </c>
      <c r="CZ47">
        <v>0</v>
      </c>
      <c r="DA47">
        <v>8</v>
      </c>
      <c r="DC47">
        <f>((10/14)*100)</f>
        <v>71.428571428571431</v>
      </c>
      <c r="DD47">
        <f>((5/14)*100)</f>
        <v>35.714285714285715</v>
      </c>
      <c r="DE47">
        <f>((4/14)*100)</f>
        <v>28.571428571428569</v>
      </c>
      <c r="DF47">
        <f>((10/14)*100)</f>
        <v>71.428571428571431</v>
      </c>
      <c r="DG47">
        <f>((6/14)*100)</f>
        <v>42.857142857142854</v>
      </c>
      <c r="DH47">
        <f>((4/14)*100)</f>
        <v>28.571428571428569</v>
      </c>
      <c r="DI47">
        <f>((5/15)*100)</f>
        <v>33.333333333333329</v>
      </c>
      <c r="DJ47">
        <f>((6/15)*100)</f>
        <v>40</v>
      </c>
      <c r="DK47">
        <f>((13/15)*100)</f>
        <v>86.666666666666671</v>
      </c>
      <c r="DL47">
        <f>((4/15)*100)</f>
        <v>26.666666666666668</v>
      </c>
      <c r="DM47">
        <f>((7/15)*100)</f>
        <v>46.666666666666664</v>
      </c>
      <c r="DN47">
        <f>((13/15)*100)</f>
        <v>86.666666666666671</v>
      </c>
      <c r="DP47">
        <f>((4/11)*100)</f>
        <v>36.363636363636367</v>
      </c>
      <c r="DQ47">
        <f>((1/11)*100)</f>
        <v>9.0909090909090917</v>
      </c>
      <c r="DR47">
        <f>((0/11)*100)</f>
        <v>0</v>
      </c>
      <c r="DS47">
        <f>((4/8)*100)</f>
        <v>50</v>
      </c>
      <c r="DT47">
        <f>((1/8)*100)</f>
        <v>12.5</v>
      </c>
      <c r="DU47">
        <f>((0/8)*100)</f>
        <v>0</v>
      </c>
      <c r="DV47">
        <f>((0/9)*100)</f>
        <v>0</v>
      </c>
      <c r="DW47">
        <f>((1/9)*100)</f>
        <v>11.111111111111111</v>
      </c>
      <c r="DX47">
        <f>((8/9)*100)</f>
        <v>88.888888888888886</v>
      </c>
      <c r="DY47">
        <f>((0/8)*100)</f>
        <v>0</v>
      </c>
      <c r="DZ47">
        <f>((0/8)*100)</f>
        <v>0</v>
      </c>
      <c r="EA47">
        <f>((8/8)*100)</f>
        <v>100</v>
      </c>
    </row>
    <row r="48" spans="1:131" x14ac:dyDescent="0.25">
      <c r="A48">
        <v>180.33004599999998</v>
      </c>
      <c r="B48">
        <v>7.3420670000000001</v>
      </c>
      <c r="C48">
        <v>184.45639700000001</v>
      </c>
      <c r="D48">
        <v>5.1103480000000001</v>
      </c>
      <c r="E48">
        <v>183.674441</v>
      </c>
      <c r="F48">
        <v>8.0195030000000003</v>
      </c>
      <c r="G48">
        <v>162.68223499999999</v>
      </c>
      <c r="H48">
        <v>5.6460030000000003</v>
      </c>
      <c r="K48">
        <f>(12/200)</f>
        <v>0.06</v>
      </c>
      <c r="L48">
        <f>(14/200)</f>
        <v>7.0000000000000007E-2</v>
      </c>
      <c r="M48">
        <f>(15/200)</f>
        <v>7.4999999999999997E-2</v>
      </c>
      <c r="N48">
        <f>(15/200)</f>
        <v>7.4999999999999997E-2</v>
      </c>
      <c r="P48">
        <f>(10/200)</f>
        <v>0.05</v>
      </c>
      <c r="Q48">
        <f>(10/200)</f>
        <v>0.05</v>
      </c>
      <c r="R48">
        <f>(10/200)</f>
        <v>0.05</v>
      </c>
      <c r="S48">
        <f>(10/200)</f>
        <v>0.05</v>
      </c>
      <c r="U48">
        <f>0.06+0.05</f>
        <v>0.11</v>
      </c>
      <c r="V48">
        <f>0.07+0.05</f>
        <v>0.12000000000000001</v>
      </c>
      <c r="W48">
        <f>0.075+0.05</f>
        <v>0.125</v>
      </c>
      <c r="X48">
        <f>0.075+0.05</f>
        <v>0.125</v>
      </c>
      <c r="Z48">
        <f>SQRT((ABS($A$49-$A$48)^2+(ABS($B$49-$B$48)^2)))</f>
        <v>20.754456905357479</v>
      </c>
      <c r="AA48">
        <f>SQRT((ABS($C$49-$C$48)^2+(ABS($D$49-$D$48)^2)))</f>
        <v>22.047881651310473</v>
      </c>
      <c r="AB48">
        <f>SQRT((ABS($E$49-$E$48)^2+(ABS($F$49-$F$48)^2)))</f>
        <v>21.186295038049582</v>
      </c>
      <c r="AC48">
        <f>SQRT((ABS($G$49-$G$48)^2+(ABS($H$49-$H$48)^2)))</f>
        <v>22.020693073057661</v>
      </c>
      <c r="AJ48">
        <f>1/0.11</f>
        <v>9.0909090909090917</v>
      </c>
      <c r="AK48">
        <f>1/0.12</f>
        <v>8.3333333333333339</v>
      </c>
      <c r="AL48">
        <f>1/0.125</f>
        <v>8</v>
      </c>
      <c r="AM48">
        <f>1/0.125</f>
        <v>8</v>
      </c>
      <c r="AO48">
        <f>$Z48/$U48</f>
        <v>188.67688095779528</v>
      </c>
      <c r="AP48">
        <f>$AA48/$V48</f>
        <v>183.73234709425392</v>
      </c>
      <c r="AQ48">
        <f>$AB48/$W48</f>
        <v>169.49036030439666</v>
      </c>
      <c r="AR48">
        <f>$AC48/$X48</f>
        <v>176.16554458446129</v>
      </c>
      <c r="AV48">
        <f>((0.06/0.11)*100)</f>
        <v>54.54545454545454</v>
      </c>
      <c r="AW48">
        <f>((0.07/0.12)*100)</f>
        <v>58.333333333333336</v>
      </c>
      <c r="AX48">
        <f>((0.075/0.125)*100)</f>
        <v>60</v>
      </c>
      <c r="AY48">
        <f>((0.075/0.125)*100)</f>
        <v>60</v>
      </c>
      <c r="BA48">
        <f>((0.05/0.11)*100)</f>
        <v>45.45454545454546</v>
      </c>
      <c r="BB48">
        <f>((0.05/0.12)*100)</f>
        <v>41.666666666666671</v>
      </c>
      <c r="BC48">
        <f>((0.05/0.125)*100)</f>
        <v>40</v>
      </c>
      <c r="BD48">
        <f>((0.05/0.125)*100)</f>
        <v>40</v>
      </c>
      <c r="BF48">
        <f>ABS($B$48-$D$48)</f>
        <v>2.231719</v>
      </c>
      <c r="BG48">
        <f>ABS($F$48-$H$48)</f>
        <v>2.3734999999999999</v>
      </c>
      <c r="BL48">
        <f>SQRT((ABS($A$48-$E$48)^2+(ABS($B$48-$F$48)^2)))</f>
        <v>3.4123155554727251</v>
      </c>
      <c r="BM48">
        <f>SQRT((ABS($C$48-$G$49)^2+(ABS($D$48-$H$49)^2)))</f>
        <v>0.52933575328045634</v>
      </c>
      <c r="BO48">
        <f>SQRT((ABS($A$48-$G$49)^2+(ABS($B$48-$H$49)^2)))</f>
        <v>5.1255479172417271</v>
      </c>
      <c r="BP48">
        <f>SQRT((ABS($C$48-$E$48)^2+(ABS($D$48-$F$48)^2)))</f>
        <v>3.0124139821679576</v>
      </c>
      <c r="BU48">
        <v>12</v>
      </c>
      <c r="BV48">
        <v>8</v>
      </c>
      <c r="BW48">
        <v>3</v>
      </c>
      <c r="BX48">
        <v>5</v>
      </c>
      <c r="BY48">
        <v>14</v>
      </c>
      <c r="BZ48">
        <v>8</v>
      </c>
      <c r="CA48">
        <v>5</v>
      </c>
      <c r="CB48">
        <v>5</v>
      </c>
      <c r="CC48">
        <v>15</v>
      </c>
      <c r="CD48">
        <v>5</v>
      </c>
      <c r="CE48">
        <v>5</v>
      </c>
      <c r="CF48">
        <v>14</v>
      </c>
      <c r="CG48">
        <v>15</v>
      </c>
      <c r="CH48">
        <v>5</v>
      </c>
      <c r="CI48">
        <v>5</v>
      </c>
      <c r="CJ48">
        <v>13</v>
      </c>
      <c r="CL48">
        <v>10</v>
      </c>
      <c r="CM48">
        <v>6</v>
      </c>
      <c r="CN48">
        <v>0</v>
      </c>
      <c r="CO48">
        <v>0</v>
      </c>
      <c r="CP48">
        <v>10</v>
      </c>
      <c r="CQ48">
        <v>6</v>
      </c>
      <c r="CR48">
        <v>1</v>
      </c>
      <c r="CS48">
        <v>0</v>
      </c>
      <c r="CT48">
        <v>10</v>
      </c>
      <c r="CU48">
        <v>1</v>
      </c>
      <c r="CV48">
        <v>1</v>
      </c>
      <c r="CW48">
        <v>8</v>
      </c>
      <c r="CX48">
        <v>10</v>
      </c>
      <c r="CY48">
        <v>0</v>
      </c>
      <c r="CZ48">
        <v>0</v>
      </c>
      <c r="DA48">
        <v>8</v>
      </c>
      <c r="DC48">
        <f>((8/12)*100)</f>
        <v>66.666666666666657</v>
      </c>
      <c r="DD48">
        <f>((3/12)*100)</f>
        <v>25</v>
      </c>
      <c r="DE48">
        <f>((5/12)*100)</f>
        <v>41.666666666666671</v>
      </c>
      <c r="DF48">
        <f>((8/14)*100)</f>
        <v>57.142857142857139</v>
      </c>
      <c r="DG48">
        <f>((5/14)*100)</f>
        <v>35.714285714285715</v>
      </c>
      <c r="DH48">
        <f>((5/14)*100)</f>
        <v>35.714285714285715</v>
      </c>
      <c r="DI48">
        <f>((5/15)*100)</f>
        <v>33.333333333333329</v>
      </c>
      <c r="DJ48">
        <f>((5/15)*100)</f>
        <v>33.333333333333329</v>
      </c>
      <c r="DK48">
        <f>((14/15)*100)</f>
        <v>93.333333333333329</v>
      </c>
      <c r="DL48">
        <f>((5/15)*100)</f>
        <v>33.333333333333329</v>
      </c>
      <c r="DM48">
        <f>((5/15)*100)</f>
        <v>33.333333333333329</v>
      </c>
      <c r="DN48">
        <f>((13/15)*100)</f>
        <v>86.666666666666671</v>
      </c>
      <c r="DP48">
        <f>((6/10)*100)</f>
        <v>60</v>
      </c>
      <c r="DQ48">
        <f>((0/10)*100)</f>
        <v>0</v>
      </c>
      <c r="DR48">
        <f>((0/10)*100)</f>
        <v>0</v>
      </c>
      <c r="DS48">
        <f>((6/10)*100)</f>
        <v>60</v>
      </c>
      <c r="DT48">
        <f>((1/10)*100)</f>
        <v>10</v>
      </c>
      <c r="DU48">
        <f>((0/10)*100)</f>
        <v>0</v>
      </c>
      <c r="DV48">
        <f>((1/10)*100)</f>
        <v>10</v>
      </c>
      <c r="DW48">
        <f>((1/10)*100)</f>
        <v>10</v>
      </c>
      <c r="DX48">
        <f>((8/10)*100)</f>
        <v>80</v>
      </c>
      <c r="DY48">
        <f>((0/10)*100)</f>
        <v>0</v>
      </c>
      <c r="DZ48">
        <f>((0/10)*100)</f>
        <v>0</v>
      </c>
      <c r="EA48">
        <f>((8/10)*100)</f>
        <v>80</v>
      </c>
    </row>
    <row r="49" spans="1:131" x14ac:dyDescent="0.25">
      <c r="A49">
        <v>201.084418</v>
      </c>
      <c r="B49">
        <v>7.2827010000000003</v>
      </c>
      <c r="C49">
        <v>206.49791199999999</v>
      </c>
      <c r="D49">
        <v>5.640161</v>
      </c>
      <c r="E49">
        <v>204.85489899999999</v>
      </c>
      <c r="F49">
        <v>7.522214</v>
      </c>
      <c r="G49">
        <v>184.67949199999998</v>
      </c>
      <c r="H49">
        <v>4.6303219999999996</v>
      </c>
      <c r="K49">
        <f>(12/200)</f>
        <v>0.06</v>
      </c>
      <c r="L49">
        <f>(14/200)</f>
        <v>7.0000000000000007E-2</v>
      </c>
      <c r="M49">
        <f>(15/200)</f>
        <v>7.4999999999999997E-2</v>
      </c>
      <c r="N49">
        <f>(14/200)</f>
        <v>7.0000000000000007E-2</v>
      </c>
      <c r="P49">
        <f>(11/200)</f>
        <v>5.5E-2</v>
      </c>
      <c r="Q49">
        <f>(10/200)</f>
        <v>0.05</v>
      </c>
      <c r="R49">
        <f>(9/200)</f>
        <v>4.4999999999999998E-2</v>
      </c>
      <c r="S49">
        <f>(9/200)</f>
        <v>4.4999999999999998E-2</v>
      </c>
      <c r="U49">
        <f>0.06+0.055</f>
        <v>0.11499999999999999</v>
      </c>
      <c r="V49">
        <f>0.07+0.05</f>
        <v>0.12000000000000001</v>
      </c>
      <c r="W49">
        <f>0.075+0.045</f>
        <v>0.12</v>
      </c>
      <c r="X49">
        <f>0.07+0.045</f>
        <v>0.115</v>
      </c>
      <c r="Z49">
        <f>SQRT((ABS($A$50-$A$49)^2+(ABS($B$50-$B$49)^2)))</f>
        <v>18.525889008812204</v>
      </c>
      <c r="AA49">
        <f>SQRT((ABS($C$50-$C$49)^2+(ABS($D$50-$D$49)^2)))</f>
        <v>18.122678715531286</v>
      </c>
      <c r="AB49">
        <f>SQRT((ABS($E$50-$E$49)^2+(ABS($F$50-$F$49)^2)))</f>
        <v>18.499014650228101</v>
      </c>
      <c r="AC49">
        <f>SQRT((ABS($G$50-$G$49)^2+(ABS($H$50-$H$49)^2)))</f>
        <v>21.113023939353095</v>
      </c>
      <c r="AJ49">
        <f>1/0.115</f>
        <v>8.695652173913043</v>
      </c>
      <c r="AK49">
        <f>1/0.12</f>
        <v>8.3333333333333339</v>
      </c>
      <c r="AL49">
        <f>1/0.12</f>
        <v>8.3333333333333339</v>
      </c>
      <c r="AM49">
        <f>1/0.115</f>
        <v>8.695652173913043</v>
      </c>
      <c r="AO49">
        <f>$Z49/$U49</f>
        <v>161.0946870331496</v>
      </c>
      <c r="AP49">
        <f>$AA49/$V49</f>
        <v>151.02232262942738</v>
      </c>
      <c r="AQ49">
        <f>$AB49/$W49</f>
        <v>154.15845541856751</v>
      </c>
      <c r="AR49">
        <f>$AC49/$X49</f>
        <v>183.59151251611385</v>
      </c>
      <c r="AV49">
        <f>((0.06/0.115)*100)</f>
        <v>52.173913043478258</v>
      </c>
      <c r="AW49">
        <f>((0.07/0.12)*100)</f>
        <v>58.333333333333336</v>
      </c>
      <c r="AX49">
        <f>((0.075/0.12)*100)</f>
        <v>62.5</v>
      </c>
      <c r="AY49">
        <f>((0.07/0.115)*100)</f>
        <v>60.869565217391312</v>
      </c>
      <c r="BA49">
        <f>((0.055/0.115)*100)</f>
        <v>47.826086956521735</v>
      </c>
      <c r="BB49">
        <f>((0.05/0.12)*100)</f>
        <v>41.666666666666671</v>
      </c>
      <c r="BC49">
        <f>((0.045/0.12)*100)</f>
        <v>37.5</v>
      </c>
      <c r="BD49">
        <f>((0.045/0.115)*100)</f>
        <v>39.130434782608688</v>
      </c>
      <c r="BF49">
        <f>ABS($B$49-$D$49)</f>
        <v>1.6425400000000003</v>
      </c>
      <c r="BG49">
        <f>ABS($F$49-$H$49)</f>
        <v>2.8918920000000004</v>
      </c>
      <c r="BL49">
        <f>SQRT((ABS($A$49-$E$49)^2+(ABS($B$49-$F$49)^2)))</f>
        <v>3.7780806566998963</v>
      </c>
      <c r="BM49">
        <f>SQRT((ABS($C$49-$G$50)^2+(ABS($D$49-$H$50)^2)))</f>
        <v>1.3486626836748234</v>
      </c>
      <c r="BO49">
        <f>SQRT((ABS($A$49-$G$50)^2+(ABS($B$49-$H$50)^2)))</f>
        <v>5.4731766080736906</v>
      </c>
      <c r="BP49">
        <f>SQRT((ABS($C$49-$E$49)^2+(ABS($D$49-$F$49)^2)))</f>
        <v>2.4983224797807804</v>
      </c>
      <c r="BU49">
        <v>12</v>
      </c>
      <c r="BV49">
        <v>7</v>
      </c>
      <c r="BW49">
        <v>5</v>
      </c>
      <c r="BX49">
        <v>5</v>
      </c>
      <c r="BY49">
        <v>14</v>
      </c>
      <c r="BZ49">
        <v>7</v>
      </c>
      <c r="CA49">
        <v>5</v>
      </c>
      <c r="CB49">
        <v>2</v>
      </c>
      <c r="CC49">
        <v>15</v>
      </c>
      <c r="CD49">
        <v>6</v>
      </c>
      <c r="CE49">
        <v>5</v>
      </c>
      <c r="CF49">
        <v>12</v>
      </c>
      <c r="CG49">
        <v>14</v>
      </c>
      <c r="CH49">
        <v>5</v>
      </c>
      <c r="CI49">
        <v>4</v>
      </c>
      <c r="CJ49">
        <v>14</v>
      </c>
      <c r="CL49">
        <v>11</v>
      </c>
      <c r="CM49">
        <v>5</v>
      </c>
      <c r="CN49">
        <v>1</v>
      </c>
      <c r="CO49">
        <v>2</v>
      </c>
      <c r="CP49">
        <v>10</v>
      </c>
      <c r="CQ49">
        <v>5</v>
      </c>
      <c r="CR49">
        <v>0</v>
      </c>
      <c r="CS49">
        <v>0</v>
      </c>
      <c r="CT49">
        <v>9</v>
      </c>
      <c r="CU49">
        <v>2</v>
      </c>
      <c r="CV49">
        <v>0</v>
      </c>
      <c r="CW49">
        <v>9</v>
      </c>
      <c r="CX49">
        <v>9</v>
      </c>
      <c r="CY49">
        <v>2</v>
      </c>
      <c r="CZ49">
        <v>0</v>
      </c>
      <c r="DA49">
        <v>8</v>
      </c>
      <c r="DC49">
        <f>((7/12)*100)</f>
        <v>58.333333333333336</v>
      </c>
      <c r="DD49">
        <f>((5/12)*100)</f>
        <v>41.666666666666671</v>
      </c>
      <c r="DE49">
        <f>((5/12)*100)</f>
        <v>41.666666666666671</v>
      </c>
      <c r="DF49">
        <f>((7/14)*100)</f>
        <v>50</v>
      </c>
      <c r="DG49">
        <f>((5/14)*100)</f>
        <v>35.714285714285715</v>
      </c>
      <c r="DH49">
        <f>((2/14)*100)</f>
        <v>14.285714285714285</v>
      </c>
      <c r="DI49">
        <f>((6/15)*100)</f>
        <v>40</v>
      </c>
      <c r="DJ49">
        <f>((5/15)*100)</f>
        <v>33.333333333333329</v>
      </c>
      <c r="DK49">
        <f>((12/15)*100)</f>
        <v>80</v>
      </c>
      <c r="DL49">
        <f>((5/14)*100)</f>
        <v>35.714285714285715</v>
      </c>
      <c r="DM49">
        <f>((4/14)*100)</f>
        <v>28.571428571428569</v>
      </c>
      <c r="DN49">
        <f>((14/14)*100)</f>
        <v>100</v>
      </c>
      <c r="DP49">
        <f>((5/11)*100)</f>
        <v>45.454545454545453</v>
      </c>
      <c r="DQ49">
        <f>((1/11)*100)</f>
        <v>9.0909090909090917</v>
      </c>
      <c r="DR49">
        <f>((2/11)*100)</f>
        <v>18.181818181818183</v>
      </c>
      <c r="DS49">
        <f>((5/10)*100)</f>
        <v>50</v>
      </c>
      <c r="DT49">
        <f>((0/10)*100)</f>
        <v>0</v>
      </c>
      <c r="DU49">
        <f>((0/10)*100)</f>
        <v>0</v>
      </c>
      <c r="DV49">
        <f>((2/9)*100)</f>
        <v>22.222222222222221</v>
      </c>
      <c r="DW49">
        <f>((0/9)*100)</f>
        <v>0</v>
      </c>
      <c r="DX49">
        <f>((9/9)*100)</f>
        <v>100</v>
      </c>
      <c r="DY49">
        <f>((2/9)*100)</f>
        <v>22.222222222222221</v>
      </c>
      <c r="DZ49">
        <f>((0/9)*100)</f>
        <v>0</v>
      </c>
      <c r="EA49">
        <f>((8/9)*100)</f>
        <v>88.888888888888886</v>
      </c>
    </row>
    <row r="50" spans="1:131" x14ac:dyDescent="0.25">
      <c r="A50">
        <v>219.60581999999999</v>
      </c>
      <c r="B50">
        <v>7.6904159999999999</v>
      </c>
      <c r="C50">
        <v>224.61927900000001</v>
      </c>
      <c r="D50">
        <v>5.8582020000000004</v>
      </c>
      <c r="E50">
        <v>223.34577100000001</v>
      </c>
      <c r="F50">
        <v>8.0710270000000008</v>
      </c>
      <c r="G50">
        <v>205.792056</v>
      </c>
      <c r="H50">
        <v>4.4909619999999997</v>
      </c>
      <c r="K50">
        <f>(13/200)</f>
        <v>6.5000000000000002E-2</v>
      </c>
      <c r="L50">
        <f>(14/200)</f>
        <v>7.0000000000000007E-2</v>
      </c>
      <c r="M50">
        <f>(15/200)</f>
        <v>7.4999999999999997E-2</v>
      </c>
      <c r="N50">
        <f>(14/200)</f>
        <v>7.0000000000000007E-2</v>
      </c>
      <c r="P50">
        <f>(11/200)</f>
        <v>5.5E-2</v>
      </c>
      <c r="Q50">
        <f>(11/200)</f>
        <v>5.5E-2</v>
      </c>
      <c r="R50">
        <f>(10/200)</f>
        <v>0.05</v>
      </c>
      <c r="S50">
        <f>(12/200)</f>
        <v>0.06</v>
      </c>
      <c r="U50">
        <f>0.065+0.055</f>
        <v>0.12</v>
      </c>
      <c r="V50">
        <f>0.07+0.055</f>
        <v>0.125</v>
      </c>
      <c r="W50">
        <f>0.075+0.05</f>
        <v>0.125</v>
      </c>
      <c r="X50">
        <f>0.07+0.06</f>
        <v>0.13</v>
      </c>
      <c r="Z50">
        <f>SQRT((ABS($A$51-$A$50)^2+(ABS($B$51-$B$50)^2)))</f>
        <v>18.985822702570481</v>
      </c>
      <c r="AA50">
        <f>SQRT((ABS($C$51-$C$50)^2+(ABS($D$51-$D$50)^2)))</f>
        <v>19.687284024641279</v>
      </c>
      <c r="AB50">
        <f>SQRT((ABS($E$51-$E$50)^2+(ABS($F$51-$F$50)^2)))</f>
        <v>17.882147534223641</v>
      </c>
      <c r="AC50">
        <f>SQRT((ABS($G$51-$G$50)^2+(ABS($H$51-$H$50)^2)))</f>
        <v>19.192044269393136</v>
      </c>
      <c r="AJ50">
        <f>1/0.12</f>
        <v>8.3333333333333339</v>
      </c>
      <c r="AK50">
        <f>1/0.125</f>
        <v>8</v>
      </c>
      <c r="AL50">
        <f>1/0.125</f>
        <v>8</v>
      </c>
      <c r="AM50">
        <f>1/0.13</f>
        <v>7.6923076923076916</v>
      </c>
      <c r="AO50">
        <f>$Z50/$U50</f>
        <v>158.21518918808735</v>
      </c>
      <c r="AP50">
        <f>$AA50/$V50</f>
        <v>157.49827219713023</v>
      </c>
      <c r="AQ50">
        <f>$AB50/$W50</f>
        <v>143.05718027378913</v>
      </c>
      <c r="AR50">
        <f>$AC50/$X50</f>
        <v>147.63110976456258</v>
      </c>
      <c r="AV50">
        <f>((0.065/0.12)*100)</f>
        <v>54.166666666666671</v>
      </c>
      <c r="AW50">
        <f>((0.07/0.125)*100)</f>
        <v>56.000000000000007</v>
      </c>
      <c r="AX50">
        <f>((0.075/0.125)*100)</f>
        <v>60</v>
      </c>
      <c r="AY50">
        <f>((0.07/0.13)*100)</f>
        <v>53.846153846153854</v>
      </c>
      <c r="BA50">
        <f>((0.055/0.12)*100)</f>
        <v>45.833333333333336</v>
      </c>
      <c r="BB50">
        <f>((0.055/0.125)*100)</f>
        <v>44</v>
      </c>
      <c r="BC50">
        <f>((0.05/0.125)*100)</f>
        <v>40</v>
      </c>
      <c r="BD50">
        <f>((0.06/0.13)*100)</f>
        <v>46.153846153846153</v>
      </c>
      <c r="BF50">
        <f>ABS($B$50-$D$50)</f>
        <v>1.8322139999999996</v>
      </c>
      <c r="BG50">
        <f>ABS($F$50-$H$50)</f>
        <v>3.5800650000000012</v>
      </c>
      <c r="BL50">
        <f>SQRT((ABS($A$50-$E$50)^2+(ABS($B$50-$F$50)^2)))</f>
        <v>3.759268308557151</v>
      </c>
      <c r="BM50">
        <f>SQRT((ABS($C$50-$G$51)^2+(ABS($D$50-$H$51)^2)))</f>
        <v>0.93232551132584496</v>
      </c>
      <c r="BO50">
        <f>SQRT((ABS($A$50-$G$51)^2+(ABS($B$50-$H$51)^2)))</f>
        <v>6.0088561144772044</v>
      </c>
      <c r="BP50">
        <f>SQRT((ABS($C$50-$E$50)^2+(ABS($D$50-$F$50)^2)))</f>
        <v>2.5531190937143893</v>
      </c>
      <c r="BU50">
        <v>13</v>
      </c>
      <c r="BV50">
        <v>6</v>
      </c>
      <c r="BW50">
        <v>6</v>
      </c>
      <c r="BX50">
        <v>8</v>
      </c>
      <c r="BY50">
        <v>14</v>
      </c>
      <c r="BZ50">
        <v>6</v>
      </c>
      <c r="CA50">
        <v>5</v>
      </c>
      <c r="CB50">
        <v>3</v>
      </c>
      <c r="CC50">
        <v>15</v>
      </c>
      <c r="CD50">
        <v>5</v>
      </c>
      <c r="CE50">
        <v>5</v>
      </c>
      <c r="CF50">
        <v>12</v>
      </c>
      <c r="CG50">
        <v>14</v>
      </c>
      <c r="CH50">
        <v>8</v>
      </c>
      <c r="CI50">
        <v>3</v>
      </c>
      <c r="CJ50">
        <v>12</v>
      </c>
      <c r="CL50">
        <v>11</v>
      </c>
      <c r="CM50">
        <v>4</v>
      </c>
      <c r="CN50">
        <v>2</v>
      </c>
      <c r="CO50">
        <v>5</v>
      </c>
      <c r="CP50">
        <v>11</v>
      </c>
      <c r="CQ50">
        <v>4</v>
      </c>
      <c r="CR50">
        <v>1</v>
      </c>
      <c r="CS50">
        <v>0</v>
      </c>
      <c r="CT50">
        <v>10</v>
      </c>
      <c r="CU50">
        <v>3</v>
      </c>
      <c r="CV50">
        <v>1</v>
      </c>
      <c r="CW50">
        <v>8</v>
      </c>
      <c r="CX50">
        <v>12</v>
      </c>
      <c r="CY50">
        <v>5</v>
      </c>
      <c r="CZ50">
        <v>0</v>
      </c>
      <c r="DA50">
        <v>9</v>
      </c>
      <c r="DC50">
        <f>((6/13)*100)</f>
        <v>46.153846153846153</v>
      </c>
      <c r="DD50">
        <f>((6/13)*100)</f>
        <v>46.153846153846153</v>
      </c>
      <c r="DE50">
        <f>((8/13)*100)</f>
        <v>61.53846153846154</v>
      </c>
      <c r="DF50">
        <f>((6/14)*100)</f>
        <v>42.857142857142854</v>
      </c>
      <c r="DG50">
        <f>((5/14)*100)</f>
        <v>35.714285714285715</v>
      </c>
      <c r="DH50">
        <f>((3/14)*100)</f>
        <v>21.428571428571427</v>
      </c>
      <c r="DI50">
        <f>((5/15)*100)</f>
        <v>33.333333333333329</v>
      </c>
      <c r="DJ50">
        <f>((5/15)*100)</f>
        <v>33.333333333333329</v>
      </c>
      <c r="DK50">
        <f>((12/15)*100)</f>
        <v>80</v>
      </c>
      <c r="DL50">
        <f>((8/14)*100)</f>
        <v>57.142857142857139</v>
      </c>
      <c r="DM50">
        <f>((3/14)*100)</f>
        <v>21.428571428571427</v>
      </c>
      <c r="DN50">
        <f>((12/14)*100)</f>
        <v>85.714285714285708</v>
      </c>
      <c r="DP50">
        <f>((4/11)*100)</f>
        <v>36.363636363636367</v>
      </c>
      <c r="DQ50">
        <f>((2/11)*100)</f>
        <v>18.181818181818183</v>
      </c>
      <c r="DR50">
        <f>((5/11)*100)</f>
        <v>45.454545454545453</v>
      </c>
      <c r="DS50">
        <f>((4/11)*100)</f>
        <v>36.363636363636367</v>
      </c>
      <c r="DT50">
        <f>((1/11)*100)</f>
        <v>9.0909090909090917</v>
      </c>
      <c r="DU50">
        <f>((0/11)*100)</f>
        <v>0</v>
      </c>
      <c r="DV50">
        <f>((3/10)*100)</f>
        <v>30</v>
      </c>
      <c r="DW50">
        <f>((1/10)*100)</f>
        <v>10</v>
      </c>
      <c r="DX50">
        <f>((8/10)*100)</f>
        <v>80</v>
      </c>
      <c r="DY50">
        <f>((5/12)*100)</f>
        <v>41.666666666666671</v>
      </c>
      <c r="DZ50">
        <f>((0/12)*100)</f>
        <v>0</v>
      </c>
      <c r="EA50">
        <f>((9/12)*100)</f>
        <v>75</v>
      </c>
    </row>
    <row r="51" spans="1:131" x14ac:dyDescent="0.25">
      <c r="A51">
        <v>238.59134800000001</v>
      </c>
      <c r="B51">
        <v>7.584632</v>
      </c>
      <c r="C51">
        <v>244.306399</v>
      </c>
      <c r="D51">
        <v>5.777838</v>
      </c>
      <c r="E51">
        <v>241.22751700000001</v>
      </c>
      <c r="F51">
        <v>8.1908619999999992</v>
      </c>
      <c r="G51">
        <v>224.977417</v>
      </c>
      <c r="H51">
        <v>4.9974069999999999</v>
      </c>
      <c r="K51">
        <f>(13/200)</f>
        <v>6.5000000000000002E-2</v>
      </c>
      <c r="L51">
        <f>(17/200)</f>
        <v>8.5000000000000006E-2</v>
      </c>
      <c r="M51">
        <f>(14/200)</f>
        <v>7.0000000000000007E-2</v>
      </c>
      <c r="N51">
        <f>(15/200)</f>
        <v>7.4999999999999997E-2</v>
      </c>
      <c r="P51">
        <f>(13/200)</f>
        <v>6.5000000000000002E-2</v>
      </c>
      <c r="Q51">
        <f>(13/200)</f>
        <v>6.5000000000000002E-2</v>
      </c>
      <c r="R51">
        <f>(13/200)</f>
        <v>6.5000000000000002E-2</v>
      </c>
      <c r="S51">
        <f>(11/200)</f>
        <v>5.5E-2</v>
      </c>
      <c r="U51">
        <f>0.065+0.065</f>
        <v>0.13</v>
      </c>
      <c r="V51">
        <f>0.085+0.065</f>
        <v>0.15000000000000002</v>
      </c>
      <c r="W51">
        <f>0.07+0.065</f>
        <v>0.13500000000000001</v>
      </c>
      <c r="X51">
        <f>0.075+0.055</f>
        <v>0.13</v>
      </c>
      <c r="Z51">
        <f>SQRT((ABS($A$52-$A$51)^2+(ABS($B$52-$B$51)^2)))</f>
        <v>18.733069231395806</v>
      </c>
      <c r="AA51">
        <f>SQRT((ABS($C$52-$C$51)^2+(ABS($D$52-$D$51)^2)))</f>
        <v>20.473381474274184</v>
      </c>
      <c r="AB51">
        <f>SQRT((ABS($E$52-$E$51)^2+(ABS($F$52-$F$51)^2)))</f>
        <v>17.679988604577776</v>
      </c>
      <c r="AC51">
        <f>SQRT((ABS($G$52-$G$51)^2+(ABS($H$52-$H$51)^2)))</f>
        <v>18.92803695425749</v>
      </c>
      <c r="AJ51">
        <f>1/0.13</f>
        <v>7.6923076923076916</v>
      </c>
      <c r="AK51">
        <f>1/0.15</f>
        <v>6.666666666666667</v>
      </c>
      <c r="AL51">
        <f>1/0.135</f>
        <v>7.4074074074074066</v>
      </c>
      <c r="AM51">
        <f>1/0.13</f>
        <v>7.6923076923076916</v>
      </c>
      <c r="AO51">
        <f>$Z51/$U51</f>
        <v>144.1005325491985</v>
      </c>
      <c r="AP51">
        <f>$AA51/$V51</f>
        <v>136.48920982849455</v>
      </c>
      <c r="AQ51">
        <f>$AB51/$W51</f>
        <v>130.96287855242795</v>
      </c>
      <c r="AR51">
        <f>$AC51/$X51</f>
        <v>145.60028426351914</v>
      </c>
      <c r="AV51">
        <f>((0.065/0.13)*100)</f>
        <v>50</v>
      </c>
      <c r="AW51">
        <f>((0.085/0.15)*100)</f>
        <v>56.666666666666679</v>
      </c>
      <c r="AX51">
        <f>((0.07/0.135)*100)</f>
        <v>51.851851851851848</v>
      </c>
      <c r="AY51">
        <f>((0.075/0.13)*100)</f>
        <v>57.692307692307686</v>
      </c>
      <c r="BA51">
        <f>((0.065/0.13)*100)</f>
        <v>50</v>
      </c>
      <c r="BB51">
        <f>((0.065/0.15)*100)</f>
        <v>43.333333333333336</v>
      </c>
      <c r="BC51">
        <f>((0.065/0.135)*100)</f>
        <v>48.148148148148145</v>
      </c>
      <c r="BD51">
        <f>((0.055/0.13)*100)</f>
        <v>42.307692307692307</v>
      </c>
      <c r="BF51">
        <f>ABS($B$51-$D$51)</f>
        <v>1.806794</v>
      </c>
      <c r="BG51">
        <f>ABS($F$51-$H$51)</f>
        <v>3.1934549999999993</v>
      </c>
      <c r="BL51">
        <f>SQRT((ABS($A$51-$E$51)^2+(ABS($B$51-$F$51)^2)))</f>
        <v>2.7049772290096961</v>
      </c>
      <c r="BM51">
        <f>SQRT((ABS($C$51-$G$52)^2+(ABS($D$51-$H$52)^2)))</f>
        <v>0.9731996548879347</v>
      </c>
      <c r="BO51">
        <f>SQRT((ABS($A$51-$G$52)^2+(ABS($B$51-$H$52)^2)))</f>
        <v>5.957442004661476</v>
      </c>
      <c r="BP51">
        <f>SQRT((ABS($C$51-$E$51)^2+(ABS($D$51-$F$51)^2)))</f>
        <v>3.9118025505513376</v>
      </c>
      <c r="BU51">
        <v>13</v>
      </c>
      <c r="BV51">
        <v>5</v>
      </c>
      <c r="BW51">
        <v>5</v>
      </c>
      <c r="BX51">
        <v>8</v>
      </c>
      <c r="BY51">
        <v>17</v>
      </c>
      <c r="BZ51">
        <v>5</v>
      </c>
      <c r="CA51">
        <v>7</v>
      </c>
      <c r="CB51">
        <v>2</v>
      </c>
      <c r="CC51">
        <v>14</v>
      </c>
      <c r="CD51">
        <v>3</v>
      </c>
      <c r="CE51">
        <v>7</v>
      </c>
      <c r="CF51">
        <v>9</v>
      </c>
      <c r="CG51">
        <v>15</v>
      </c>
      <c r="CH51">
        <v>8</v>
      </c>
      <c r="CI51">
        <v>2</v>
      </c>
      <c r="CJ51">
        <v>12</v>
      </c>
      <c r="CL51">
        <v>13</v>
      </c>
      <c r="CM51">
        <v>5</v>
      </c>
      <c r="CN51">
        <v>3</v>
      </c>
      <c r="CO51">
        <v>6</v>
      </c>
      <c r="CP51">
        <v>13</v>
      </c>
      <c r="CQ51">
        <v>5</v>
      </c>
      <c r="CR51">
        <v>3</v>
      </c>
      <c r="CS51">
        <v>0</v>
      </c>
      <c r="CT51">
        <v>13</v>
      </c>
      <c r="CU51">
        <v>5</v>
      </c>
      <c r="CV51">
        <v>3</v>
      </c>
      <c r="CW51">
        <v>10</v>
      </c>
      <c r="CX51">
        <v>11</v>
      </c>
      <c r="CY51">
        <v>6</v>
      </c>
      <c r="CZ51">
        <v>0</v>
      </c>
      <c r="DA51">
        <v>8</v>
      </c>
      <c r="DC51">
        <f>((5/13)*100)</f>
        <v>38.461538461538467</v>
      </c>
      <c r="DD51">
        <f>((5/13)*100)</f>
        <v>38.461538461538467</v>
      </c>
      <c r="DE51">
        <f>((8/13)*100)</f>
        <v>61.53846153846154</v>
      </c>
      <c r="DF51">
        <f>((5/17)*100)</f>
        <v>29.411764705882355</v>
      </c>
      <c r="DG51">
        <f>((7/17)*100)</f>
        <v>41.17647058823529</v>
      </c>
      <c r="DH51">
        <f>((2/17)*100)</f>
        <v>11.76470588235294</v>
      </c>
      <c r="DI51">
        <f>((3/14)*100)</f>
        <v>21.428571428571427</v>
      </c>
      <c r="DJ51">
        <f>((7/14)*100)</f>
        <v>50</v>
      </c>
      <c r="DK51">
        <f>((9/14)*100)</f>
        <v>64.285714285714292</v>
      </c>
      <c r="DL51">
        <f>((8/15)*100)</f>
        <v>53.333333333333336</v>
      </c>
      <c r="DM51">
        <f>((2/15)*100)</f>
        <v>13.333333333333334</v>
      </c>
      <c r="DN51">
        <f>((12/15)*100)</f>
        <v>80</v>
      </c>
      <c r="DP51">
        <f>((5/13)*100)</f>
        <v>38.461538461538467</v>
      </c>
      <c r="DQ51">
        <f>((3/13)*100)</f>
        <v>23.076923076923077</v>
      </c>
      <c r="DR51">
        <f>((6/13)*100)</f>
        <v>46.153846153846153</v>
      </c>
      <c r="DS51">
        <f>((5/13)*100)</f>
        <v>38.461538461538467</v>
      </c>
      <c r="DT51">
        <f>((3/13)*100)</f>
        <v>23.076923076923077</v>
      </c>
      <c r="DU51">
        <f>((0/13)*100)</f>
        <v>0</v>
      </c>
      <c r="DV51">
        <f>((5/13)*100)</f>
        <v>38.461538461538467</v>
      </c>
      <c r="DW51">
        <f>((3/13)*100)</f>
        <v>23.076923076923077</v>
      </c>
      <c r="DX51">
        <f>((10/13)*100)</f>
        <v>76.923076923076934</v>
      </c>
      <c r="DY51">
        <f>((6/11)*100)</f>
        <v>54.54545454545454</v>
      </c>
      <c r="DZ51">
        <f>((0/11)*100)</f>
        <v>0</v>
      </c>
      <c r="EA51">
        <f>((8/11)*100)</f>
        <v>72.727272727272734</v>
      </c>
    </row>
    <row r="52" spans="1:131" x14ac:dyDescent="0.25">
      <c r="A52">
        <v>257.32409799999999</v>
      </c>
      <c r="B52">
        <v>7.6939950000000001</v>
      </c>
      <c r="C52">
        <v>264.76789600000001</v>
      </c>
      <c r="D52">
        <v>5.0803500000000001</v>
      </c>
      <c r="E52">
        <v>258.89953700000001</v>
      </c>
      <c r="F52">
        <v>7.6601020000000002</v>
      </c>
      <c r="G52">
        <v>243.90515600000001</v>
      </c>
      <c r="H52">
        <v>4.891203</v>
      </c>
      <c r="N52">
        <f>(15/200)</f>
        <v>7.4999999999999997E-2</v>
      </c>
      <c r="P52">
        <f>(16/200)</f>
        <v>0.08</v>
      </c>
      <c r="Q52">
        <f>(15/200)</f>
        <v>7.4999999999999997E-2</v>
      </c>
      <c r="S52">
        <f>(15/200)</f>
        <v>7.4999999999999997E-2</v>
      </c>
      <c r="X52">
        <f>0.075+0.075</f>
        <v>0.15</v>
      </c>
      <c r="AC52">
        <f>SQRT((ABS($G$53-$G$52)^2+(ABS($H$53-$H$52)^2)))</f>
        <v>19.122054360627885</v>
      </c>
      <c r="AM52">
        <f>1/0.15</f>
        <v>6.666666666666667</v>
      </c>
      <c r="AR52">
        <f>$AC52/$X52</f>
        <v>127.48036240418591</v>
      </c>
      <c r="AY52">
        <f>((0.075/0.15)*100)</f>
        <v>50</v>
      </c>
      <c r="BD52">
        <f>((0.075/0.15)*100)</f>
        <v>50</v>
      </c>
      <c r="BF52">
        <f>ABS($B$52-$D$52)</f>
        <v>2.613645</v>
      </c>
      <c r="BG52">
        <f>ABS($F$52-$H$52)</f>
        <v>2.7688990000000002</v>
      </c>
      <c r="BO52">
        <f>SQRT((ABS($A$52-$G$53)^2+(ABS($B$52-$H$53)^2)))</f>
        <v>6.6340698182781308</v>
      </c>
      <c r="BP52">
        <f>SQRT((ABS($C$52-$E$52)^2+(ABS($D$52-$F$52)^2)))</f>
        <v>6.4103633075189252</v>
      </c>
      <c r="CG52">
        <v>15</v>
      </c>
      <c r="CH52">
        <v>9</v>
      </c>
      <c r="CI52">
        <v>2</v>
      </c>
      <c r="CJ52">
        <v>9</v>
      </c>
      <c r="CL52">
        <v>16</v>
      </c>
      <c r="CM52">
        <v>4</v>
      </c>
      <c r="CN52">
        <v>5</v>
      </c>
      <c r="CO52">
        <v>10</v>
      </c>
      <c r="CP52">
        <v>15</v>
      </c>
      <c r="CQ52">
        <v>4</v>
      </c>
      <c r="CR52">
        <v>8</v>
      </c>
      <c r="CS52">
        <v>2</v>
      </c>
      <c r="CX52">
        <v>15</v>
      </c>
      <c r="CY52">
        <v>10</v>
      </c>
      <c r="CZ52">
        <v>0</v>
      </c>
      <c r="DA52">
        <v>10</v>
      </c>
      <c r="DL52">
        <f>((9/15)*100)</f>
        <v>60</v>
      </c>
      <c r="DM52">
        <f>((2/15)*100)</f>
        <v>13.333333333333334</v>
      </c>
      <c r="DN52">
        <f>((9/15)*100)</f>
        <v>60</v>
      </c>
      <c r="DP52">
        <f>((4/16)*100)</f>
        <v>25</v>
      </c>
      <c r="DQ52">
        <f>((5/16)*100)</f>
        <v>31.25</v>
      </c>
      <c r="DR52">
        <f>((10/16)*100)</f>
        <v>62.5</v>
      </c>
      <c r="DS52">
        <f>((4/15)*100)</f>
        <v>26.666666666666668</v>
      </c>
      <c r="DT52">
        <f>((8/15)*100)</f>
        <v>53.333333333333336</v>
      </c>
      <c r="DU52">
        <f>((2/15)*100)</f>
        <v>13.333333333333334</v>
      </c>
      <c r="DY52">
        <f>((10/15)*100)</f>
        <v>66.666666666666657</v>
      </c>
      <c r="DZ52">
        <f>((0/15)*100)</f>
        <v>0</v>
      </c>
      <c r="EA52">
        <f>((10/15)*100)</f>
        <v>66.666666666666657</v>
      </c>
    </row>
    <row r="53" spans="1:131" x14ac:dyDescent="0.25">
      <c r="G53">
        <v>263.01772799999998</v>
      </c>
      <c r="H53">
        <v>4.2890779999999999</v>
      </c>
      <c r="BI53">
        <v>2.6123815000000001</v>
      </c>
      <c r="BJ53">
        <v>4.1811560000000005</v>
      </c>
    </row>
    <row r="54" spans="1:131" x14ac:dyDescent="0.25">
      <c r="A54" t="s">
        <v>22</v>
      </c>
      <c r="B54" t="s">
        <v>22</v>
      </c>
      <c r="C54" t="s">
        <v>22</v>
      </c>
      <c r="D54" t="s">
        <v>22</v>
      </c>
      <c r="E54" t="s">
        <v>22</v>
      </c>
      <c r="F54" t="s">
        <v>22</v>
      </c>
      <c r="G54" t="s">
        <v>22</v>
      </c>
      <c r="H5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4F4C-BF91-4DBC-95F4-B93E4EEFFC69}">
  <dimension ref="A1:CB1177"/>
  <sheetViews>
    <sheetView tabSelected="1"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307</v>
      </c>
      <c r="BQ1" t="s">
        <v>308</v>
      </c>
      <c r="BR1" t="s">
        <v>309</v>
      </c>
      <c r="BS1" t="s">
        <v>310</v>
      </c>
      <c r="BT1" t="s">
        <v>311</v>
      </c>
      <c r="BU1" t="s">
        <v>312</v>
      </c>
      <c r="BV1" t="s">
        <v>313</v>
      </c>
      <c r="BW1" t="s">
        <v>314</v>
      </c>
      <c r="BX1" t="s">
        <v>315</v>
      </c>
      <c r="BY1" t="s">
        <v>316</v>
      </c>
      <c r="BZ1" t="s">
        <v>317</v>
      </c>
      <c r="CA1" t="s">
        <v>318</v>
      </c>
      <c r="CB1" t="s">
        <v>319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291</v>
      </c>
      <c r="U2">
        <v>177</v>
      </c>
      <c r="X2" t="s">
        <v>280</v>
      </c>
      <c r="Y2" t="s">
        <v>259</v>
      </c>
      <c r="Z2">
        <f>(Z$6/Z$4)*100</f>
        <v>96.045197740112997</v>
      </c>
      <c r="AD2">
        <f>(AD$6/AD$4)*100</f>
        <v>95.238095238095227</v>
      </c>
      <c r="AF2">
        <f>(AF$8/AF$6)*100</f>
        <v>98.94736842105263</v>
      </c>
      <c r="AI2" t="s">
        <v>206</v>
      </c>
      <c r="AJ2">
        <f>COUNTIF($P:$P,0)</f>
        <v>5</v>
      </c>
      <c r="AK2">
        <f>(AJ2/AJ7)*100</f>
        <v>0.42992261392949271</v>
      </c>
      <c r="AL2">
        <f>(5/200)</f>
        <v>2.5000000000000001E-2</v>
      </c>
      <c r="AN2">
        <v>22</v>
      </c>
      <c r="AO2">
        <v>4</v>
      </c>
      <c r="AP2">
        <v>7</v>
      </c>
      <c r="AQ2">
        <v>23</v>
      </c>
      <c r="AR2">
        <v>3</v>
      </c>
      <c r="AT2">
        <f>(($AO$3-$AN$2)/($AN$3-$AN$2))</f>
        <v>0.5</v>
      </c>
      <c r="AU2">
        <f>(($AP$3-$AN$2)/($AN$3-$AN$2))</f>
        <v>0.5714285714285714</v>
      </c>
      <c r="AV2">
        <f>(($AQ$2-$AN$2)/($AN$3-$AN$2))</f>
        <v>3.5714285714285712E-2</v>
      </c>
      <c r="AW2">
        <f>(($AN$2-$AO$2)/($AO$3-$AO$2))</f>
        <v>0.5625</v>
      </c>
      <c r="AX2">
        <f>(($AP$2-$AO$2)/($AO$3-$AO$2))</f>
        <v>9.375E-2</v>
      </c>
      <c r="AY2">
        <f>(($AQ$2-$AO$2)/($AO$3-$AO$2))</f>
        <v>0.59375</v>
      </c>
      <c r="AZ2">
        <f>(($AN$2-$AP$2)/($AP$3-$AP$2))</f>
        <v>0.4838709677419355</v>
      </c>
      <c r="BA2">
        <f>(($AO$3-$AP$2)/($AP$3-$AP$2))</f>
        <v>0.93548387096774188</v>
      </c>
      <c r="BB2">
        <f>(($AQ$2-$AP$2)/($AP$3-$AP$2))</f>
        <v>0.5161290322580645</v>
      </c>
      <c r="BC2">
        <f>(($AN$3-$AQ$3)/($AQ$4-$AQ$3))</f>
        <v>4.7619047619047616E-2</v>
      </c>
      <c r="BD2">
        <f>(($AO$3-$AQ$2)/($AQ$3-$AQ$2))</f>
        <v>0.5</v>
      </c>
      <c r="BE2">
        <f>(($AP$3-$AQ$2)/($AQ$3-$AQ$2))</f>
        <v>0.57692307692307687</v>
      </c>
      <c r="BG2" t="s">
        <v>22</v>
      </c>
      <c r="BH2">
        <v>3</v>
      </c>
      <c r="BI2">
        <f>($BH$6-$BH$3)/200</f>
        <v>9.5000000000000001E-2</v>
      </c>
      <c r="BJ2">
        <f>($BH$49-$BH$2)/200</f>
        <v>1.4650000000000001</v>
      </c>
      <c r="BK2">
        <f>SUM($BJ:$BJ)</f>
        <v>5.835</v>
      </c>
      <c r="BL2" t="s">
        <v>30</v>
      </c>
      <c r="BM2">
        <f>AVERAGE($BI:$BI)</f>
        <v>9.401129943502827E-2</v>
      </c>
      <c r="BN2">
        <f>BK4/BK2</f>
        <v>30.334190231362467</v>
      </c>
      <c r="BQ2">
        <f>(($AO$3-$AN$2)/($AN$3-$AN$2))</f>
        <v>0.5</v>
      </c>
      <c r="BR2">
        <f>1-(($AP$3-$AN$2)/($AN$3-$AN$2))</f>
        <v>0.4285714285714286</v>
      </c>
      <c r="BS2">
        <f>(($AQ$2-$AN$2)/($AN$3-$AN$2))</f>
        <v>3.5714285714285712E-2</v>
      </c>
      <c r="BT2">
        <f>1-(($AN$2-$AO$2)/($AO$3-$AO$2))</f>
        <v>0.4375</v>
      </c>
      <c r="BU2">
        <f>(($AP$2-$AO$2)/($AO$3-$AO$2))</f>
        <v>9.375E-2</v>
      </c>
      <c r="BV2">
        <f>1-(($AQ$2-$AO$2)/($AO$3-$AO$2))</f>
        <v>0.40625</v>
      </c>
      <c r="BW2">
        <f>(($AN$2-$AP$2)/($AP$3-$AP$2))</f>
        <v>0.4838709677419355</v>
      </c>
      <c r="BX2">
        <f>1-(($AO$3-$AP$2)/($AP$3-$AP$2))</f>
        <v>6.4516129032258118E-2</v>
      </c>
      <c r="BY2">
        <f>1-(($AQ$2-$AP$2)/($AP$3-$AP$2))</f>
        <v>0.4838709677419355</v>
      </c>
      <c r="BZ2">
        <f>(($AN$3-$AQ$3)/($AQ$4-$AQ$3))</f>
        <v>4.7619047619047616E-2</v>
      </c>
      <c r="CA2">
        <f>(($AO$3-$AQ$2)/($AQ$3-$AQ$2))</f>
        <v>0.5</v>
      </c>
      <c r="CB2">
        <f>1-(($AP$3-$AQ$2)/($AQ$3-$AQ$2))</f>
        <v>0.42307692307692313</v>
      </c>
    </row>
    <row r="3" spans="1:80" x14ac:dyDescent="0.25">
      <c r="A3">
        <v>2</v>
      </c>
      <c r="Q3" t="str">
        <f>CONCATENATE(C3,E3,G3,I3)</f>
        <v/>
      </c>
      <c r="R3">
        <v>2</v>
      </c>
      <c r="T3" t="s">
        <v>285</v>
      </c>
      <c r="U3">
        <v>126</v>
      </c>
      <c r="V3">
        <f xml:space="preserve"> (U3/U$2)*100</f>
        <v>71.186440677966104</v>
      </c>
      <c r="X3" t="s">
        <v>280</v>
      </c>
      <c r="Y3" t="s">
        <v>260</v>
      </c>
      <c r="Z3" t="s">
        <v>247</v>
      </c>
      <c r="AB3" t="s">
        <v>280</v>
      </c>
      <c r="AC3" t="str">
        <f>CONCATENATE($R3,$R4,$R5,$R6)</f>
        <v>2314</v>
      </c>
      <c r="AD3" t="s">
        <v>247</v>
      </c>
      <c r="AF3" t="s">
        <v>249</v>
      </c>
      <c r="AI3" t="s">
        <v>207</v>
      </c>
      <c r="AJ3">
        <f>COUNTIF($P:$P,1)</f>
        <v>300</v>
      </c>
      <c r="AK3">
        <f>(AJ3/AJ7)*100</f>
        <v>25.79535683576956</v>
      </c>
      <c r="AL3">
        <f>(300/200)</f>
        <v>1.5</v>
      </c>
      <c r="AN3">
        <v>50</v>
      </c>
      <c r="AO3">
        <v>36</v>
      </c>
      <c r="AP3">
        <v>38</v>
      </c>
      <c r="AQ3">
        <v>49</v>
      </c>
      <c r="AR3">
        <v>296</v>
      </c>
      <c r="AT3">
        <f>(($AO$4-$AN$3)/($AN$4-$AN$3))</f>
        <v>0.32</v>
      </c>
      <c r="AU3">
        <f>(($AP$4-$AN$3)/($AN$4-$AN$3))</f>
        <v>0.6</v>
      </c>
      <c r="AV3">
        <f>(($AQ$3-$AN$2)/($AN$3-$AN$2))</f>
        <v>0.9642857142857143</v>
      </c>
      <c r="AW3">
        <f>(($AN$3-$AO$3)/($AO$4-$AO$3))</f>
        <v>0.63636363636363635</v>
      </c>
      <c r="AX3">
        <f>(($AP$3-$AO$3)/($AO$4-$AO$3))</f>
        <v>9.0909090909090912E-2</v>
      </c>
      <c r="AY3">
        <f>(($AQ$3-$AO$3)/($AO$4-$AO$3))</f>
        <v>0.59090909090909094</v>
      </c>
      <c r="AZ3">
        <f>(($AN$3-$AP$3)/($AP$4-$AP$3))</f>
        <v>0.44444444444444442</v>
      </c>
      <c r="BA3">
        <f>(($AO$4-$AP$3)/($AP$4-$AP$3))</f>
        <v>0.7407407407407407</v>
      </c>
      <c r="BB3">
        <f>(($AQ$3-$AP$3)/($AP$4-$AP$3))</f>
        <v>0.40740740740740738</v>
      </c>
      <c r="BC3">
        <f>(($AN$4-$AQ$4)/($AQ$5-$AQ$4))</f>
        <v>0.23809523809523808</v>
      </c>
      <c r="BD3">
        <f>(($AO$4-$AQ$3)/($AQ$4-$AQ$3))</f>
        <v>0.42857142857142855</v>
      </c>
      <c r="BE3">
        <f>(($AP$4-$AQ$3)/($AQ$4-$AQ$3))</f>
        <v>0.76190476190476186</v>
      </c>
      <c r="BG3">
        <v>2</v>
      </c>
      <c r="BH3">
        <v>4</v>
      </c>
      <c r="BI3">
        <f>($BH$7-$BH$4)/200</f>
        <v>0.14499999999999999</v>
      </c>
      <c r="BJ3">
        <f>($BH$97-$BH$50)/200</f>
        <v>1.42</v>
      </c>
      <c r="BK3" t="s">
        <v>247</v>
      </c>
      <c r="BL3" t="s">
        <v>31</v>
      </c>
      <c r="BM3">
        <f>STDEV($BI:$BI)</f>
        <v>1.9649192876254086E-2</v>
      </c>
      <c r="BQ3">
        <f>(($AO$4-$AN$3)/($AN$4-$AN$3))</f>
        <v>0.32</v>
      </c>
      <c r="BR3">
        <f>1-(($AP$4-$AN$3)/($AN$4-$AN$3))</f>
        <v>0.4</v>
      </c>
      <c r="BS3">
        <f>1-(($AQ$3-$AN$2)/($AN$3-$AN$2))</f>
        <v>3.5714285714285698E-2</v>
      </c>
      <c r="BT3">
        <f>1-(($AN$3-$AO$3)/($AO$4-$AO$3))</f>
        <v>0.36363636363636365</v>
      </c>
      <c r="BU3">
        <f>(($AP$3-$AO$3)/($AO$4-$AO$3))</f>
        <v>9.0909090909090912E-2</v>
      </c>
      <c r="BV3">
        <f>1-(($AQ$3-$AO$3)/($AO$4-$AO$3))</f>
        <v>0.40909090909090906</v>
      </c>
      <c r="BW3">
        <f>(($AN$3-$AP$3)/($AP$4-$AP$3))</f>
        <v>0.44444444444444442</v>
      </c>
      <c r="BX3">
        <f>1-(($AO$4-$AP$3)/($AP$4-$AP$3))</f>
        <v>0.2592592592592593</v>
      </c>
      <c r="BY3">
        <f>(($AQ$3-$AP$3)/($AP$4-$AP$3))</f>
        <v>0.40740740740740738</v>
      </c>
      <c r="BZ3">
        <f>(($AN$4-$AQ$4)/($AQ$5-$AQ$4))</f>
        <v>0.23809523809523808</v>
      </c>
      <c r="CA3">
        <f>(($AO$4-$AQ$3)/($AQ$4-$AQ$3))</f>
        <v>0.42857142857142855</v>
      </c>
      <c r="CB3">
        <f>1-(($AP$4-$AQ$3)/($AQ$4-$AQ$3))</f>
        <v>0.23809523809523814</v>
      </c>
    </row>
    <row r="4" spans="1:80" x14ac:dyDescent="0.25">
      <c r="A4">
        <v>3</v>
      </c>
      <c r="J4">
        <v>235.40437700000001</v>
      </c>
      <c r="K4" t="s">
        <v>22</v>
      </c>
      <c r="Q4" t="str">
        <f>CONCATENATE(C4,E4,G4,I4)</f>
        <v/>
      </c>
      <c r="R4">
        <v>3</v>
      </c>
      <c r="T4" t="s">
        <v>286</v>
      </c>
      <c r="U4">
        <v>0</v>
      </c>
      <c r="V4">
        <f xml:space="preserve"> (U4/U$2)*100</f>
        <v>0</v>
      </c>
      <c r="X4" t="s">
        <v>280</v>
      </c>
      <c r="Y4" t="s">
        <v>261</v>
      </c>
      <c r="Z4">
        <v>177</v>
      </c>
      <c r="AD4">
        <f>COUNTIF($R:$R,"1")+COUNTIF($R:$R,"2")+COUNTIF($R:$R,"3")+COUNTIF($R:$R,"4")+COUNTIF($R:$R,"3D")+COUNTIF($R:$R,"4D")</f>
        <v>189</v>
      </c>
      <c r="AF4">
        <f>(AF$10/(AF$8+AF$10))*100</f>
        <v>0</v>
      </c>
      <c r="AI4" t="s">
        <v>208</v>
      </c>
      <c r="AJ4">
        <f>COUNTIF($P:$P,2)</f>
        <v>727</v>
      </c>
      <c r="AK4">
        <f>(AJ4/AJ7)*100</f>
        <v>62.510748065348245</v>
      </c>
      <c r="AL4">
        <f>(727/200)</f>
        <v>3.6349999999999998</v>
      </c>
      <c r="AN4">
        <v>75</v>
      </c>
      <c r="AO4">
        <v>58</v>
      </c>
      <c r="AP4">
        <v>65</v>
      </c>
      <c r="AQ4">
        <v>70</v>
      </c>
      <c r="AR4">
        <v>298</v>
      </c>
      <c r="AT4">
        <f>(($AO$5-$AN$4)/($AN$5-$AN$4))</f>
        <v>0.30434782608695654</v>
      </c>
      <c r="AU4">
        <f>(($AP$5-$AN$4)/($AN$5-$AN$4))</f>
        <v>0.60869565217391308</v>
      </c>
      <c r="AV4">
        <f>(($AQ$4-$AN$3)/($AN$4-$AN$3))</f>
        <v>0.8</v>
      </c>
      <c r="AW4">
        <f>(($AN$4-$AO$4)/($AO$5-$AO$4))</f>
        <v>0.70833333333333337</v>
      </c>
      <c r="AX4">
        <f>(($AP$4-$AO$4)/($AO$5-$AO$4))</f>
        <v>0.29166666666666669</v>
      </c>
      <c r="AY4">
        <f>(($AQ$4-$AO$4)/($AO$5-$AO$4))</f>
        <v>0.5</v>
      </c>
      <c r="AZ4">
        <f>(($AN$4-$AP$4)/($AP$5-$AP$4))</f>
        <v>0.41666666666666669</v>
      </c>
      <c r="BA4">
        <f>(($AO$5-$AP$4)/($AP$5-$AP$4))</f>
        <v>0.70833333333333337</v>
      </c>
      <c r="BB4">
        <f>(($AQ$4-$AP$4)/($AP$5-$AP$4))</f>
        <v>0.20833333333333334</v>
      </c>
      <c r="BC4">
        <f>(($AN$5-$AQ$5)/($AQ$6-$AQ$5))</f>
        <v>0.29166666666666669</v>
      </c>
      <c r="BD4">
        <f>(($AO$5-$AQ$4)/($AQ$5-$AQ$4))</f>
        <v>0.5714285714285714</v>
      </c>
      <c r="BE4">
        <f>(($AP$5-$AQ$4)/($AQ$5-$AQ$4))</f>
        <v>0.90476190476190477</v>
      </c>
      <c r="BG4">
        <v>3</v>
      </c>
      <c r="BH4">
        <v>7</v>
      </c>
      <c r="BI4">
        <f>($BH$8-$BH$5)/200</f>
        <v>0.08</v>
      </c>
      <c r="BJ4">
        <f>($BH$146-$BH$98)/200</f>
        <v>1.46</v>
      </c>
      <c r="BK4">
        <f>COUNTA($Y:$Y)-1</f>
        <v>177</v>
      </c>
      <c r="BQ4">
        <f>(($AO$5-$AN$4)/($AN$5-$AN$4))</f>
        <v>0.30434782608695654</v>
      </c>
      <c r="BR4">
        <f>1-(($AP$5-$AN$4)/($AN$5-$AN$4))</f>
        <v>0.39130434782608692</v>
      </c>
      <c r="BS4">
        <f>1-(($AQ$4-$AN$3)/($AN$4-$AN$3))</f>
        <v>0.19999999999999996</v>
      </c>
      <c r="BT4">
        <f>1-(($AN$4-$AO$4)/($AO$5-$AO$4))</f>
        <v>0.29166666666666663</v>
      </c>
      <c r="BU4">
        <f>(($AP$4-$AO$4)/($AO$5-$AO$4))</f>
        <v>0.29166666666666669</v>
      </c>
      <c r="BV4">
        <f>(($AQ$4-$AO$4)/($AO$5-$AO$4))</f>
        <v>0.5</v>
      </c>
      <c r="BW4">
        <f>(($AN$4-$AP$4)/($AP$5-$AP$4))</f>
        <v>0.41666666666666669</v>
      </c>
      <c r="BX4">
        <f>1-(($AO$5-$AP$4)/($AP$5-$AP$4))</f>
        <v>0.29166666666666663</v>
      </c>
      <c r="BY4">
        <f>(($AQ$4-$AP$4)/($AP$5-$AP$4))</f>
        <v>0.20833333333333334</v>
      </c>
      <c r="BZ4">
        <f>(($AN$5-$AQ$5)/($AQ$6-$AQ$5))</f>
        <v>0.29166666666666669</v>
      </c>
      <c r="CA4">
        <f>1-(($AO$5-$AQ$4)/($AQ$5-$AQ$4))</f>
        <v>0.4285714285714286</v>
      </c>
      <c r="CB4">
        <f>1-(($AP$5-$AQ$4)/($AQ$5-$AQ$4))</f>
        <v>9.5238095238095233E-2</v>
      </c>
    </row>
    <row r="5" spans="1:80" x14ac:dyDescent="0.25">
      <c r="A5">
        <v>4</v>
      </c>
      <c r="D5">
        <v>253.60172</v>
      </c>
      <c r="E5" s="2">
        <v>2</v>
      </c>
      <c r="P5">
        <v>1</v>
      </c>
      <c r="Q5" t="str">
        <f>CONCATENATE(C5,E5,G5,I5)</f>
        <v>2</v>
      </c>
      <c r="R5">
        <v>1</v>
      </c>
      <c r="T5" t="s">
        <v>287</v>
      </c>
      <c r="U5">
        <v>0</v>
      </c>
      <c r="V5">
        <f xml:space="preserve"> (U5/U$2)*100</f>
        <v>0</v>
      </c>
      <c r="X5" t="s">
        <v>281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131</v>
      </c>
      <c r="AK5">
        <f>(AJ5/AJ7)*100</f>
        <v>11.263972484952708</v>
      </c>
      <c r="AL5">
        <f>(131/200)</f>
        <v>0.65500000000000003</v>
      </c>
      <c r="AN5">
        <v>98</v>
      </c>
      <c r="AO5">
        <v>82</v>
      </c>
      <c r="AP5">
        <v>89</v>
      </c>
      <c r="AQ5">
        <v>91</v>
      </c>
      <c r="AR5">
        <v>582</v>
      </c>
      <c r="AT5">
        <f>(($AO$6-$AN$5)/($AN$6-$AN$5))</f>
        <v>0.31818181818181818</v>
      </c>
      <c r="AU5">
        <f>(($AP$6-$AN$5)/($AN$6-$AN$5))</f>
        <v>0.63636363636363635</v>
      </c>
      <c r="AV5">
        <f>(($AQ$5-$AN$4)/($AN$5-$AN$4))</f>
        <v>0.69565217391304346</v>
      </c>
      <c r="AW5">
        <f>(($AN$5-$AO$5)/($AO$6-$AO$5))</f>
        <v>0.69565217391304346</v>
      </c>
      <c r="AX5">
        <f>(($AP$5-$AO$5)/($AO$6-$AO$5))</f>
        <v>0.30434782608695654</v>
      </c>
      <c r="AY5">
        <f>(($AQ$5-$AO$5)/($AO$6-$AO$5))</f>
        <v>0.39130434782608697</v>
      </c>
      <c r="AZ5">
        <f>(($AN$5-$AP$5)/($AP$6-$AP$5))</f>
        <v>0.39130434782608697</v>
      </c>
      <c r="BA5">
        <f>(($AO$6-$AP$5)/($AP$6-$AP$5))</f>
        <v>0.69565217391304346</v>
      </c>
      <c r="BB5">
        <f>(($AQ$5-$AP$5)/($AP$6-$AP$5))</f>
        <v>8.6956521739130432E-2</v>
      </c>
      <c r="BC5">
        <f>(($AN$6-$AQ$6)/($AQ$7-$AQ$6))</f>
        <v>0.21739130434782608</v>
      </c>
      <c r="BD5">
        <f>(($AO$6-$AQ$5)/($AQ$6-$AQ$5))</f>
        <v>0.58333333333333337</v>
      </c>
      <c r="BE5">
        <f>(($AP$6-$AQ$5)/($AQ$6-$AQ$5))</f>
        <v>0.875</v>
      </c>
      <c r="BG5">
        <v>1</v>
      </c>
      <c r="BH5">
        <v>22</v>
      </c>
      <c r="BI5">
        <f>($BH$9-$BH$6)/200</f>
        <v>0.13</v>
      </c>
      <c r="BJ5">
        <f>($BH$198-$BH$147)/200</f>
        <v>1.49</v>
      </c>
      <c r="BQ5">
        <f>(($AO$6-$AN$5)/($AN$6-$AN$5))</f>
        <v>0.31818181818181818</v>
      </c>
      <c r="BR5">
        <f>1-(($AP$6-$AN$5)/($AN$6-$AN$5))</f>
        <v>0.36363636363636365</v>
      </c>
      <c r="BS5">
        <f>1-(($AQ$5-$AN$4)/($AN$5-$AN$4))</f>
        <v>0.30434782608695654</v>
      </c>
      <c r="BT5">
        <f>1-(($AN$5-$AO$5)/($AO$6-$AO$5))</f>
        <v>0.30434782608695654</v>
      </c>
      <c r="BU5">
        <f>(($AP$5-$AO$5)/($AO$6-$AO$5))</f>
        <v>0.30434782608695654</v>
      </c>
      <c r="BV5">
        <f>(($AQ$5-$AO$5)/($AO$6-$AO$5))</f>
        <v>0.39130434782608697</v>
      </c>
      <c r="BW5">
        <f>(($AN$5-$AP$5)/($AP$6-$AP$5))</f>
        <v>0.39130434782608697</v>
      </c>
      <c r="BX5">
        <f>1-(($AO$6-$AP$5)/($AP$6-$AP$5))</f>
        <v>0.30434782608695654</v>
      </c>
      <c r="BY5">
        <f>(($AQ$5-$AP$5)/($AP$6-$AP$5))</f>
        <v>8.6956521739130432E-2</v>
      </c>
      <c r="BZ5">
        <f>(($AN$6-$AQ$6)/($AQ$7-$AQ$6))</f>
        <v>0.21739130434782608</v>
      </c>
      <c r="CA5">
        <f>1-(($AO$6-$AQ$5)/($AQ$6-$AQ$5))</f>
        <v>0.41666666666666663</v>
      </c>
      <c r="CB5">
        <f>1-(($AP$6-$AQ$5)/($AQ$6-$AQ$5))</f>
        <v>0.125</v>
      </c>
    </row>
    <row r="6" spans="1:80" x14ac:dyDescent="0.25">
      <c r="A6">
        <v>5</v>
      </c>
      <c r="D6">
        <v>253.62364700000001</v>
      </c>
      <c r="E6" s="2">
        <v>2</v>
      </c>
      <c r="P6">
        <v>1</v>
      </c>
      <c r="Q6" t="str">
        <f>CONCATENATE(C6,E6,G6,I6)</f>
        <v>2</v>
      </c>
      <c r="R6">
        <v>4</v>
      </c>
      <c r="T6" t="s">
        <v>288</v>
      </c>
      <c r="U6">
        <v>22</v>
      </c>
      <c r="V6">
        <f xml:space="preserve"> (U6/U$2)*100</f>
        <v>12.429378531073446</v>
      </c>
      <c r="X6" t="s">
        <v>282</v>
      </c>
      <c r="Y6" t="s">
        <v>263</v>
      </c>
      <c r="Z6">
        <v>170</v>
      </c>
      <c r="AD6">
        <v>180</v>
      </c>
      <c r="AF6">
        <f>COUNTIF($R:$R,1)+COUNTIF($R:$R,2)</f>
        <v>95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120</v>
      </c>
      <c r="AO6">
        <v>105</v>
      </c>
      <c r="AP6">
        <v>112</v>
      </c>
      <c r="AQ6">
        <v>115</v>
      </c>
      <c r="AR6">
        <v>584</v>
      </c>
      <c r="AT6">
        <f>(($AO$7-$AN$6)/($AN$7-$AN$6))</f>
        <v>0.29166666666666669</v>
      </c>
      <c r="AU6">
        <f>(($AP$7-$AN$6)/($AN$7-$AN$6))</f>
        <v>0.625</v>
      </c>
      <c r="AV6">
        <f>(($AQ$6-$AN$5)/($AN$6-$AN$5))</f>
        <v>0.77272727272727271</v>
      </c>
      <c r="AW6">
        <f>(($AN$6-$AO$6)/($AO$7-$AO$6))</f>
        <v>0.68181818181818177</v>
      </c>
      <c r="AX6">
        <f>(($AP$6-$AO$6)/($AO$7-$AO$6))</f>
        <v>0.31818181818181818</v>
      </c>
      <c r="AY6">
        <f>(($AQ$6-$AO$6)/($AO$7-$AO$6))</f>
        <v>0.45454545454545453</v>
      </c>
      <c r="AZ6">
        <f>(($AN$6-$AP$6)/($AP$7-$AP$6))</f>
        <v>0.34782608695652173</v>
      </c>
      <c r="BA6">
        <f>(($AO$7-$AP$6)/($AP$7-$AP$6))</f>
        <v>0.65217391304347827</v>
      </c>
      <c r="BB6">
        <f>(($AQ$6-$AP$6)/($AP$7-$AP$6))</f>
        <v>0.13043478260869565</v>
      </c>
      <c r="BC6">
        <f>(($AN$7-$AQ$7)/($AQ$8-$AQ$7))</f>
        <v>0.2608695652173913</v>
      </c>
      <c r="BD6">
        <f>(($AO$7-$AQ$6)/($AQ$7-$AQ$6))</f>
        <v>0.52173913043478259</v>
      </c>
      <c r="BE6">
        <f>(($AP$7-$AQ$6)/($AQ$7-$AQ$6))</f>
        <v>0.86956521739130432</v>
      </c>
      <c r="BG6">
        <v>4</v>
      </c>
      <c r="BH6">
        <v>23</v>
      </c>
      <c r="BI6">
        <f>($BH$10-$BH$7)/200</f>
        <v>7.0000000000000007E-2</v>
      </c>
      <c r="BQ6">
        <f>(($AO$7-$AN$6)/($AN$7-$AN$6))</f>
        <v>0.29166666666666669</v>
      </c>
      <c r="BR6">
        <f>1-(($AP$7-$AN$6)/($AN$7-$AN$6))</f>
        <v>0.375</v>
      </c>
      <c r="BS6">
        <f>1-(($AQ$6-$AN$5)/($AN$6-$AN$5))</f>
        <v>0.22727272727272729</v>
      </c>
      <c r="BT6">
        <f>1-(($AN$6-$AO$6)/($AO$7-$AO$6))</f>
        <v>0.31818181818181823</v>
      </c>
      <c r="BU6">
        <f>(($AP$6-$AO$6)/($AO$7-$AO$6))</f>
        <v>0.31818181818181818</v>
      </c>
      <c r="BV6">
        <f>(($AQ$6-$AO$6)/($AO$7-$AO$6))</f>
        <v>0.45454545454545453</v>
      </c>
      <c r="BW6">
        <f>(($AN$6-$AP$6)/($AP$7-$AP$6))</f>
        <v>0.34782608695652173</v>
      </c>
      <c r="BX6">
        <f>1-(($AO$7-$AP$6)/($AP$7-$AP$6))</f>
        <v>0.34782608695652173</v>
      </c>
      <c r="BY6">
        <f>(($AQ$6-$AP$6)/($AP$7-$AP$6))</f>
        <v>0.13043478260869565</v>
      </c>
      <c r="BZ6">
        <f>(($AN$7-$AQ$7)/($AQ$8-$AQ$7))</f>
        <v>0.2608695652173913</v>
      </c>
      <c r="CA6">
        <f>1-(($AO$7-$AQ$6)/($AQ$7-$AQ$6))</f>
        <v>0.47826086956521741</v>
      </c>
      <c r="CB6">
        <f>1-(($AP$7-$AQ$6)/($AQ$7-$AQ$6))</f>
        <v>0.13043478260869568</v>
      </c>
    </row>
    <row r="7" spans="1:80" x14ac:dyDescent="0.25">
      <c r="A7">
        <v>6</v>
      </c>
      <c r="D7">
        <v>253.63838699999999</v>
      </c>
      <c r="E7" s="2">
        <v>2</v>
      </c>
      <c r="P7">
        <v>1</v>
      </c>
      <c r="Q7" t="str">
        <f>CONCATENATE(C7,E7,G7,I7)</f>
        <v>2</v>
      </c>
      <c r="R7">
        <v>2</v>
      </c>
      <c r="T7" t="s">
        <v>289</v>
      </c>
      <c r="U7">
        <v>11</v>
      </c>
      <c r="V7">
        <f xml:space="preserve"> (U7/U$2)*100</f>
        <v>6.2146892655367232</v>
      </c>
      <c r="X7" t="s">
        <v>282</v>
      </c>
      <c r="Y7" t="s">
        <v>264</v>
      </c>
      <c r="AB7" t="s">
        <v>282</v>
      </c>
      <c r="AC7" t="str">
        <f>CONCATENATE($R7,$R8,$R9,$R10)</f>
        <v>2341</v>
      </c>
      <c r="AF7" t="s">
        <v>251</v>
      </c>
      <c r="AI7" t="s">
        <v>211</v>
      </c>
      <c r="AJ7">
        <f>COUNT($P:$P)</f>
        <v>1163</v>
      </c>
      <c r="AN7">
        <v>144</v>
      </c>
      <c r="AO7">
        <v>127</v>
      </c>
      <c r="AP7">
        <v>135</v>
      </c>
      <c r="AQ7">
        <v>138</v>
      </c>
      <c r="AR7">
        <v>876</v>
      </c>
      <c r="AT7">
        <f>(($AO$8-$AN$7)/($AN$8-$AN$7))</f>
        <v>0.29166666666666669</v>
      </c>
      <c r="AU7">
        <f>(($AP$8-$AN$7)/($AN$8-$AN$7))</f>
        <v>0.66666666666666663</v>
      </c>
      <c r="AV7">
        <f>(($AQ$7-$AN$6)/($AN$7-$AN$6))</f>
        <v>0.75</v>
      </c>
      <c r="AW7">
        <f>(($AN$7-$AO$7)/($AO$8-$AO$7))</f>
        <v>0.70833333333333337</v>
      </c>
      <c r="AX7">
        <f>(($AP$7-$AO$7)/($AO$8-$AO$7))</f>
        <v>0.33333333333333331</v>
      </c>
      <c r="AY7">
        <f>(($AQ$7-$AO$7)/($AO$8-$AO$7))</f>
        <v>0.45833333333333331</v>
      </c>
      <c r="AZ7">
        <f>(($AN$7-$AP$7)/($AP$8-$AP$7))</f>
        <v>0.36</v>
      </c>
      <c r="BA7">
        <f>(($AO$8-$AP$7)/($AP$8-$AP$7))</f>
        <v>0.64</v>
      </c>
      <c r="BB7">
        <f>(($AQ$7-$AP$7)/($AP$8-$AP$7))</f>
        <v>0.12</v>
      </c>
      <c r="BC7">
        <f>(($AN$8-$AQ$8)/($AQ$9-$AQ$8))</f>
        <v>0.28000000000000003</v>
      </c>
      <c r="BD7">
        <f>(($AO$8-$AQ$7)/($AQ$8-$AQ$7))</f>
        <v>0.56521739130434778</v>
      </c>
      <c r="BE7">
        <f>(($AP$8-$AQ$7)/($AQ$8-$AQ$7))</f>
        <v>0.95652173913043481</v>
      </c>
      <c r="BG7">
        <v>2</v>
      </c>
      <c r="BH7">
        <v>36</v>
      </c>
      <c r="BI7">
        <f>($BH$11-$BH$8)/200</f>
        <v>0.1</v>
      </c>
      <c r="BQ7">
        <f>(($AO$8-$AN$7)/($AN$8-$AN$7))</f>
        <v>0.29166666666666669</v>
      </c>
      <c r="BR7">
        <f>1-(($AP$8-$AN$7)/($AN$8-$AN$7))</f>
        <v>0.33333333333333337</v>
      </c>
      <c r="BS7">
        <f>1-(($AQ$7-$AN$6)/($AN$7-$AN$6))</f>
        <v>0.25</v>
      </c>
      <c r="BT7">
        <f>1-(($AN$7-$AO$7)/($AO$8-$AO$7))</f>
        <v>0.29166666666666663</v>
      </c>
      <c r="BU7">
        <f>(($AP$7-$AO$7)/($AO$8-$AO$7))</f>
        <v>0.33333333333333331</v>
      </c>
      <c r="BV7">
        <f>(($AQ$7-$AO$7)/($AO$8-$AO$7))</f>
        <v>0.45833333333333331</v>
      </c>
      <c r="BW7">
        <f>(($AN$7-$AP$7)/($AP$8-$AP$7))</f>
        <v>0.36</v>
      </c>
      <c r="BX7">
        <f>1-(($AO$8-$AP$7)/($AP$8-$AP$7))</f>
        <v>0.36</v>
      </c>
      <c r="BY7">
        <f>(($AQ$7-$AP$7)/($AP$8-$AP$7))</f>
        <v>0.12</v>
      </c>
      <c r="BZ7">
        <f>(($AN$8-$AQ$8)/($AQ$9-$AQ$8))</f>
        <v>0.28000000000000003</v>
      </c>
      <c r="CA7">
        <f>1-(($AO$8-$AQ$7)/($AQ$8-$AQ$7))</f>
        <v>0.43478260869565222</v>
      </c>
      <c r="CB7">
        <f>1-(($AP$8-$AQ$7)/($AQ$8-$AQ$7))</f>
        <v>4.3478260869565188E-2</v>
      </c>
    </row>
    <row r="8" spans="1:80" x14ac:dyDescent="0.25">
      <c r="A8">
        <v>7</v>
      </c>
      <c r="D8">
        <v>253.648855</v>
      </c>
      <c r="E8" s="2">
        <v>2</v>
      </c>
      <c r="F8">
        <v>264.03974299999999</v>
      </c>
      <c r="G8" s="3">
        <v>3</v>
      </c>
      <c r="P8">
        <v>2</v>
      </c>
      <c r="Q8" t="str">
        <f>CONCATENATE(C8,E8,G8,I8)</f>
        <v>23</v>
      </c>
      <c r="R8">
        <v>3</v>
      </c>
      <c r="T8" t="s">
        <v>290</v>
      </c>
      <c r="U8">
        <v>11</v>
      </c>
      <c r="V8">
        <f xml:space="preserve"> (U8/U$2)*100</f>
        <v>6.2146892655367232</v>
      </c>
      <c r="X8" t="s">
        <v>282</v>
      </c>
      <c r="Y8" t="s">
        <v>265</v>
      </c>
      <c r="AF8">
        <f>COUNTIF($R:$R,3)+COUNTIF($R:$R,4)</f>
        <v>94</v>
      </c>
      <c r="AN8">
        <v>168</v>
      </c>
      <c r="AO8">
        <v>151</v>
      </c>
      <c r="AP8">
        <v>160</v>
      </c>
      <c r="AQ8">
        <v>161</v>
      </c>
      <c r="AR8">
        <v>878</v>
      </c>
      <c r="AT8">
        <f>(($AO$9-$AN$8)/($AN$9-$AN$8))</f>
        <v>0.29166666666666669</v>
      </c>
      <c r="AU8">
        <f>(($AP$9-$AN$8)/($AN$9-$AN$8))</f>
        <v>0.66666666666666663</v>
      </c>
      <c r="AV8">
        <f>(($AQ$8-$AN$7)/($AN$8-$AN$7))</f>
        <v>0.70833333333333337</v>
      </c>
      <c r="AW8">
        <f>(($AN$8-$AO$8)/($AO$9-$AO$8))</f>
        <v>0.70833333333333337</v>
      </c>
      <c r="AX8">
        <f>(($AP$8-$AO$8)/($AO$9-$AO$8))</f>
        <v>0.375</v>
      </c>
      <c r="AY8">
        <f>(($AQ$8-$AO$8)/($AO$9-$AO$8))</f>
        <v>0.41666666666666669</v>
      </c>
      <c r="AZ8">
        <f>(($AN$8-$AP$8)/($AP$9-$AP$8))</f>
        <v>0.33333333333333331</v>
      </c>
      <c r="BA8">
        <f>(($AO$9-$AP$8)/($AP$9-$AP$8))</f>
        <v>0.625</v>
      </c>
      <c r="BB8">
        <f>(($AQ$8-$AP$8)/($AP$9-$AP$8))</f>
        <v>4.1666666666666664E-2</v>
      </c>
      <c r="BC8">
        <f>(($AN$9-$AQ$9)/($AQ$10-$AQ$9))</f>
        <v>0.24</v>
      </c>
      <c r="BD8">
        <f>(($AO$9-$AQ$8)/($AQ$9-$AQ$8))</f>
        <v>0.56000000000000005</v>
      </c>
      <c r="BE8">
        <f>(($AP$9-$AQ$8)/($AQ$9-$AQ$8))</f>
        <v>0.92</v>
      </c>
      <c r="BG8">
        <v>3</v>
      </c>
      <c r="BH8">
        <v>38</v>
      </c>
      <c r="BI8">
        <f>($BH$12-$BH$9)/200</f>
        <v>0.08</v>
      </c>
      <c r="BQ8">
        <f>(($AO$9-$AN$8)/($AN$9-$AN$8))</f>
        <v>0.29166666666666669</v>
      </c>
      <c r="BR8">
        <f>1-(($AP$9-$AN$8)/($AN$9-$AN$8))</f>
        <v>0.33333333333333337</v>
      </c>
      <c r="BS8">
        <f>1-(($AQ$8-$AN$7)/($AN$8-$AN$7))</f>
        <v>0.29166666666666663</v>
      </c>
      <c r="BT8">
        <f>1-(($AN$8-$AO$8)/($AO$9-$AO$8))</f>
        <v>0.29166666666666663</v>
      </c>
      <c r="BU8">
        <f>(($AP$8-$AO$8)/($AO$9-$AO$8))</f>
        <v>0.375</v>
      </c>
      <c r="BV8">
        <f>(($AQ$8-$AO$8)/($AO$9-$AO$8))</f>
        <v>0.41666666666666669</v>
      </c>
      <c r="BW8">
        <f>(($AN$8-$AP$8)/($AP$9-$AP$8))</f>
        <v>0.33333333333333331</v>
      </c>
      <c r="BX8">
        <f>1-(($AO$9-$AP$8)/($AP$9-$AP$8))</f>
        <v>0.375</v>
      </c>
      <c r="BY8">
        <f>(($AQ$8-$AP$8)/($AP$9-$AP$8))</f>
        <v>4.1666666666666664E-2</v>
      </c>
      <c r="BZ8">
        <f>(($AN$9-$AQ$9)/($AQ$10-$AQ$9))</f>
        <v>0.24</v>
      </c>
      <c r="CA8">
        <f>1-(($AO$9-$AQ$8)/($AQ$9-$AQ$8))</f>
        <v>0.43999999999999995</v>
      </c>
      <c r="CB8">
        <f>1-(($AP$9-$AQ$8)/($AQ$9-$AQ$8))</f>
        <v>7.999999999999996E-2</v>
      </c>
    </row>
    <row r="9" spans="1:80" x14ac:dyDescent="0.25">
      <c r="A9">
        <v>8</v>
      </c>
      <c r="D9">
        <v>253.631044</v>
      </c>
      <c r="E9" s="2">
        <v>2</v>
      </c>
      <c r="F9">
        <v>264.02052500000002</v>
      </c>
      <c r="G9" s="3">
        <v>3</v>
      </c>
      <c r="P9">
        <v>2</v>
      </c>
      <c r="Q9" t="str">
        <f>CONCATENATE(C9,E9,G9,I9)</f>
        <v>23</v>
      </c>
      <c r="R9">
        <v>4</v>
      </c>
      <c r="T9" t="s">
        <v>281</v>
      </c>
      <c r="U9">
        <v>7</v>
      </c>
      <c r="V9">
        <f xml:space="preserve"> (U9/U$2)*100</f>
        <v>3.9548022598870061</v>
      </c>
      <c r="X9" t="s">
        <v>282</v>
      </c>
      <c r="Y9" t="s">
        <v>266</v>
      </c>
      <c r="AF9" t="s">
        <v>252</v>
      </c>
      <c r="AN9">
        <v>192</v>
      </c>
      <c r="AO9">
        <v>175</v>
      </c>
      <c r="AP9">
        <v>184</v>
      </c>
      <c r="AQ9">
        <v>186</v>
      </c>
      <c r="AR9">
        <v>1176</v>
      </c>
      <c r="AT9">
        <f>(($AO$10-$AN$9)/($AN$10-$AN$9))</f>
        <v>0.34782608695652173</v>
      </c>
      <c r="AU9">
        <f>(($AP$10-$AN$9)/($AN$10-$AN$9))</f>
        <v>0.65217391304347827</v>
      </c>
      <c r="AV9">
        <f>(($AQ$9-$AN$8)/($AN$9-$AN$8))</f>
        <v>0.75</v>
      </c>
      <c r="AW9">
        <f>(($AN$9-$AO$9)/($AO$10-$AO$9))</f>
        <v>0.68</v>
      </c>
      <c r="AX9">
        <f>(($AP$9-$AO$9)/($AO$10-$AO$9))</f>
        <v>0.36</v>
      </c>
      <c r="AY9">
        <f>(($AQ$9-$AO$9)/($AO$10-$AO$9))</f>
        <v>0.44</v>
      </c>
      <c r="AZ9">
        <f>(($AN$9-$AP$9)/($AP$10-$AP$9))</f>
        <v>0.34782608695652173</v>
      </c>
      <c r="BA9">
        <f>(($AO$10-$AP$9)/($AP$10-$AP$9))</f>
        <v>0.69565217391304346</v>
      </c>
      <c r="BB9">
        <f>(($AQ$9-$AP$9)/($AP$10-$AP$9))</f>
        <v>8.6956521739130432E-2</v>
      </c>
      <c r="BC9">
        <f>(($AN$10-$AQ$10)/($AQ$11-$AQ$10))</f>
        <v>0.14814814814814814</v>
      </c>
      <c r="BD9">
        <f>(($AO$10-$AQ$9)/($AQ$10-$AQ$9))</f>
        <v>0.56000000000000005</v>
      </c>
      <c r="BE9">
        <f>(($AP$10-$AQ$9)/($AQ$10-$AQ$9))</f>
        <v>0.84</v>
      </c>
      <c r="BG9">
        <v>4</v>
      </c>
      <c r="BH9">
        <v>49</v>
      </c>
      <c r="BI9">
        <f>($BH$13-$BH$10)/200</f>
        <v>0.1</v>
      </c>
      <c r="BQ9">
        <f>(($AO$10-$AN$9)/($AN$10-$AN$9))</f>
        <v>0.34782608695652173</v>
      </c>
      <c r="BR9">
        <f>1-(($AP$10-$AN$9)/($AN$10-$AN$9))</f>
        <v>0.34782608695652173</v>
      </c>
      <c r="BS9">
        <f>1-(($AQ$9-$AN$8)/($AN$9-$AN$8))</f>
        <v>0.25</v>
      </c>
      <c r="BT9">
        <f>1-(($AN$9-$AO$9)/($AO$10-$AO$9))</f>
        <v>0.31999999999999995</v>
      </c>
      <c r="BU9">
        <f>(($AP$9-$AO$9)/($AO$10-$AO$9))</f>
        <v>0.36</v>
      </c>
      <c r="BV9">
        <f>(($AQ$9-$AO$9)/($AO$10-$AO$9))</f>
        <v>0.44</v>
      </c>
      <c r="BW9">
        <f>(($AN$9-$AP$9)/($AP$10-$AP$9))</f>
        <v>0.34782608695652173</v>
      </c>
      <c r="BX9">
        <f>1-(($AO$10-$AP$9)/($AP$10-$AP$9))</f>
        <v>0.30434782608695654</v>
      </c>
      <c r="BY9">
        <f>(($AQ$9-$AP$9)/($AP$10-$AP$9))</f>
        <v>8.6956521739130432E-2</v>
      </c>
      <c r="BZ9">
        <f>(($AN$10-$AQ$10)/($AQ$11-$AQ$10))</f>
        <v>0.14814814814814814</v>
      </c>
      <c r="CA9">
        <f>1-(($AO$10-$AQ$9)/($AQ$10-$AQ$9))</f>
        <v>0.43999999999999995</v>
      </c>
      <c r="CB9">
        <f>1-(($AP$10-$AQ$9)/($AQ$10-$AQ$9))</f>
        <v>0.16000000000000003</v>
      </c>
    </row>
    <row r="10" spans="1:80" x14ac:dyDescent="0.25">
      <c r="A10">
        <v>9</v>
      </c>
      <c r="D10">
        <v>253.625314</v>
      </c>
      <c r="E10" s="2">
        <v>2</v>
      </c>
      <c r="F10">
        <v>264.05229300000002</v>
      </c>
      <c r="G10" s="3">
        <v>3</v>
      </c>
      <c r="P10">
        <v>2</v>
      </c>
      <c r="Q10" t="str">
        <f>CONCATENATE(C10,E10,G10,I10)</f>
        <v>23</v>
      </c>
      <c r="R10">
        <v>1</v>
      </c>
      <c r="X10" t="s">
        <v>282</v>
      </c>
      <c r="Y10" t="s">
        <v>263</v>
      </c>
      <c r="AF10">
        <v>0</v>
      </c>
      <c r="AN10">
        <v>215</v>
      </c>
      <c r="AO10">
        <v>200</v>
      </c>
      <c r="AP10">
        <v>207</v>
      </c>
      <c r="AQ10">
        <v>211</v>
      </c>
      <c r="AT10">
        <f>(($AO$11-$AN$10)/($AN$11-$AN$10))</f>
        <v>0.34615384615384615</v>
      </c>
      <c r="AU10">
        <f>(($AP$11-$AN$10)/($AN$11-$AN$10))</f>
        <v>0.65384615384615385</v>
      </c>
      <c r="AV10">
        <f>(($AQ$10-$AN$9)/($AN$10-$AN$9))</f>
        <v>0.82608695652173914</v>
      </c>
      <c r="AW10">
        <f>(($AN$10-$AO$10)/($AO$11-$AO$10))</f>
        <v>0.625</v>
      </c>
      <c r="AX10">
        <f>(($AP$10-$AO$10)/($AO$11-$AO$10))</f>
        <v>0.29166666666666669</v>
      </c>
      <c r="AY10">
        <f>(($AQ$10-$AO$10)/($AO$11-$AO$10))</f>
        <v>0.45833333333333331</v>
      </c>
      <c r="AZ10">
        <f>(($AN$10-$AP$10)/($AP$11-$AP$10))</f>
        <v>0.32</v>
      </c>
      <c r="BA10">
        <f>(($AO$11-$AP$10)/($AP$11-$AP$10))</f>
        <v>0.68</v>
      </c>
      <c r="BB10">
        <f>(($AQ$10-$AP$10)/($AP$11-$AP$10))</f>
        <v>0.16</v>
      </c>
      <c r="BC10">
        <f>(($AN$11-$AQ$11)/($AQ$12-$AQ$11))</f>
        <v>0.1</v>
      </c>
      <c r="BD10">
        <f>(($AO$11-$AQ$10)/($AQ$11-$AQ$10))</f>
        <v>0.48148148148148145</v>
      </c>
      <c r="BE10">
        <f>(($AP$11-$AQ$10)/($AQ$11-$AQ$10))</f>
        <v>0.77777777777777779</v>
      </c>
      <c r="BG10">
        <v>1</v>
      </c>
      <c r="BH10">
        <v>50</v>
      </c>
      <c r="BI10">
        <f>($BH$14-$BH$11)/200</f>
        <v>8.5000000000000006E-2</v>
      </c>
      <c r="BQ10">
        <f>(($AO$11-$AN$10)/($AN$11-$AN$10))</f>
        <v>0.34615384615384615</v>
      </c>
      <c r="BR10">
        <f>1-(($AP$11-$AN$10)/($AN$11-$AN$10))</f>
        <v>0.34615384615384615</v>
      </c>
      <c r="BS10">
        <f>1-(($AQ$10-$AN$9)/($AN$10-$AN$9))</f>
        <v>0.17391304347826086</v>
      </c>
      <c r="BT10">
        <f>1-(($AN$10-$AO$10)/($AO$11-$AO$10))</f>
        <v>0.375</v>
      </c>
      <c r="BU10">
        <f>(($AP$10-$AO$10)/($AO$11-$AO$10))</f>
        <v>0.29166666666666669</v>
      </c>
      <c r="BV10">
        <f>(($AQ$10-$AO$10)/($AO$11-$AO$10))</f>
        <v>0.45833333333333331</v>
      </c>
      <c r="BW10">
        <f>(($AN$10-$AP$10)/($AP$11-$AP$10))</f>
        <v>0.32</v>
      </c>
      <c r="BX10">
        <f>1-(($AO$11-$AP$10)/($AP$11-$AP$10))</f>
        <v>0.31999999999999995</v>
      </c>
      <c r="BY10">
        <f>(($AQ$10-$AP$10)/($AP$11-$AP$10))</f>
        <v>0.16</v>
      </c>
      <c r="BZ10">
        <f>(($AN$11-$AQ$11)/($AQ$12-$AQ$11))</f>
        <v>0.1</v>
      </c>
      <c r="CA10">
        <f>(($AO$11-$AQ$10)/($AQ$11-$AQ$10))</f>
        <v>0.48148148148148145</v>
      </c>
      <c r="CB10">
        <f>1-(($AP$11-$AQ$10)/($AQ$11-$AQ$10))</f>
        <v>0.22222222222222221</v>
      </c>
    </row>
    <row r="11" spans="1:80" x14ac:dyDescent="0.25">
      <c r="A11">
        <v>10</v>
      </c>
      <c r="D11">
        <v>253.64994999999999</v>
      </c>
      <c r="E11" s="2">
        <v>2</v>
      </c>
      <c r="F11">
        <v>264.06161600000001</v>
      </c>
      <c r="G11" s="3">
        <v>3</v>
      </c>
      <c r="P11">
        <v>2</v>
      </c>
      <c r="Q11" t="str">
        <f>CONCATENATE(C11,E11,G11,I11)</f>
        <v>23</v>
      </c>
      <c r="R11">
        <v>2</v>
      </c>
      <c r="X11" t="s">
        <v>282</v>
      </c>
      <c r="Y11" t="s">
        <v>264</v>
      </c>
      <c r="AB11" t="s">
        <v>282</v>
      </c>
      <c r="AC11" t="str">
        <f>CONCATENATE($R11,$R12,$R13,$R14)</f>
        <v>2341</v>
      </c>
      <c r="AF11" t="s">
        <v>253</v>
      </c>
      <c r="AN11">
        <v>241</v>
      </c>
      <c r="AO11">
        <v>224</v>
      </c>
      <c r="AP11">
        <v>232</v>
      </c>
      <c r="AQ11">
        <v>238</v>
      </c>
      <c r="AT11">
        <f>(($AO$12-$AN$11)/($AN$12-$AN$11))</f>
        <v>0.41935483870967744</v>
      </c>
      <c r="AU11">
        <f>(($AP$12-$AN$11)/($AN$12-$AN$11))</f>
        <v>0.67741935483870963</v>
      </c>
      <c r="AV11">
        <f>(($AQ$11-$AN$10)/($AN$11-$AN$10))</f>
        <v>0.88461538461538458</v>
      </c>
      <c r="AW11">
        <f>(($AN$11-$AO$11)/($AO$12-$AO$11))</f>
        <v>0.56666666666666665</v>
      </c>
      <c r="AX11">
        <f>(($AP$11-$AO$11)/($AO$12-$AO$11))</f>
        <v>0.26666666666666666</v>
      </c>
      <c r="AY11">
        <f>(($AQ$11-$AO$11)/($AO$12-$AO$11))</f>
        <v>0.46666666666666667</v>
      </c>
      <c r="AZ11">
        <f>(($AN$11-$AP$11)/($AP$12-$AP$11))</f>
        <v>0.3</v>
      </c>
      <c r="BA11">
        <f>(($AO$12-$AP$11)/($AP$12-$AP$11))</f>
        <v>0.73333333333333328</v>
      </c>
      <c r="BB11">
        <f>(($AQ$11-$AP$11)/($AP$12-$AP$11))</f>
        <v>0.2</v>
      </c>
      <c r="BD11">
        <f>(($AO$12-$AQ$11)/($AQ$12-$AQ$11))</f>
        <v>0.53333333333333333</v>
      </c>
      <c r="BE11">
        <f>(($AP$12-$AQ$11)/($AQ$12-$AQ$11))</f>
        <v>0.8</v>
      </c>
      <c r="BG11">
        <v>2</v>
      </c>
      <c r="BH11">
        <v>58</v>
      </c>
      <c r="BI11">
        <f>($BH$15-$BH$12)/200</f>
        <v>8.5000000000000006E-2</v>
      </c>
      <c r="BQ11">
        <f>(($AO$12-$AN$11)/($AN$12-$AN$11))</f>
        <v>0.41935483870967744</v>
      </c>
      <c r="BR11">
        <f>1-(($AP$12-$AN$11)/($AN$12-$AN$11))</f>
        <v>0.32258064516129037</v>
      </c>
      <c r="BS11">
        <f>1-(($AQ$11-$AN$10)/($AN$11-$AN$10))</f>
        <v>0.11538461538461542</v>
      </c>
      <c r="BT11">
        <f>1-(($AN$11-$AO$11)/($AO$12-$AO$11))</f>
        <v>0.43333333333333335</v>
      </c>
      <c r="BU11">
        <f>(($AP$11-$AO$11)/($AO$12-$AO$11))</f>
        <v>0.26666666666666666</v>
      </c>
      <c r="BV11">
        <f>(($AQ$11-$AO$11)/($AO$12-$AO$11))</f>
        <v>0.46666666666666667</v>
      </c>
      <c r="BW11">
        <f>(($AN$11-$AP$11)/($AP$12-$AP$11))</f>
        <v>0.3</v>
      </c>
      <c r="BX11">
        <f>1-(($AO$12-$AP$11)/($AP$12-$AP$11))</f>
        <v>0.26666666666666672</v>
      </c>
      <c r="BY11">
        <f>(($AQ$11-$AP$11)/($AP$12-$AP$11))</f>
        <v>0.2</v>
      </c>
      <c r="CA11">
        <f>1-(($AO$12-$AQ$11)/($AQ$12-$AQ$11))</f>
        <v>0.46666666666666667</v>
      </c>
      <c r="CB11">
        <f>1-(($AP$12-$AQ$11)/($AQ$12-$AQ$11))</f>
        <v>0.19999999999999996</v>
      </c>
    </row>
    <row r="12" spans="1:80" x14ac:dyDescent="0.25">
      <c r="A12">
        <v>11</v>
      </c>
      <c r="D12">
        <v>253.64750100000001</v>
      </c>
      <c r="E12" s="2">
        <v>2</v>
      </c>
      <c r="F12">
        <v>264.08817799999997</v>
      </c>
      <c r="G12" s="3">
        <v>3</v>
      </c>
      <c r="P12">
        <v>2</v>
      </c>
      <c r="Q12" t="str">
        <f>CONCATENATE(C12,E12,G12,I12)</f>
        <v>23</v>
      </c>
      <c r="R12">
        <v>3</v>
      </c>
      <c r="X12" t="s">
        <v>282</v>
      </c>
      <c r="Y12" t="s">
        <v>265</v>
      </c>
      <c r="AF12">
        <v>0</v>
      </c>
      <c r="AN12">
        <v>272</v>
      </c>
      <c r="AO12">
        <v>254</v>
      </c>
      <c r="AP12">
        <v>262</v>
      </c>
      <c r="AQ12">
        <v>268</v>
      </c>
      <c r="AV12">
        <f>(($AQ$12-$AN$11)/($AN$12-$AN$11))</f>
        <v>0.87096774193548387</v>
      </c>
      <c r="AW12">
        <f>(($AN$12-$AO$12)/($AO$13-$AO$12))</f>
        <v>0.48648648648648651</v>
      </c>
      <c r="AX12">
        <f>(($AP$12-$AO$12)/($AO$13-$AO$12))</f>
        <v>0.21621621621621623</v>
      </c>
      <c r="AY12">
        <f>(($AQ$12-$AO$12)/($AO$13-$AO$12))</f>
        <v>0.3783783783783784</v>
      </c>
      <c r="AZ12">
        <f>(($AN$12-$AP$12)/($AP$13-$AP$12))</f>
        <v>0.33333333333333331</v>
      </c>
      <c r="BA12">
        <f>(($AO$13-$AP$12)/($AP$13-$AP$12))</f>
        <v>0.96666666666666667</v>
      </c>
      <c r="BB12">
        <f>(($AQ$12-$AP$12)/($AP$13-$AP$12))</f>
        <v>0.2</v>
      </c>
      <c r="BG12">
        <v>3</v>
      </c>
      <c r="BH12">
        <v>65</v>
      </c>
      <c r="BI12">
        <f>($BH$16-$BH$13)/200</f>
        <v>9.5000000000000001E-2</v>
      </c>
      <c r="BS12">
        <f>1-(($AQ$12-$AN$11)/($AN$12-$AN$11))</f>
        <v>0.12903225806451613</v>
      </c>
      <c r="BT12">
        <f>(($AN$12-$AO$12)/($AO$13-$AO$12))</f>
        <v>0.48648648648648651</v>
      </c>
      <c r="BU12">
        <f>(($AP$12-$AO$12)/($AO$13-$AO$12))</f>
        <v>0.21621621621621623</v>
      </c>
      <c r="BV12">
        <f>(($AQ$12-$AO$12)/($AO$13-$AO$12))</f>
        <v>0.3783783783783784</v>
      </c>
      <c r="BW12">
        <f>(($AN$12-$AP$12)/($AP$13-$AP$12))</f>
        <v>0.33333333333333331</v>
      </c>
      <c r="BX12">
        <f>1-(($AO$13-$AP$12)/($AP$13-$AP$12))</f>
        <v>3.3333333333333326E-2</v>
      </c>
      <c r="BY12">
        <f>(($AQ$12-$AP$12)/($AP$13-$AP$12))</f>
        <v>0.2</v>
      </c>
    </row>
    <row r="13" spans="1:80" x14ac:dyDescent="0.25">
      <c r="A13">
        <v>12</v>
      </c>
      <c r="D13">
        <v>253.64974000000001</v>
      </c>
      <c r="E13" s="2">
        <v>2</v>
      </c>
      <c r="F13">
        <v>264.081255</v>
      </c>
      <c r="G13" s="3">
        <v>3</v>
      </c>
      <c r="P13">
        <v>2</v>
      </c>
      <c r="Q13" t="str">
        <f>CONCATENATE(C13,E13,G13,I13)</f>
        <v>23</v>
      </c>
      <c r="R13">
        <v>4</v>
      </c>
      <c r="X13" t="s">
        <v>282</v>
      </c>
      <c r="Y13" t="s">
        <v>266</v>
      </c>
      <c r="AF13" t="s">
        <v>254</v>
      </c>
      <c r="AN13">
        <v>314</v>
      </c>
      <c r="AO13">
        <v>291</v>
      </c>
      <c r="AP13">
        <v>292</v>
      </c>
      <c r="AQ13">
        <v>315</v>
      </c>
      <c r="BG13">
        <v>4</v>
      </c>
      <c r="BH13">
        <v>70</v>
      </c>
      <c r="BI13">
        <f>($BH$17-$BH$14)/200</f>
        <v>0.08</v>
      </c>
    </row>
    <row r="14" spans="1:80" x14ac:dyDescent="0.25">
      <c r="A14">
        <v>13</v>
      </c>
      <c r="D14">
        <v>253.65968900000001</v>
      </c>
      <c r="E14" s="2">
        <v>2</v>
      </c>
      <c r="F14">
        <v>263.96547099999998</v>
      </c>
      <c r="G14" s="3">
        <v>3</v>
      </c>
      <c r="P14">
        <v>2</v>
      </c>
      <c r="Q14" t="str">
        <f>CONCATENATE(C14,E14,G14,I14)</f>
        <v>23</v>
      </c>
      <c r="R14">
        <v>1</v>
      </c>
      <c r="X14" t="s">
        <v>282</v>
      </c>
      <c r="Y14" t="s">
        <v>263</v>
      </c>
      <c r="AF14">
        <v>0</v>
      </c>
      <c r="AN14">
        <v>339</v>
      </c>
      <c r="AO14">
        <v>299</v>
      </c>
      <c r="AP14">
        <v>301</v>
      </c>
      <c r="AQ14">
        <v>343</v>
      </c>
      <c r="BG14">
        <v>1</v>
      </c>
      <c r="BH14">
        <v>75</v>
      </c>
      <c r="BI14">
        <f>($BH$18-$BH$15)/200</f>
        <v>0.08</v>
      </c>
    </row>
    <row r="15" spans="1:80" x14ac:dyDescent="0.25">
      <c r="A15">
        <v>14</v>
      </c>
      <c r="D15">
        <v>253.67546999999999</v>
      </c>
      <c r="E15" s="2">
        <v>2</v>
      </c>
      <c r="F15">
        <v>263.96786600000001</v>
      </c>
      <c r="G15" s="3">
        <v>3</v>
      </c>
      <c r="P15">
        <v>2</v>
      </c>
      <c r="Q15" t="str">
        <f>CONCATENATE(C15,E15,G15,I15)</f>
        <v>23</v>
      </c>
      <c r="R15">
        <v>2</v>
      </c>
      <c r="X15" t="s">
        <v>282</v>
      </c>
      <c r="Y15" t="s">
        <v>264</v>
      </c>
      <c r="AB15" t="s">
        <v>282</v>
      </c>
      <c r="AC15" t="str">
        <f>CONCATENATE($R15,$R16,$R17,$R18)</f>
        <v>2341</v>
      </c>
      <c r="AF15" t="s">
        <v>255</v>
      </c>
      <c r="AN15">
        <v>360</v>
      </c>
      <c r="AO15">
        <v>327</v>
      </c>
      <c r="AP15">
        <v>328</v>
      </c>
      <c r="AQ15">
        <v>368</v>
      </c>
      <c r="AT15">
        <f>(($AO$15-$AN$13)/($AN$14-$AN$13))</f>
        <v>0.52</v>
      </c>
      <c r="AU15">
        <f>(($AP$15-$AN$13)/($AN$14-$AN$13))</f>
        <v>0.56000000000000005</v>
      </c>
      <c r="AV15">
        <f>(($AQ$13-$AN$13)/($AN$14-$AN$13))</f>
        <v>0.04</v>
      </c>
      <c r="AW15">
        <f>(($AN$13-$AO$14)/($AO$15-$AO$14))</f>
        <v>0.5357142857142857</v>
      </c>
      <c r="AX15">
        <f>(($AP$14-$AO$14)/($AO$15-$AO$14))</f>
        <v>7.1428571428571425E-2</v>
      </c>
      <c r="AY15">
        <f>(($AQ$13-$AO$14)/($AO$15-$AO$14))</f>
        <v>0.5714285714285714</v>
      </c>
      <c r="AZ15">
        <f>(($AN$13-$AP$14)/($AP$15-$AP$14))</f>
        <v>0.48148148148148145</v>
      </c>
      <c r="BA15">
        <f>(($AO$15-$AP$14)/($AP$15-$AP$14))</f>
        <v>0.96296296296296291</v>
      </c>
      <c r="BB15">
        <f>(($AQ$13-$AP$14)/($AP$15-$AP$14))</f>
        <v>0.51851851851851849</v>
      </c>
      <c r="BC15">
        <f>(($AN$14-$AQ$13)/($AQ$14-$AQ$13))</f>
        <v>0.8571428571428571</v>
      </c>
      <c r="BD15">
        <f>(($AO$15-$AQ$13)/($AQ$14-$AQ$13))</f>
        <v>0.42857142857142855</v>
      </c>
      <c r="BE15">
        <f>(($AP$15-$AQ$13)/($AQ$14-$AQ$13))</f>
        <v>0.4642857142857143</v>
      </c>
      <c r="BG15">
        <v>2</v>
      </c>
      <c r="BH15">
        <v>82</v>
      </c>
      <c r="BI15">
        <f>($BH$19-$BH$16)/200</f>
        <v>0.08</v>
      </c>
      <c r="BQ15">
        <f>1-(($AO$15-$AN$13)/($AN$14-$AN$13))</f>
        <v>0.48</v>
      </c>
      <c r="BR15">
        <f>1-(($AP$15-$AN$13)/($AN$14-$AN$13))</f>
        <v>0.43999999999999995</v>
      </c>
      <c r="BS15">
        <f>(($AQ$13-$AN$13)/($AN$14-$AN$13))</f>
        <v>0.04</v>
      </c>
      <c r="BT15">
        <f>1-(($AN$13-$AO$14)/($AO$15-$AO$14))</f>
        <v>0.4642857142857143</v>
      </c>
      <c r="BU15">
        <f>(($AP$14-$AO$14)/($AO$15-$AO$14))</f>
        <v>7.1428571428571425E-2</v>
      </c>
      <c r="BV15">
        <f>1-(($AQ$13-$AO$14)/($AO$15-$AO$14))</f>
        <v>0.4285714285714286</v>
      </c>
      <c r="BW15">
        <f>(($AN$13-$AP$14)/($AP$15-$AP$14))</f>
        <v>0.48148148148148145</v>
      </c>
      <c r="BX15">
        <f>1-(($AO$15-$AP$14)/($AP$15-$AP$14))</f>
        <v>3.703703703703709E-2</v>
      </c>
      <c r="BY15">
        <f>1-(($AQ$13-$AP$14)/($AP$15-$AP$14))</f>
        <v>0.48148148148148151</v>
      </c>
      <c r="BZ15">
        <f>1-(($AN$14-$AQ$13)/($AQ$14-$AQ$13))</f>
        <v>0.1428571428571429</v>
      </c>
      <c r="CA15">
        <f>(($AO$15-$AQ$13)/($AQ$14-$AQ$13))</f>
        <v>0.42857142857142855</v>
      </c>
      <c r="CB15">
        <f>(($AP$15-$AQ$13)/($AQ$14-$AQ$13))</f>
        <v>0.4642857142857143</v>
      </c>
    </row>
    <row r="16" spans="1:80" x14ac:dyDescent="0.25">
      <c r="A16">
        <v>15</v>
      </c>
      <c r="D16">
        <v>253.65667099999999</v>
      </c>
      <c r="E16" s="2">
        <v>2</v>
      </c>
      <c r="F16">
        <v>263.85797300000002</v>
      </c>
      <c r="G16" s="3">
        <v>3</v>
      </c>
      <c r="P16">
        <v>2</v>
      </c>
      <c r="Q16" t="str">
        <f>CONCATENATE(C16,E16,G16,I16)</f>
        <v>23</v>
      </c>
      <c r="R16">
        <v>3</v>
      </c>
      <c r="X16" t="s">
        <v>282</v>
      </c>
      <c r="Y16" t="s">
        <v>265</v>
      </c>
      <c r="AF16">
        <v>0</v>
      </c>
      <c r="AN16">
        <v>383</v>
      </c>
      <c r="AO16">
        <v>352</v>
      </c>
      <c r="AP16">
        <v>350</v>
      </c>
      <c r="AQ16">
        <v>391</v>
      </c>
      <c r="AT16">
        <f>(($AO$16-$AN$14)/($AN$15-$AN$14))</f>
        <v>0.61904761904761907</v>
      </c>
      <c r="AU16">
        <f>(($AP$16-$AN$14)/($AN$15-$AN$14))</f>
        <v>0.52380952380952384</v>
      </c>
      <c r="AV16">
        <f>(($AQ$14-$AN$14)/($AN$15-$AN$14))</f>
        <v>0.19047619047619047</v>
      </c>
      <c r="AW16">
        <f>(($AN$14-$AO$15)/($AO$16-$AO$15))</f>
        <v>0.48</v>
      </c>
      <c r="AX16">
        <f>(($AP$15-$AO$15)/($AO$16-$AO$15))</f>
        <v>0.04</v>
      </c>
      <c r="AY16">
        <f>(($AQ$14-$AO$15)/($AO$16-$AO$15))</f>
        <v>0.64</v>
      </c>
      <c r="AZ16">
        <f>(($AN$14-$AP$15)/($AP$16-$AP$15))</f>
        <v>0.5</v>
      </c>
      <c r="BA16">
        <f>(($AO$16-$AP$16)/($AP$17-$AP$16))</f>
        <v>0.10526315789473684</v>
      </c>
      <c r="BB16">
        <f>(($AQ$14-$AP$15)/($AP$16-$AP$15))</f>
        <v>0.68181818181818177</v>
      </c>
      <c r="BC16">
        <f>(($AN$15-$AQ$14)/($AQ$15-$AQ$14))</f>
        <v>0.68</v>
      </c>
      <c r="BD16">
        <f>(($AO$16-$AQ$14)/($AQ$15-$AQ$14))</f>
        <v>0.36</v>
      </c>
      <c r="BE16">
        <f>(($AP$16-$AQ$14)/($AQ$15-$AQ$14))</f>
        <v>0.28000000000000003</v>
      </c>
      <c r="BG16">
        <v>3</v>
      </c>
      <c r="BH16">
        <v>89</v>
      </c>
      <c r="BI16">
        <f>($BH$20-$BH$17)/200</f>
        <v>0.105</v>
      </c>
      <c r="BQ16">
        <f>1-(($AO$16-$AN$14)/($AN$15-$AN$14))</f>
        <v>0.38095238095238093</v>
      </c>
      <c r="BR16">
        <f>1-(($AP$16-$AN$14)/($AN$15-$AN$14))</f>
        <v>0.47619047619047616</v>
      </c>
      <c r="BS16">
        <f>(($AQ$14-$AN$14)/($AN$15-$AN$14))</f>
        <v>0.19047619047619047</v>
      </c>
      <c r="BT16">
        <f>(($AN$14-$AO$15)/($AO$16-$AO$15))</f>
        <v>0.48</v>
      </c>
      <c r="BU16">
        <f>(($AP$15-$AO$15)/($AO$16-$AO$15))</f>
        <v>0.04</v>
      </c>
      <c r="BV16">
        <f>1-(($AQ$14-$AO$15)/($AO$16-$AO$15))</f>
        <v>0.36</v>
      </c>
      <c r="BW16">
        <f>(($AN$14-$AP$15)/($AP$16-$AP$15))</f>
        <v>0.5</v>
      </c>
      <c r="BX16">
        <f>(($AO$16-$AP$16)/($AP$17-$AP$16))</f>
        <v>0.10526315789473684</v>
      </c>
      <c r="BY16">
        <f>1-(($AQ$14-$AP$15)/($AP$16-$AP$15))</f>
        <v>0.31818181818181823</v>
      </c>
      <c r="BZ16">
        <f>1-(($AN$15-$AQ$14)/($AQ$15-$AQ$14))</f>
        <v>0.31999999999999995</v>
      </c>
      <c r="CA16">
        <f>(($AO$16-$AQ$14)/($AQ$15-$AQ$14))</f>
        <v>0.36</v>
      </c>
      <c r="CB16">
        <f>(($AP$16-$AQ$14)/($AQ$15-$AQ$14))</f>
        <v>0.28000000000000003</v>
      </c>
    </row>
    <row r="17" spans="1:80" x14ac:dyDescent="0.25">
      <c r="A17">
        <v>16</v>
      </c>
      <c r="D17">
        <v>253.616827</v>
      </c>
      <c r="E17" s="2">
        <v>2</v>
      </c>
      <c r="F17">
        <v>263.92578700000001</v>
      </c>
      <c r="G17" s="3">
        <v>3</v>
      </c>
      <c r="P17">
        <v>2</v>
      </c>
      <c r="Q17" t="str">
        <f>CONCATENATE(C17,E17,G17,I17)</f>
        <v>23</v>
      </c>
      <c r="R17">
        <v>4</v>
      </c>
      <c r="X17" t="s">
        <v>282</v>
      </c>
      <c r="Y17" t="s">
        <v>266</v>
      </c>
      <c r="AF17" t="s">
        <v>256</v>
      </c>
      <c r="AN17">
        <v>404</v>
      </c>
      <c r="AO17">
        <v>378</v>
      </c>
      <c r="AP17">
        <v>369</v>
      </c>
      <c r="AQ17">
        <v>414</v>
      </c>
      <c r="AT17">
        <f>(($AO$17-$AN$15)/($AN$16-$AN$15))</f>
        <v>0.78260869565217395</v>
      </c>
      <c r="AU17">
        <f>(($AP$17-$AN$15)/($AN$16-$AN$15))</f>
        <v>0.39130434782608697</v>
      </c>
      <c r="AV17">
        <f>(($AQ$15-$AN$15)/($AN$16-$AN$15))</f>
        <v>0.34782608695652173</v>
      </c>
      <c r="AW17">
        <f>(($AN$15-$AO$16)/($AO$17-$AO$16))</f>
        <v>0.30769230769230771</v>
      </c>
      <c r="AX17">
        <f>(($AP$16-$AO$15)/($AO$16-$AO$15))</f>
        <v>0.92</v>
      </c>
      <c r="AY17">
        <f>(($AQ$15-$AO$16)/($AO$17-$AO$16))</f>
        <v>0.61538461538461542</v>
      </c>
      <c r="AZ17">
        <f>(($AN$15-$AP$16)/($AP$17-$AP$16))</f>
        <v>0.52631578947368418</v>
      </c>
      <c r="BA17">
        <f>(($AO$17-$AP$17)/($AP$18-$AP$17))</f>
        <v>0.39130434782608697</v>
      </c>
      <c r="BB17">
        <f>(($AQ$15-$AP$16)/($AP$17-$AP$16))</f>
        <v>0.94736842105263153</v>
      </c>
      <c r="BC17">
        <f>(($AN$16-$AQ$15)/($AQ$16-$AQ$15))</f>
        <v>0.65217391304347827</v>
      </c>
      <c r="BD17">
        <f>(($AO$17-$AQ$15)/($AQ$16-$AQ$15))</f>
        <v>0.43478260869565216</v>
      </c>
      <c r="BE17">
        <f>(($AP$17-$AQ$15)/($AQ$16-$AQ$15))</f>
        <v>4.3478260869565216E-2</v>
      </c>
      <c r="BG17">
        <v>4</v>
      </c>
      <c r="BH17">
        <v>91</v>
      </c>
      <c r="BI17">
        <f>($BH$21-$BH$18)/200</f>
        <v>8.5000000000000006E-2</v>
      </c>
      <c r="BQ17">
        <f>1-(($AO$17-$AN$15)/($AN$16-$AN$15))</f>
        <v>0.21739130434782605</v>
      </c>
      <c r="BR17">
        <f>(($AP$17-$AN$15)/($AN$16-$AN$15))</f>
        <v>0.39130434782608697</v>
      </c>
      <c r="BS17">
        <f>(($AQ$15-$AN$15)/($AN$16-$AN$15))</f>
        <v>0.34782608695652173</v>
      </c>
      <c r="BT17">
        <f>(($AN$15-$AO$16)/($AO$17-$AO$16))</f>
        <v>0.30769230769230771</v>
      </c>
      <c r="BU17">
        <f>1-(($AP$16-$AO$15)/($AO$16-$AO$15))</f>
        <v>7.999999999999996E-2</v>
      </c>
      <c r="BV17">
        <f>1-(($AQ$15-$AO$16)/($AO$17-$AO$16))</f>
        <v>0.38461538461538458</v>
      </c>
      <c r="BW17">
        <f>1-(($AN$15-$AP$16)/($AP$17-$AP$16))</f>
        <v>0.47368421052631582</v>
      </c>
      <c r="BX17">
        <f>(($AO$17-$AP$17)/($AP$18-$AP$17))</f>
        <v>0.39130434782608697</v>
      </c>
      <c r="BY17">
        <f>1-(($AQ$15-$AP$16)/($AP$17-$AP$16))</f>
        <v>5.2631578947368474E-2</v>
      </c>
      <c r="BZ17">
        <f>1-(($AN$16-$AQ$15)/($AQ$16-$AQ$15))</f>
        <v>0.34782608695652173</v>
      </c>
      <c r="CA17">
        <f>(($AO$17-$AQ$15)/($AQ$16-$AQ$15))</f>
        <v>0.43478260869565216</v>
      </c>
      <c r="CB17">
        <f>(($AP$17-$AQ$15)/($AQ$16-$AQ$15))</f>
        <v>4.3478260869565216E-2</v>
      </c>
    </row>
    <row r="18" spans="1:80" x14ac:dyDescent="0.25">
      <c r="A18">
        <v>17</v>
      </c>
      <c r="D18">
        <v>253.63015899999999</v>
      </c>
      <c r="E18" s="2">
        <v>2</v>
      </c>
      <c r="F18">
        <v>264.03974299999999</v>
      </c>
      <c r="G18" s="3">
        <v>3</v>
      </c>
      <c r="P18">
        <v>2</v>
      </c>
      <c r="Q18" t="str">
        <f>CONCATENATE(C18,E18,G18,I18)</f>
        <v>23</v>
      </c>
      <c r="R18">
        <v>1</v>
      </c>
      <c r="X18" t="s">
        <v>282</v>
      </c>
      <c r="Y18" t="s">
        <v>263</v>
      </c>
      <c r="AF18">
        <v>0</v>
      </c>
      <c r="AN18">
        <v>428</v>
      </c>
      <c r="AO18">
        <v>400</v>
      </c>
      <c r="AP18">
        <v>392</v>
      </c>
      <c r="AQ18">
        <v>438</v>
      </c>
      <c r="AT18">
        <f>(($AO$18-$AN$16)/($AN$17-$AN$16))</f>
        <v>0.80952380952380953</v>
      </c>
      <c r="AU18">
        <f>(($AP$18-$AN$16)/($AN$17-$AN$16))</f>
        <v>0.42857142857142855</v>
      </c>
      <c r="AV18">
        <f>(($AQ$16-$AN$16)/($AN$17-$AN$16))</f>
        <v>0.38095238095238093</v>
      </c>
      <c r="AW18">
        <f>(($AN$16-$AO$17)/($AO$18-$AO$17))</f>
        <v>0.22727272727272727</v>
      </c>
      <c r="AX18">
        <f>(($AP$17-$AO$16)/($AO$17-$AO$16))</f>
        <v>0.65384615384615385</v>
      </c>
      <c r="AY18">
        <f>(($AQ$16-$AO$17)/($AO$18-$AO$17))</f>
        <v>0.59090909090909094</v>
      </c>
      <c r="AZ18">
        <f>(($AN$16-$AP$17)/($AP$18-$AP$17))</f>
        <v>0.60869565217391308</v>
      </c>
      <c r="BA18">
        <f>(($AO$18-$AP$18)/($AP$19-$AP$18))</f>
        <v>0.34782608695652173</v>
      </c>
      <c r="BB18">
        <f>(($AQ$16-$AP$17)/($AP$18-$AP$17))</f>
        <v>0.95652173913043481</v>
      </c>
      <c r="BC18">
        <f>(($AN$17-$AQ$16)/($AQ$17-$AQ$16))</f>
        <v>0.56521739130434778</v>
      </c>
      <c r="BD18">
        <f>(($AO$18-$AQ$16)/($AQ$17-$AQ$16))</f>
        <v>0.39130434782608697</v>
      </c>
      <c r="BE18">
        <f>(($AP$18-$AQ$16)/($AQ$17-$AQ$16))</f>
        <v>4.3478260869565216E-2</v>
      </c>
      <c r="BG18">
        <v>1</v>
      </c>
      <c r="BH18">
        <v>98</v>
      </c>
      <c r="BI18">
        <f>($BH$22-$BH$19)/200</f>
        <v>7.4999999999999997E-2</v>
      </c>
      <c r="BQ18">
        <f>1-(($AO$18-$AN$16)/($AN$17-$AN$16))</f>
        <v>0.19047619047619047</v>
      </c>
      <c r="BR18">
        <f>(($AP$18-$AN$16)/($AN$17-$AN$16))</f>
        <v>0.42857142857142855</v>
      </c>
      <c r="BS18">
        <f>(($AQ$16-$AN$16)/($AN$17-$AN$16))</f>
        <v>0.38095238095238093</v>
      </c>
      <c r="BT18">
        <f>(($AN$16-$AO$17)/($AO$18-$AO$17))</f>
        <v>0.22727272727272727</v>
      </c>
      <c r="BU18">
        <f>1-(($AP$17-$AO$16)/($AO$17-$AO$16))</f>
        <v>0.34615384615384615</v>
      </c>
      <c r="BV18">
        <f>1-(($AQ$16-$AO$17)/($AO$18-$AO$17))</f>
        <v>0.40909090909090906</v>
      </c>
      <c r="BW18">
        <f>1-(($AN$16-$AP$17)/($AP$18-$AP$17))</f>
        <v>0.39130434782608692</v>
      </c>
      <c r="BX18">
        <f>(($AO$18-$AP$18)/($AP$19-$AP$18))</f>
        <v>0.34782608695652173</v>
      </c>
      <c r="BY18">
        <f>1-(($AQ$16-$AP$17)/($AP$18-$AP$17))</f>
        <v>4.3478260869565188E-2</v>
      </c>
      <c r="BZ18">
        <f>1-(($AN$17-$AQ$16)/($AQ$17-$AQ$16))</f>
        <v>0.43478260869565222</v>
      </c>
      <c r="CA18">
        <f>(($AO$18-$AQ$16)/($AQ$17-$AQ$16))</f>
        <v>0.39130434782608697</v>
      </c>
      <c r="CB18">
        <f>(($AP$18-$AQ$16)/($AQ$17-$AQ$16))</f>
        <v>4.3478260869565216E-2</v>
      </c>
    </row>
    <row r="19" spans="1:80" x14ac:dyDescent="0.25">
      <c r="A19">
        <v>18</v>
      </c>
      <c r="D19">
        <v>253.672033</v>
      </c>
      <c r="E19" s="2">
        <v>2</v>
      </c>
      <c r="F19">
        <v>264.03974299999999</v>
      </c>
      <c r="G19" s="3">
        <v>3</v>
      </c>
      <c r="P19">
        <v>2</v>
      </c>
      <c r="Q19" t="str">
        <f>CONCATENATE(C19,E19,G19,I19)</f>
        <v>23</v>
      </c>
      <c r="R19">
        <v>2</v>
      </c>
      <c r="X19" t="s">
        <v>282</v>
      </c>
      <c r="Y19" t="s">
        <v>264</v>
      </c>
      <c r="AB19" t="s">
        <v>282</v>
      </c>
      <c r="AC19" t="str">
        <f>CONCATENATE($R19,$R20,$R21,$R22)</f>
        <v>2341</v>
      </c>
      <c r="AF19" t="s">
        <v>257</v>
      </c>
      <c r="AG19" t="s">
        <v>258</v>
      </c>
      <c r="AN19">
        <v>453</v>
      </c>
      <c r="AO19">
        <v>425</v>
      </c>
      <c r="AP19">
        <v>415</v>
      </c>
      <c r="AQ19">
        <v>463</v>
      </c>
      <c r="AT19">
        <f>(($AO$19-$AN$17)/($AN$18-$AN$17))</f>
        <v>0.875</v>
      </c>
      <c r="AU19">
        <f>(($AP$19-$AN$17)/($AN$18-$AN$17))</f>
        <v>0.45833333333333331</v>
      </c>
      <c r="AV19">
        <f>(($AQ$17-$AN$17)/($AN$18-$AN$17))</f>
        <v>0.41666666666666669</v>
      </c>
      <c r="AW19">
        <f>(($AN$17-$AO$18)/($AO$19-$AO$18))</f>
        <v>0.16</v>
      </c>
      <c r="AX19">
        <f>(($AP$18-$AO$17)/($AO$18-$AO$17))</f>
        <v>0.63636363636363635</v>
      </c>
      <c r="AY19">
        <f>(($AQ$17-$AO$18)/($AO$19-$AO$18))</f>
        <v>0.56000000000000005</v>
      </c>
      <c r="AZ19">
        <f>(($AN$17-$AP$18)/($AP$19-$AP$18))</f>
        <v>0.52173913043478259</v>
      </c>
      <c r="BA19">
        <f>(($AO$19-$AP$19)/($AP$20-$AP$19))</f>
        <v>0.43478260869565216</v>
      </c>
      <c r="BB19">
        <f>(($AQ$17-$AP$18)/($AP$19-$AP$18))</f>
        <v>0.95652173913043481</v>
      </c>
      <c r="BC19">
        <f>(($AN$18-$AQ$17)/($AQ$18-$AQ$17))</f>
        <v>0.58333333333333337</v>
      </c>
      <c r="BD19">
        <f>(($AO$19-$AQ$17)/($AQ$18-$AQ$17))</f>
        <v>0.45833333333333331</v>
      </c>
      <c r="BE19">
        <f>(($AP$19-$AQ$17)/($AQ$18-$AQ$17))</f>
        <v>4.1666666666666664E-2</v>
      </c>
      <c r="BG19">
        <v>2</v>
      </c>
      <c r="BH19">
        <v>105</v>
      </c>
      <c r="BI19">
        <f>($BH$23-$BH$20)/200</f>
        <v>7.4999999999999997E-2</v>
      </c>
      <c r="BQ19">
        <f>1-(($AO$19-$AN$17)/($AN$18-$AN$17))</f>
        <v>0.125</v>
      </c>
      <c r="BR19">
        <f>(($AP$19-$AN$17)/($AN$18-$AN$17))</f>
        <v>0.45833333333333331</v>
      </c>
      <c r="BS19">
        <f>(($AQ$17-$AN$17)/($AN$18-$AN$17))</f>
        <v>0.41666666666666669</v>
      </c>
      <c r="BT19">
        <f>(($AN$17-$AO$18)/($AO$19-$AO$18))</f>
        <v>0.16</v>
      </c>
      <c r="BU19">
        <f>1-(($AP$18-$AO$17)/($AO$18-$AO$17))</f>
        <v>0.36363636363636365</v>
      </c>
      <c r="BV19">
        <f>1-(($AQ$17-$AO$18)/($AO$19-$AO$18))</f>
        <v>0.43999999999999995</v>
      </c>
      <c r="BW19">
        <f>1-(($AN$17-$AP$18)/($AP$19-$AP$18))</f>
        <v>0.47826086956521741</v>
      </c>
      <c r="BX19">
        <f>(($AO$19-$AP$19)/($AP$20-$AP$19))</f>
        <v>0.43478260869565216</v>
      </c>
      <c r="BY19">
        <f>1-(($AQ$17-$AP$18)/($AP$19-$AP$18))</f>
        <v>4.3478260869565188E-2</v>
      </c>
      <c r="BZ19">
        <f>1-(($AN$18-$AQ$17)/($AQ$18-$AQ$17))</f>
        <v>0.41666666666666663</v>
      </c>
      <c r="CA19">
        <f>(($AO$19-$AQ$17)/($AQ$18-$AQ$17))</f>
        <v>0.45833333333333331</v>
      </c>
      <c r="CB19">
        <f>(($AP$19-$AQ$17)/($AQ$18-$AQ$17))</f>
        <v>4.1666666666666664E-2</v>
      </c>
    </row>
    <row r="20" spans="1:80" x14ac:dyDescent="0.25">
      <c r="A20">
        <v>19</v>
      </c>
      <c r="D20">
        <v>253.68411800000001</v>
      </c>
      <c r="E20" s="2">
        <v>2</v>
      </c>
      <c r="F20">
        <v>264.03974299999999</v>
      </c>
      <c r="G20" s="3">
        <v>3</v>
      </c>
      <c r="P20">
        <v>2</v>
      </c>
      <c r="Q20" t="str">
        <f>CONCATENATE(C20,E20,G20,I20)</f>
        <v>23</v>
      </c>
      <c r="R20">
        <v>3</v>
      </c>
      <c r="X20" t="s">
        <v>282</v>
      </c>
      <c r="Y20" t="s">
        <v>265</v>
      </c>
      <c r="AF20">
        <v>0</v>
      </c>
      <c r="AG20">
        <v>0</v>
      </c>
      <c r="AN20">
        <v>476</v>
      </c>
      <c r="AO20">
        <v>449</v>
      </c>
      <c r="AP20">
        <v>438</v>
      </c>
      <c r="AQ20">
        <v>486</v>
      </c>
      <c r="AT20">
        <f>(($AO$20-$AN$18)/($AN$19-$AN$18))</f>
        <v>0.84</v>
      </c>
      <c r="AU20">
        <f>(($AP$20-$AN$18)/($AN$19-$AN$18))</f>
        <v>0.4</v>
      </c>
      <c r="AV20">
        <f>(($AQ$18-$AN$18)/($AN$19-$AN$18))</f>
        <v>0.4</v>
      </c>
      <c r="AW20">
        <f>(($AN$18-$AO$19)/($AO$20-$AO$19))</f>
        <v>0.125</v>
      </c>
      <c r="AX20">
        <f>(($AP$19-$AO$18)/($AO$19-$AO$18))</f>
        <v>0.6</v>
      </c>
      <c r="AY20">
        <f>(($AQ$18-$AO$19)/($AO$20-$AO$19))</f>
        <v>0.54166666666666663</v>
      </c>
      <c r="AZ20">
        <f>(($AN$18-$AP$19)/($AP$20-$AP$19))</f>
        <v>0.56521739130434778</v>
      </c>
      <c r="BA20">
        <f>(($AO$20-$AP$20)/($AP$21-$AP$20))</f>
        <v>0.44</v>
      </c>
      <c r="BB20">
        <f>(($AQ$18-$AP$20)/($AP$21-$AP$20))</f>
        <v>0</v>
      </c>
      <c r="BC20">
        <f>(($AN$19-$AQ$18)/($AQ$19-$AQ$18))</f>
        <v>0.6</v>
      </c>
      <c r="BD20">
        <f>(($AO$20-$AQ$18)/($AQ$19-$AQ$18))</f>
        <v>0.44</v>
      </c>
      <c r="BE20">
        <f>(($AP$20-$AQ$18)/($AQ$19-$AQ$18))</f>
        <v>0</v>
      </c>
      <c r="BG20">
        <v>3</v>
      </c>
      <c r="BH20">
        <v>112</v>
      </c>
      <c r="BI20">
        <f>($BH$24-$BH$21)/200</f>
        <v>0.1</v>
      </c>
      <c r="BQ20">
        <f>1-(($AO$20-$AN$18)/($AN$19-$AN$18))</f>
        <v>0.16000000000000003</v>
      </c>
      <c r="BR20">
        <f>(($AP$20-$AN$18)/($AN$19-$AN$18))</f>
        <v>0.4</v>
      </c>
      <c r="BS20">
        <f>(($AQ$18-$AN$18)/($AN$19-$AN$18))</f>
        <v>0.4</v>
      </c>
      <c r="BT20">
        <f>(($AN$18-$AO$19)/($AO$20-$AO$19))</f>
        <v>0.125</v>
      </c>
      <c r="BU20">
        <f>1-(($AP$19-$AO$18)/($AO$19-$AO$18))</f>
        <v>0.4</v>
      </c>
      <c r="BV20">
        <f>1-(($AQ$18-$AO$19)/($AO$20-$AO$19))</f>
        <v>0.45833333333333337</v>
      </c>
      <c r="BW20">
        <f>1-(($AN$18-$AP$19)/($AP$20-$AP$19))</f>
        <v>0.43478260869565222</v>
      </c>
      <c r="BX20">
        <f>(($AO$20-$AP$20)/($AP$21-$AP$20))</f>
        <v>0.44</v>
      </c>
      <c r="BY20">
        <f>(($AQ$18-$AP$20)/($AP$21-$AP$20))</f>
        <v>0</v>
      </c>
      <c r="BZ20">
        <f>1-(($AN$19-$AQ$18)/($AQ$19-$AQ$18))</f>
        <v>0.4</v>
      </c>
      <c r="CA20">
        <f>(($AO$20-$AQ$18)/($AQ$19-$AQ$18))</f>
        <v>0.44</v>
      </c>
      <c r="CB20">
        <f>(($AP$20-$AQ$18)/($AQ$19-$AQ$18))</f>
        <v>0</v>
      </c>
    </row>
    <row r="21" spans="1:80" x14ac:dyDescent="0.25">
      <c r="A21">
        <v>20</v>
      </c>
      <c r="D21">
        <v>253.68411800000001</v>
      </c>
      <c r="E21" s="2">
        <v>2</v>
      </c>
      <c r="F21">
        <v>264.03974299999999</v>
      </c>
      <c r="G21" s="3">
        <v>3</v>
      </c>
      <c r="P21">
        <v>2</v>
      </c>
      <c r="Q21" t="str">
        <f>CONCATENATE(C21,E21,G21,I21)</f>
        <v>23</v>
      </c>
      <c r="R21">
        <v>4</v>
      </c>
      <c r="X21" t="s">
        <v>282</v>
      </c>
      <c r="Y21" t="s">
        <v>266</v>
      </c>
      <c r="AF21">
        <v>0</v>
      </c>
      <c r="AG21">
        <v>0</v>
      </c>
      <c r="AN21">
        <v>498</v>
      </c>
      <c r="AO21">
        <v>472</v>
      </c>
      <c r="AP21">
        <v>463</v>
      </c>
      <c r="AQ21">
        <v>510</v>
      </c>
      <c r="AT21">
        <f>(($AO$21-$AN$19)/($AN$20-$AN$19))</f>
        <v>0.82608695652173914</v>
      </c>
      <c r="AU21">
        <f>(($AP$21-$AN$19)/($AN$20-$AN$19))</f>
        <v>0.43478260869565216</v>
      </c>
      <c r="AV21">
        <f>(($AQ$19-$AN$19)/($AN$20-$AN$19))</f>
        <v>0.43478260869565216</v>
      </c>
      <c r="AW21">
        <f>(($AN$19-$AO$20)/($AO$21-$AO$20))</f>
        <v>0.17391304347826086</v>
      </c>
      <c r="AX21">
        <f>(($AP$20-$AO$19)/($AO$20-$AO$19))</f>
        <v>0.54166666666666663</v>
      </c>
      <c r="AY21">
        <f>(($AQ$19-$AO$20)/($AO$21-$AO$20))</f>
        <v>0.60869565217391308</v>
      </c>
      <c r="AZ21">
        <f>(($AN$19-$AP$20)/($AP$21-$AP$20))</f>
        <v>0.6</v>
      </c>
      <c r="BA21">
        <f>(($AO$21-$AP$21)/($AP$22-$AP$21))</f>
        <v>0.39130434782608697</v>
      </c>
      <c r="BB21">
        <f>(($AQ$19-$AP$21)/($AP$22-$AP$21))</f>
        <v>0</v>
      </c>
      <c r="BC21">
        <f>(($AN$20-$AQ$19)/($AQ$20-$AQ$19))</f>
        <v>0.56521739130434778</v>
      </c>
      <c r="BD21">
        <f>(($AO$21-$AQ$19)/($AQ$20-$AQ$19))</f>
        <v>0.39130434782608697</v>
      </c>
      <c r="BE21">
        <f>(($AP$21-$AQ$19)/($AQ$20-$AQ$19))</f>
        <v>0</v>
      </c>
      <c r="BG21">
        <v>4</v>
      </c>
      <c r="BH21">
        <v>115</v>
      </c>
      <c r="BI21">
        <f>($BH$25-$BH$22)/200</f>
        <v>0.09</v>
      </c>
      <c r="BQ21">
        <f>1-(($AO$21-$AN$19)/($AN$20-$AN$19))</f>
        <v>0.17391304347826086</v>
      </c>
      <c r="BR21">
        <f>(($AP$21-$AN$19)/($AN$20-$AN$19))</f>
        <v>0.43478260869565216</v>
      </c>
      <c r="BS21">
        <f>(($AQ$19-$AN$19)/($AN$20-$AN$19))</f>
        <v>0.43478260869565216</v>
      </c>
      <c r="BT21">
        <f>(($AN$19-$AO$20)/($AO$21-$AO$20))</f>
        <v>0.17391304347826086</v>
      </c>
      <c r="BU21">
        <f>1-(($AP$20-$AO$19)/($AO$20-$AO$19))</f>
        <v>0.45833333333333337</v>
      </c>
      <c r="BV21">
        <f>1-(($AQ$19-$AO$20)/($AO$21-$AO$20))</f>
        <v>0.39130434782608692</v>
      </c>
      <c r="BW21">
        <f>1-(($AN$19-$AP$20)/($AP$21-$AP$20))</f>
        <v>0.4</v>
      </c>
      <c r="BX21">
        <f>(($AO$21-$AP$21)/($AP$22-$AP$21))</f>
        <v>0.39130434782608697</v>
      </c>
      <c r="BY21">
        <f>(($AQ$19-$AP$21)/($AP$22-$AP$21))</f>
        <v>0</v>
      </c>
      <c r="BZ21">
        <f>1-(($AN$20-$AQ$19)/($AQ$20-$AQ$19))</f>
        <v>0.43478260869565222</v>
      </c>
      <c r="CA21">
        <f>(($AO$21-$AQ$19)/($AQ$20-$AQ$19))</f>
        <v>0.39130434782608697</v>
      </c>
      <c r="CB21">
        <f>(($AP$21-$AQ$19)/($AQ$20-$AQ$19))</f>
        <v>0</v>
      </c>
    </row>
    <row r="22" spans="1:80" x14ac:dyDescent="0.25">
      <c r="A22">
        <v>21</v>
      </c>
      <c r="P22">
        <v>0</v>
      </c>
      <c r="Q22" t="str">
        <f>CONCATENATE(C22,E22,G22,I22)</f>
        <v/>
      </c>
      <c r="R22">
        <v>1</v>
      </c>
      <c r="X22" t="s">
        <v>282</v>
      </c>
      <c r="Y22" t="s">
        <v>263</v>
      </c>
      <c r="AF22">
        <v>0</v>
      </c>
      <c r="AG22">
        <v>0</v>
      </c>
      <c r="AN22">
        <v>524</v>
      </c>
      <c r="AO22">
        <v>493</v>
      </c>
      <c r="AP22">
        <v>486</v>
      </c>
      <c r="AQ22">
        <v>535</v>
      </c>
      <c r="AT22">
        <f>(($AO$22-$AN$20)/($AN$21-$AN$20))</f>
        <v>0.77272727272727271</v>
      </c>
      <c r="AU22">
        <f>(($AP$22-$AN$20)/($AN$21-$AN$20))</f>
        <v>0.45454545454545453</v>
      </c>
      <c r="AV22">
        <f>(($AQ$20-$AN$20)/($AN$21-$AN$20))</f>
        <v>0.45454545454545453</v>
      </c>
      <c r="AW22">
        <f>(($AN$20-$AO$21)/($AO$22-$AO$21))</f>
        <v>0.19047619047619047</v>
      </c>
      <c r="AX22">
        <f>(($AP$21-$AO$20)/($AO$21-$AO$20))</f>
        <v>0.60869565217391308</v>
      </c>
      <c r="AY22">
        <f>(($AQ$20-$AO$21)/($AO$22-$AO$21))</f>
        <v>0.66666666666666663</v>
      </c>
      <c r="AZ22">
        <f>(($AN$20-$AP$21)/($AP$22-$AP$21))</f>
        <v>0.56521739130434778</v>
      </c>
      <c r="BA22">
        <f>(($AO$22-$AP$22)/($AP$23-$AP$22))</f>
        <v>0.28000000000000003</v>
      </c>
      <c r="BB22">
        <f>(($AQ$20-$AP$22)/($AP$23-$AP$22))</f>
        <v>0</v>
      </c>
      <c r="BC22">
        <f>(($AN$21-$AQ$20)/($AQ$21-$AQ$20))</f>
        <v>0.5</v>
      </c>
      <c r="BD22">
        <f>(($AO$22-$AQ$20)/($AQ$21-$AQ$20))</f>
        <v>0.29166666666666669</v>
      </c>
      <c r="BE22">
        <f>(($AP$22-$AQ$20)/($AQ$21-$AQ$20))</f>
        <v>0</v>
      </c>
      <c r="BG22">
        <v>1</v>
      </c>
      <c r="BH22">
        <v>120</v>
      </c>
      <c r="BI22">
        <f>($BH$26-$BH$23)/200</f>
        <v>8.5000000000000006E-2</v>
      </c>
      <c r="BQ22">
        <f>1-(($AO$22-$AN$20)/($AN$21-$AN$20))</f>
        <v>0.22727272727272729</v>
      </c>
      <c r="BR22">
        <f>(($AP$22-$AN$20)/($AN$21-$AN$20))</f>
        <v>0.45454545454545453</v>
      </c>
      <c r="BS22">
        <f>(($AQ$20-$AN$20)/($AN$21-$AN$20))</f>
        <v>0.45454545454545453</v>
      </c>
      <c r="BT22">
        <f>(($AN$20-$AO$21)/($AO$22-$AO$21))</f>
        <v>0.19047619047619047</v>
      </c>
      <c r="BU22">
        <f>1-(($AP$21-$AO$20)/($AO$21-$AO$20))</f>
        <v>0.39130434782608692</v>
      </c>
      <c r="BV22">
        <f>1-(($AQ$20-$AO$21)/($AO$22-$AO$21))</f>
        <v>0.33333333333333337</v>
      </c>
      <c r="BW22">
        <f>1-(($AN$20-$AP$21)/($AP$22-$AP$21))</f>
        <v>0.43478260869565222</v>
      </c>
      <c r="BX22">
        <f>(($AO$22-$AP$22)/($AP$23-$AP$22))</f>
        <v>0.28000000000000003</v>
      </c>
      <c r="BY22">
        <f>(($AQ$20-$AP$22)/($AP$23-$AP$22))</f>
        <v>0</v>
      </c>
      <c r="BZ22">
        <f>(($AN$21-$AQ$20)/($AQ$21-$AQ$20))</f>
        <v>0.5</v>
      </c>
      <c r="CA22">
        <f>(($AO$22-$AQ$20)/($AQ$21-$AQ$20))</f>
        <v>0.29166666666666669</v>
      </c>
      <c r="CB22">
        <f>(($AP$22-$AQ$20)/($AQ$21-$AQ$20))</f>
        <v>0</v>
      </c>
    </row>
    <row r="23" spans="1:80" x14ac:dyDescent="0.25">
      <c r="A23">
        <v>22</v>
      </c>
      <c r="B23">
        <v>242.62484499999999</v>
      </c>
      <c r="C23" s="4">
        <v>1</v>
      </c>
      <c r="P23">
        <v>1</v>
      </c>
      <c r="Q23" t="str">
        <f>CONCATENATE(C23,E23,G23,I23)</f>
        <v>1</v>
      </c>
      <c r="R23">
        <v>2</v>
      </c>
      <c r="X23" t="s">
        <v>282</v>
      </c>
      <c r="Y23" t="s">
        <v>264</v>
      </c>
      <c r="AB23" t="s">
        <v>282</v>
      </c>
      <c r="AC23" t="str">
        <f>CONCATENATE($R23,$R24,$R25,$R26)</f>
        <v>2341</v>
      </c>
      <c r="AF23">
        <v>0</v>
      </c>
      <c r="AG23">
        <v>0</v>
      </c>
      <c r="AN23">
        <v>559</v>
      </c>
      <c r="AO23">
        <v>516</v>
      </c>
      <c r="AP23">
        <v>511</v>
      </c>
      <c r="AQ23">
        <v>565</v>
      </c>
      <c r="AT23">
        <f>(($AO$23-$AN$21)/($AN$22-$AN$21))</f>
        <v>0.69230769230769229</v>
      </c>
      <c r="AU23">
        <f>(($AP$23-$AN$21)/($AN$22-$AN$21))</f>
        <v>0.5</v>
      </c>
      <c r="AV23">
        <f>(($AQ$21-$AN$21)/($AN$22-$AN$21))</f>
        <v>0.46153846153846156</v>
      </c>
      <c r="AW23">
        <f>(($AN$21-$AO$22)/($AO$23-$AO$22))</f>
        <v>0.21739130434782608</v>
      </c>
      <c r="AX23">
        <f>(($AP$22-$AO$21)/($AO$22-$AO$21))</f>
        <v>0.66666666666666663</v>
      </c>
      <c r="AY23">
        <f>(($AQ$21-$AO$22)/($AO$23-$AO$22))</f>
        <v>0.73913043478260865</v>
      </c>
      <c r="AZ23">
        <f>(($AN$21-$AP$22)/($AP$23-$AP$22))</f>
        <v>0.48</v>
      </c>
      <c r="BA23">
        <f>(($AO$23-$AP$23)/($AP$24-$AP$23))</f>
        <v>0.17857142857142858</v>
      </c>
      <c r="BB23">
        <f>(($AQ$21-$AP$22)/($AP$23-$AP$22))</f>
        <v>0.96</v>
      </c>
      <c r="BC23">
        <f>(($AN$22-$AQ$21)/($AQ$22-$AQ$21))</f>
        <v>0.56000000000000005</v>
      </c>
      <c r="BD23">
        <f>(($AO$23-$AQ$21)/($AQ$22-$AQ$21))</f>
        <v>0.24</v>
      </c>
      <c r="BE23">
        <f>(($AP$23-$AQ$21)/($AQ$22-$AQ$21))</f>
        <v>0.04</v>
      </c>
      <c r="BG23">
        <v>2</v>
      </c>
      <c r="BH23">
        <v>127</v>
      </c>
      <c r="BI23">
        <f>($BH$27-$BH$24)/200</f>
        <v>0.08</v>
      </c>
      <c r="BQ23">
        <f>1-(($AO$23-$AN$21)/($AN$22-$AN$21))</f>
        <v>0.30769230769230771</v>
      </c>
      <c r="BR23">
        <f>(($AP$23-$AN$21)/($AN$22-$AN$21))</f>
        <v>0.5</v>
      </c>
      <c r="BS23">
        <f>(($AQ$21-$AN$21)/($AN$22-$AN$21))</f>
        <v>0.46153846153846156</v>
      </c>
      <c r="BT23">
        <f>(($AN$21-$AO$22)/($AO$23-$AO$22))</f>
        <v>0.21739130434782608</v>
      </c>
      <c r="BU23">
        <f>1-(($AP$22-$AO$21)/($AO$22-$AO$21))</f>
        <v>0.33333333333333337</v>
      </c>
      <c r="BV23">
        <f>1-(($AQ$21-$AO$22)/($AO$23-$AO$22))</f>
        <v>0.26086956521739135</v>
      </c>
      <c r="BW23">
        <f>(($AN$21-$AP$22)/($AP$23-$AP$22))</f>
        <v>0.48</v>
      </c>
      <c r="BX23">
        <f>(($AO$23-$AP$23)/($AP$24-$AP$23))</f>
        <v>0.17857142857142858</v>
      </c>
      <c r="BY23">
        <f>1-(($AQ$21-$AP$22)/($AP$23-$AP$22))</f>
        <v>4.0000000000000036E-2</v>
      </c>
      <c r="BZ23">
        <f>1-(($AN$22-$AQ$21)/($AQ$22-$AQ$21))</f>
        <v>0.43999999999999995</v>
      </c>
      <c r="CA23">
        <f>(($AO$23-$AQ$21)/($AQ$22-$AQ$21))</f>
        <v>0.24</v>
      </c>
      <c r="CB23">
        <f>(($AP$23-$AQ$21)/($AQ$22-$AQ$21))</f>
        <v>0.04</v>
      </c>
    </row>
    <row r="24" spans="1:80" x14ac:dyDescent="0.25">
      <c r="A24">
        <v>23</v>
      </c>
      <c r="B24">
        <v>242.64140699999999</v>
      </c>
      <c r="C24" s="4">
        <v>1</v>
      </c>
      <c r="H24">
        <v>252.59255400000001</v>
      </c>
      <c r="I24" s="5">
        <v>4</v>
      </c>
      <c r="P24">
        <v>2</v>
      </c>
      <c r="Q24" t="str">
        <f>CONCATENATE(C24,E24,G24,I24)</f>
        <v>14</v>
      </c>
      <c r="R24">
        <v>3</v>
      </c>
      <c r="X24" t="s">
        <v>282</v>
      </c>
      <c r="Y24" t="s">
        <v>265</v>
      </c>
      <c r="AN24">
        <v>585</v>
      </c>
      <c r="AO24">
        <v>543</v>
      </c>
      <c r="AP24">
        <v>539</v>
      </c>
      <c r="AQ24">
        <v>585</v>
      </c>
      <c r="AT24">
        <f>(($AO$24-$AN$22)/($AN$23-$AN$22))</f>
        <v>0.54285714285714282</v>
      </c>
      <c r="AU24">
        <f>(($AP$24-$AN$22)/($AN$23-$AN$22))</f>
        <v>0.42857142857142855</v>
      </c>
      <c r="AV24">
        <f>(($AQ$22-$AN$22)/($AN$23-$AN$22))</f>
        <v>0.31428571428571428</v>
      </c>
      <c r="AW24">
        <f>(($AN$22-$AO$23)/($AO$24-$AO$23))</f>
        <v>0.29629629629629628</v>
      </c>
      <c r="AX24">
        <f>(($AP$23-$AO$22)/($AO$23-$AO$22))</f>
        <v>0.78260869565217395</v>
      </c>
      <c r="AY24">
        <f>(($AQ$22-$AO$23)/($AO$24-$AO$23))</f>
        <v>0.70370370370370372</v>
      </c>
      <c r="AZ24">
        <f>(($AN$22-$AP$23)/($AP$24-$AP$23))</f>
        <v>0.4642857142857143</v>
      </c>
      <c r="BA24">
        <f>(($AO$24-$AP$24)/($AP$25-$AP$24))</f>
        <v>9.5238095238095233E-2</v>
      </c>
      <c r="BB24">
        <f>(($AQ$22-$AP$23)/($AP$24-$AP$23))</f>
        <v>0.8571428571428571</v>
      </c>
      <c r="BC24">
        <f>(($AN$23-$AQ$22)/($AQ$23-$AQ$22))</f>
        <v>0.8</v>
      </c>
      <c r="BD24">
        <f>(($AO$24-$AQ$22)/($AQ$23-$AQ$22))</f>
        <v>0.26666666666666666</v>
      </c>
      <c r="BE24">
        <f>(($AP$24-$AQ$22)/($AQ$23-$AQ$22))</f>
        <v>0.13333333333333333</v>
      </c>
      <c r="BG24">
        <v>3</v>
      </c>
      <c r="BH24">
        <v>135</v>
      </c>
      <c r="BI24">
        <f>($BH$28-$BH$25)/200</f>
        <v>0.11</v>
      </c>
      <c r="BQ24">
        <f>1-(($AO$24-$AN$22)/($AN$23-$AN$22))</f>
        <v>0.45714285714285718</v>
      </c>
      <c r="BR24">
        <f>(($AP$24-$AN$22)/($AN$23-$AN$22))</f>
        <v>0.42857142857142855</v>
      </c>
      <c r="BS24">
        <f>(($AQ$22-$AN$22)/($AN$23-$AN$22))</f>
        <v>0.31428571428571428</v>
      </c>
      <c r="BT24">
        <f>(($AN$22-$AO$23)/($AO$24-$AO$23))</f>
        <v>0.29629629629629628</v>
      </c>
      <c r="BU24">
        <f>1-(($AP$23-$AO$22)/($AO$23-$AO$22))</f>
        <v>0.21739130434782605</v>
      </c>
      <c r="BV24">
        <f>1-(($AQ$22-$AO$23)/($AO$24-$AO$23))</f>
        <v>0.29629629629629628</v>
      </c>
      <c r="BW24">
        <f>(($AN$22-$AP$23)/($AP$24-$AP$23))</f>
        <v>0.4642857142857143</v>
      </c>
      <c r="BX24">
        <f>(($AO$24-$AP$24)/($AP$25-$AP$24))</f>
        <v>9.5238095238095233E-2</v>
      </c>
      <c r="BY24">
        <f>1-(($AQ$22-$AP$23)/($AP$24-$AP$23))</f>
        <v>0.1428571428571429</v>
      </c>
      <c r="BZ24">
        <f>1-(($AN$23-$AQ$22)/($AQ$23-$AQ$22))</f>
        <v>0.19999999999999996</v>
      </c>
      <c r="CA24">
        <f>(($AO$24-$AQ$22)/($AQ$23-$AQ$22))</f>
        <v>0.26666666666666666</v>
      </c>
      <c r="CB24">
        <f>(($AP$24-$AQ$22)/($AQ$23-$AQ$22))</f>
        <v>0.13333333333333333</v>
      </c>
    </row>
    <row r="25" spans="1:80" x14ac:dyDescent="0.25">
      <c r="A25">
        <v>24</v>
      </c>
      <c r="B25">
        <v>242.646041</v>
      </c>
      <c r="C25" s="4">
        <v>1</v>
      </c>
      <c r="H25">
        <v>252.52422100000001</v>
      </c>
      <c r="I25" s="5">
        <v>4</v>
      </c>
      <c r="P25">
        <v>2</v>
      </c>
      <c r="Q25" t="str">
        <f>CONCATENATE(C25,E25,G25,I25)</f>
        <v>14</v>
      </c>
      <c r="R25">
        <v>4</v>
      </c>
      <c r="X25" t="s">
        <v>282</v>
      </c>
      <c r="Y25" t="s">
        <v>266</v>
      </c>
      <c r="AN25">
        <v>618</v>
      </c>
      <c r="AO25">
        <v>580</v>
      </c>
      <c r="AP25">
        <v>581</v>
      </c>
      <c r="AQ25">
        <v>610</v>
      </c>
      <c r="AW25">
        <f>(($AN$23-$AO$24)/($AO$25-$AO$24))</f>
        <v>0.43243243243243246</v>
      </c>
      <c r="AX25">
        <f>(($AP$24-$AO$23)/($AO$24-$AO$23))</f>
        <v>0.85185185185185186</v>
      </c>
      <c r="AY25">
        <f>(($AQ$23-$AO$24)/($AO$25-$AO$24))</f>
        <v>0.59459459459459463</v>
      </c>
      <c r="AZ25">
        <f>(($AN$23-$AP$24)/($AP$25-$AP$24))</f>
        <v>0.47619047619047616</v>
      </c>
      <c r="BA25">
        <f>(($AO$25-$AP$24)/($AP$25-$AP$24))</f>
        <v>0.97619047619047616</v>
      </c>
      <c r="BB25">
        <f>(($AQ$23-$AP$24)/($AP$25-$AP$24))</f>
        <v>0.61904761904761907</v>
      </c>
      <c r="BG25">
        <v>4</v>
      </c>
      <c r="BH25">
        <v>138</v>
      </c>
      <c r="BI25">
        <f>($BH$29-$BH$26)/200</f>
        <v>8.5000000000000006E-2</v>
      </c>
      <c r="BT25">
        <f>(($AN$23-$AO$24)/($AO$25-$AO$24))</f>
        <v>0.43243243243243246</v>
      </c>
      <c r="BU25">
        <f>1-(($AP$24-$AO$23)/($AO$24-$AO$23))</f>
        <v>0.14814814814814814</v>
      </c>
      <c r="BV25">
        <f>1-(($AQ$23-$AO$24)/($AO$25-$AO$24))</f>
        <v>0.40540540540540537</v>
      </c>
      <c r="BW25">
        <f>(($AN$23-$AP$24)/($AP$25-$AP$24))</f>
        <v>0.47619047619047616</v>
      </c>
      <c r="BX25">
        <f>1-(($AO$25-$AP$24)/($AP$25-$AP$24))</f>
        <v>2.3809523809523836E-2</v>
      </c>
      <c r="BY25">
        <f>1-(($AQ$23-$AP$24)/($AP$25-$AP$24))</f>
        <v>0.38095238095238093</v>
      </c>
    </row>
    <row r="26" spans="1:80" x14ac:dyDescent="0.25">
      <c r="A26">
        <v>25</v>
      </c>
      <c r="B26">
        <v>242.64031399999999</v>
      </c>
      <c r="C26" s="4">
        <v>1</v>
      </c>
      <c r="H26">
        <v>252.490835</v>
      </c>
      <c r="I26" s="5">
        <v>4</v>
      </c>
      <c r="P26">
        <v>2</v>
      </c>
      <c r="Q26" t="str">
        <f>CONCATENATE(C26,E26,G26,I26)</f>
        <v>14</v>
      </c>
      <c r="R26">
        <v>1</v>
      </c>
      <c r="X26" t="s">
        <v>282</v>
      </c>
      <c r="Y26" t="s">
        <v>263</v>
      </c>
      <c r="AN26">
        <v>645</v>
      </c>
      <c r="AO26">
        <v>597</v>
      </c>
      <c r="AP26">
        <v>603</v>
      </c>
      <c r="AQ26">
        <v>637</v>
      </c>
      <c r="BG26">
        <v>1</v>
      </c>
      <c r="BH26">
        <v>144</v>
      </c>
      <c r="BI26">
        <f>($BH$30-$BH$27)/200</f>
        <v>8.5000000000000006E-2</v>
      </c>
    </row>
    <row r="27" spans="1:80" x14ac:dyDescent="0.25">
      <c r="A27">
        <v>26</v>
      </c>
      <c r="B27">
        <v>242.66375099999999</v>
      </c>
      <c r="C27" s="4">
        <v>1</v>
      </c>
      <c r="H27">
        <v>252.52474000000001</v>
      </c>
      <c r="I27" s="5">
        <v>4</v>
      </c>
      <c r="P27">
        <v>2</v>
      </c>
      <c r="Q27" t="str">
        <f>CONCATENATE(C27,E27,G27,I27)</f>
        <v>14</v>
      </c>
      <c r="R27">
        <v>2</v>
      </c>
      <c r="X27" t="s">
        <v>282</v>
      </c>
      <c r="Y27" t="s">
        <v>264</v>
      </c>
      <c r="AB27" t="s">
        <v>282</v>
      </c>
      <c r="AC27" t="str">
        <f>CONCATENATE($R27,$R28,$R29,$R30)</f>
        <v>2341</v>
      </c>
      <c r="AN27">
        <v>668</v>
      </c>
      <c r="AO27">
        <v>628</v>
      </c>
      <c r="AP27">
        <v>632</v>
      </c>
      <c r="AQ27">
        <v>662</v>
      </c>
      <c r="BG27">
        <v>2</v>
      </c>
      <c r="BH27">
        <v>151</v>
      </c>
      <c r="BI27">
        <f>($BH$31-$BH$28)/200</f>
        <v>7.4999999999999997E-2</v>
      </c>
    </row>
    <row r="28" spans="1:80" x14ac:dyDescent="0.25">
      <c r="A28">
        <v>27</v>
      </c>
      <c r="B28">
        <v>242.64276100000001</v>
      </c>
      <c r="C28" s="4">
        <v>1</v>
      </c>
      <c r="H28">
        <v>252.51896099999999</v>
      </c>
      <c r="I28" s="5">
        <v>4</v>
      </c>
      <c r="P28">
        <v>2</v>
      </c>
      <c r="Q28" t="str">
        <f>CONCATENATE(C28,E28,G28,I28)</f>
        <v>14</v>
      </c>
      <c r="R28">
        <v>3</v>
      </c>
      <c r="X28" t="s">
        <v>282</v>
      </c>
      <c r="Y28" t="s">
        <v>265</v>
      </c>
      <c r="AN28">
        <v>693</v>
      </c>
      <c r="AO28">
        <v>654</v>
      </c>
      <c r="AP28">
        <v>659</v>
      </c>
      <c r="AQ28">
        <v>686</v>
      </c>
      <c r="AT28">
        <f>(($AO$26-$AN$24)/($AN$25-$AN$24))</f>
        <v>0.36363636363636365</v>
      </c>
      <c r="AU28">
        <f>(($AP$26-$AN$24)/($AN$25-$AN$24))</f>
        <v>0.54545454545454541</v>
      </c>
      <c r="AV28">
        <f>(($AQ$24-$AN$24)/($AN$25-$AN$24))</f>
        <v>0</v>
      </c>
      <c r="AW28">
        <f>(($AN$25-$AO$26)/($AO$27-$AO$26))</f>
        <v>0.67741935483870963</v>
      </c>
      <c r="AX28">
        <f>(($AP$26-$AO$26)/($AO$27-$AO$26))</f>
        <v>0.19354838709677419</v>
      </c>
      <c r="AY28">
        <f>(($AQ$25-$AO$26)/($AO$27-$AO$26))</f>
        <v>0.41935483870967744</v>
      </c>
      <c r="AZ28">
        <f>(($AN$25-$AP$26)/($AP$27-$AP$26))</f>
        <v>0.51724137931034486</v>
      </c>
      <c r="BA28">
        <f>(($AO$27-$AP$26)/($AP$27-$AP$26))</f>
        <v>0.86206896551724133</v>
      </c>
      <c r="BB28">
        <f>(($AQ$25-$AP$26)/($AP$27-$AP$26))</f>
        <v>0.2413793103448276</v>
      </c>
      <c r="BC28">
        <f>(($AN$24-$AQ$24)/($AQ$25-$AQ$24))</f>
        <v>0</v>
      </c>
      <c r="BD28">
        <f>(($AO$26-$AQ$24)/($AQ$25-$AQ$24))</f>
        <v>0.48</v>
      </c>
      <c r="BE28">
        <f>(($AP$26-$AQ$24)/($AQ$25-$AQ$24))</f>
        <v>0.72</v>
      </c>
      <c r="BG28">
        <v>3</v>
      </c>
      <c r="BH28">
        <v>160</v>
      </c>
      <c r="BI28">
        <f>($BH$32-$BH$29)/200</f>
        <v>0.115</v>
      </c>
      <c r="BQ28">
        <f>(($AO$26-$AN$24)/($AN$25-$AN$24))</f>
        <v>0.36363636363636365</v>
      </c>
      <c r="BR28">
        <f>1-(($AP$26-$AN$24)/($AN$25-$AN$24))</f>
        <v>0.45454545454545459</v>
      </c>
      <c r="BS28">
        <f>(($AQ$24-$AN$24)/($AN$25-$AN$24))</f>
        <v>0</v>
      </c>
      <c r="BT28">
        <f>1-(($AN$25-$AO$26)/($AO$27-$AO$26))</f>
        <v>0.32258064516129037</v>
      </c>
      <c r="BU28">
        <f>(($AP$26-$AO$26)/($AO$27-$AO$26))</f>
        <v>0.19354838709677419</v>
      </c>
      <c r="BV28">
        <f>(($AQ$25-$AO$26)/($AO$27-$AO$26))</f>
        <v>0.41935483870967744</v>
      </c>
      <c r="BW28">
        <f>1-(($AN$25-$AP$26)/($AP$27-$AP$26))</f>
        <v>0.48275862068965514</v>
      </c>
      <c r="BX28">
        <f>1-(($AO$27-$AP$26)/($AP$27-$AP$26))</f>
        <v>0.13793103448275867</v>
      </c>
      <c r="BY28">
        <f>(($AQ$25-$AP$26)/($AP$27-$AP$26))</f>
        <v>0.2413793103448276</v>
      </c>
      <c r="BZ28">
        <f>(($AN$24-$AQ$24)/($AQ$25-$AQ$24))</f>
        <v>0</v>
      </c>
      <c r="CA28">
        <f>(($AO$26-$AQ$24)/($AQ$25-$AQ$24))</f>
        <v>0.48</v>
      </c>
      <c r="CB28">
        <f>1-(($AP$26-$AQ$24)/($AQ$25-$AQ$24))</f>
        <v>0.28000000000000003</v>
      </c>
    </row>
    <row r="29" spans="1:80" x14ac:dyDescent="0.25">
      <c r="A29">
        <v>28</v>
      </c>
      <c r="B29">
        <v>242.61854499999998</v>
      </c>
      <c r="C29" s="4">
        <v>1</v>
      </c>
      <c r="H29">
        <v>252.54776200000001</v>
      </c>
      <c r="I29" s="5">
        <v>4</v>
      </c>
      <c r="P29">
        <v>2</v>
      </c>
      <c r="Q29" t="str">
        <f>CONCATENATE(C29,E29,G29,I29)</f>
        <v>14</v>
      </c>
      <c r="R29">
        <v>4</v>
      </c>
      <c r="X29" t="s">
        <v>282</v>
      </c>
      <c r="Y29" t="s">
        <v>266</v>
      </c>
      <c r="AN29">
        <v>716</v>
      </c>
      <c r="AO29">
        <v>677</v>
      </c>
      <c r="AP29">
        <v>684</v>
      </c>
      <c r="AQ29">
        <v>711</v>
      </c>
      <c r="AT29">
        <f>(($AO$27-$AN$25)/($AN$26-$AN$25))</f>
        <v>0.37037037037037035</v>
      </c>
      <c r="AU29">
        <f>(($AP$27-$AN$25)/($AN$26-$AN$25))</f>
        <v>0.51851851851851849</v>
      </c>
      <c r="AV29">
        <f>(($AQ$25-$AN$24)/($AN$25-$AN$24))</f>
        <v>0.75757575757575757</v>
      </c>
      <c r="AW29">
        <f>(($AN$26-$AO$27)/($AO$28-$AO$27))</f>
        <v>0.65384615384615385</v>
      </c>
      <c r="AX29">
        <f>(($AP$27-$AO$27)/($AO$28-$AO$27))</f>
        <v>0.15384615384615385</v>
      </c>
      <c r="AY29">
        <f>(($AQ$26-$AO$27)/($AO$28-$AO$27))</f>
        <v>0.34615384615384615</v>
      </c>
      <c r="AZ29">
        <f>(($AN$26-$AP$27)/($AP$28-$AP$27))</f>
        <v>0.48148148148148145</v>
      </c>
      <c r="BA29">
        <f>(($AO$28-$AP$27)/($AP$28-$AP$27))</f>
        <v>0.81481481481481477</v>
      </c>
      <c r="BB29">
        <f>(($AQ$26-$AP$27)/($AP$28-$AP$27))</f>
        <v>0.18518518518518517</v>
      </c>
      <c r="BC29">
        <f>(($AN$25-$AQ$25)/($AQ$26-$AQ$25))</f>
        <v>0.29629629629629628</v>
      </c>
      <c r="BD29">
        <f>(($AO$27-$AQ$25)/($AQ$26-$AQ$25))</f>
        <v>0.66666666666666663</v>
      </c>
      <c r="BE29">
        <f>(($AP$27-$AQ$25)/($AQ$26-$AQ$25))</f>
        <v>0.81481481481481477</v>
      </c>
      <c r="BG29">
        <v>4</v>
      </c>
      <c r="BH29">
        <v>161</v>
      </c>
      <c r="BI29">
        <f>($BH$33-$BH$30)/200</f>
        <v>0.09</v>
      </c>
      <c r="BQ29">
        <f>(($AO$27-$AN$25)/($AN$26-$AN$25))</f>
        <v>0.37037037037037035</v>
      </c>
      <c r="BR29">
        <f>1-(($AP$27-$AN$25)/($AN$26-$AN$25))</f>
        <v>0.48148148148148151</v>
      </c>
      <c r="BS29">
        <f>1-(($AQ$25-$AN$24)/($AN$25-$AN$24))</f>
        <v>0.24242424242424243</v>
      </c>
      <c r="BT29">
        <f>1-(($AN$26-$AO$27)/($AO$28-$AO$27))</f>
        <v>0.34615384615384615</v>
      </c>
      <c r="BU29">
        <f>(($AP$27-$AO$27)/($AO$28-$AO$27))</f>
        <v>0.15384615384615385</v>
      </c>
      <c r="BV29">
        <f>(($AQ$26-$AO$27)/($AO$28-$AO$27))</f>
        <v>0.34615384615384615</v>
      </c>
      <c r="BW29">
        <f>(($AN$26-$AP$27)/($AP$28-$AP$27))</f>
        <v>0.48148148148148145</v>
      </c>
      <c r="BX29">
        <f>1-(($AO$28-$AP$27)/($AP$28-$AP$27))</f>
        <v>0.18518518518518523</v>
      </c>
      <c r="BY29">
        <f>(($AQ$26-$AP$27)/($AP$28-$AP$27))</f>
        <v>0.18518518518518517</v>
      </c>
      <c r="BZ29">
        <f>(($AN$25-$AQ$25)/($AQ$26-$AQ$25))</f>
        <v>0.29629629629629628</v>
      </c>
      <c r="CA29">
        <f>1-(($AO$27-$AQ$25)/($AQ$26-$AQ$25))</f>
        <v>0.33333333333333337</v>
      </c>
      <c r="CB29">
        <f>1-(($AP$27-$AQ$25)/($AQ$26-$AQ$25))</f>
        <v>0.18518518518518523</v>
      </c>
    </row>
    <row r="30" spans="1:80" x14ac:dyDescent="0.25">
      <c r="A30">
        <v>29</v>
      </c>
      <c r="B30">
        <v>242.59776099999999</v>
      </c>
      <c r="C30" s="4">
        <v>1</v>
      </c>
      <c r="H30">
        <v>252.545053</v>
      </c>
      <c r="I30" s="5">
        <v>4</v>
      </c>
      <c r="P30">
        <v>2</v>
      </c>
      <c r="Q30" t="str">
        <f>CONCATENATE(C30,E30,G30,I30)</f>
        <v>14</v>
      </c>
      <c r="R30">
        <v>1</v>
      </c>
      <c r="X30" t="s">
        <v>282</v>
      </c>
      <c r="Y30" t="s">
        <v>263</v>
      </c>
      <c r="AN30">
        <v>743</v>
      </c>
      <c r="AO30">
        <v>701</v>
      </c>
      <c r="AP30">
        <v>707</v>
      </c>
      <c r="AQ30">
        <v>733</v>
      </c>
      <c r="AT30">
        <f>(($AO$28-$AN$26)/($AN$27-$AN$26))</f>
        <v>0.39130434782608697</v>
      </c>
      <c r="AU30">
        <f>(($AP$28-$AN$26)/($AN$27-$AN$26))</f>
        <v>0.60869565217391308</v>
      </c>
      <c r="AV30">
        <f>(($AQ$26-$AN$25)/($AN$26-$AN$25))</f>
        <v>0.70370370370370372</v>
      </c>
      <c r="AW30">
        <f>(($AN$27-$AO$28)/($AO$29-$AO$28))</f>
        <v>0.60869565217391308</v>
      </c>
      <c r="AX30">
        <f>(($AP$28-$AO$28)/($AO$29-$AO$28))</f>
        <v>0.21739130434782608</v>
      </c>
      <c r="AY30">
        <f>(($AQ$27-$AO$28)/($AO$29-$AO$28))</f>
        <v>0.34782608695652173</v>
      </c>
      <c r="AZ30">
        <f>(($AN$27-$AP$28)/($AP$29-$AP$28))</f>
        <v>0.36</v>
      </c>
      <c r="BA30">
        <f>(($AO$29-$AP$28)/($AP$29-$AP$28))</f>
        <v>0.72</v>
      </c>
      <c r="BB30">
        <f>(($AQ$27-$AP$28)/($AP$29-$AP$28))</f>
        <v>0.12</v>
      </c>
      <c r="BC30">
        <f>(($AN$26-$AQ$26)/($AQ$27-$AQ$26))</f>
        <v>0.32</v>
      </c>
      <c r="BD30">
        <f>(($AO$28-$AQ$26)/($AQ$27-$AQ$26))</f>
        <v>0.68</v>
      </c>
      <c r="BE30">
        <f>(($AP$28-$AQ$26)/($AQ$27-$AQ$26))</f>
        <v>0.88</v>
      </c>
      <c r="BG30">
        <v>1</v>
      </c>
      <c r="BH30">
        <v>168</v>
      </c>
      <c r="BI30">
        <f>($BH$34-$BH$31)/200</f>
        <v>8.5000000000000006E-2</v>
      </c>
      <c r="BQ30">
        <f>(($AO$28-$AN$26)/($AN$27-$AN$26))</f>
        <v>0.39130434782608697</v>
      </c>
      <c r="BR30">
        <f>1-(($AP$28-$AN$26)/($AN$27-$AN$26))</f>
        <v>0.39130434782608692</v>
      </c>
      <c r="BS30">
        <f>1-(($AQ$26-$AN$25)/($AN$26-$AN$25))</f>
        <v>0.29629629629629628</v>
      </c>
      <c r="BT30">
        <f>1-(($AN$27-$AO$28)/($AO$29-$AO$28))</f>
        <v>0.39130434782608692</v>
      </c>
      <c r="BU30">
        <f>(($AP$28-$AO$28)/($AO$29-$AO$28))</f>
        <v>0.21739130434782608</v>
      </c>
      <c r="BV30">
        <f>(($AQ$27-$AO$28)/($AO$29-$AO$28))</f>
        <v>0.34782608695652173</v>
      </c>
      <c r="BW30">
        <f>(($AN$27-$AP$28)/($AP$29-$AP$28))</f>
        <v>0.36</v>
      </c>
      <c r="BX30">
        <f>1-(($AO$29-$AP$28)/($AP$29-$AP$28))</f>
        <v>0.28000000000000003</v>
      </c>
      <c r="BY30">
        <f>(($AQ$27-$AP$28)/($AP$29-$AP$28))</f>
        <v>0.12</v>
      </c>
      <c r="BZ30">
        <f>(($AN$26-$AQ$26)/($AQ$27-$AQ$26))</f>
        <v>0.32</v>
      </c>
      <c r="CA30">
        <f>1-(($AO$28-$AQ$26)/($AQ$27-$AQ$26))</f>
        <v>0.31999999999999995</v>
      </c>
      <c r="CB30">
        <f>1-(($AP$28-$AQ$26)/($AQ$27-$AQ$26))</f>
        <v>0.12</v>
      </c>
    </row>
    <row r="31" spans="1:80" x14ac:dyDescent="0.25">
      <c r="A31">
        <v>30</v>
      </c>
      <c r="B31">
        <v>242.588491</v>
      </c>
      <c r="C31" s="4">
        <v>1</v>
      </c>
      <c r="H31">
        <v>252.58250200000001</v>
      </c>
      <c r="I31" s="5">
        <v>4</v>
      </c>
      <c r="P31">
        <v>2</v>
      </c>
      <c r="Q31" t="str">
        <f>CONCATENATE(C31,E31,G31,I31)</f>
        <v>14</v>
      </c>
      <c r="R31">
        <v>2</v>
      </c>
      <c r="X31" t="s">
        <v>282</v>
      </c>
      <c r="Y31" t="s">
        <v>264</v>
      </c>
      <c r="AB31" t="s">
        <v>282</v>
      </c>
      <c r="AC31" t="str">
        <f>CONCATENATE($R31,$R32,$R33,$R34)</f>
        <v>2341</v>
      </c>
      <c r="AN31">
        <v>763</v>
      </c>
      <c r="AO31">
        <v>723</v>
      </c>
      <c r="AP31">
        <v>731</v>
      </c>
      <c r="AQ31">
        <v>757</v>
      </c>
      <c r="AT31">
        <f>(($AO$29-$AN$27)/($AN$28-$AN$27))</f>
        <v>0.36</v>
      </c>
      <c r="AU31">
        <f>(($AP$29-$AN$27)/($AN$28-$AN$27))</f>
        <v>0.64</v>
      </c>
      <c r="AV31">
        <f>(($AQ$27-$AN$26)/($AN$27-$AN$26))</f>
        <v>0.73913043478260865</v>
      </c>
      <c r="AW31">
        <f>(($AN$28-$AO$29)/($AO$30-$AO$29))</f>
        <v>0.66666666666666663</v>
      </c>
      <c r="AX31">
        <f>(($AP$29-$AO$29)/($AO$30-$AO$29))</f>
        <v>0.29166666666666669</v>
      </c>
      <c r="AY31">
        <f>(($AQ$28-$AO$29)/($AO$30-$AO$29))</f>
        <v>0.375</v>
      </c>
      <c r="AZ31">
        <f>(($AN$28-$AP$29)/($AP$30-$AP$29))</f>
        <v>0.39130434782608697</v>
      </c>
      <c r="BA31">
        <f>(($AO$30-$AP$29)/($AP$30-$AP$29))</f>
        <v>0.73913043478260865</v>
      </c>
      <c r="BB31">
        <f>(($AQ$28-$AP$29)/($AP$30-$AP$29))</f>
        <v>8.6956521739130432E-2</v>
      </c>
      <c r="BC31">
        <f>(($AN$27-$AQ$27)/($AQ$28-$AQ$27))</f>
        <v>0.25</v>
      </c>
      <c r="BD31">
        <f>(($AO$29-$AQ$27)/($AQ$28-$AQ$27))</f>
        <v>0.625</v>
      </c>
      <c r="BE31">
        <f>(($AP$29-$AQ$27)/($AQ$28-$AQ$27))</f>
        <v>0.91666666666666663</v>
      </c>
      <c r="BG31">
        <v>2</v>
      </c>
      <c r="BH31">
        <v>175</v>
      </c>
      <c r="BI31">
        <f>($BH$35-$BH$32)/200</f>
        <v>0.08</v>
      </c>
      <c r="BQ31">
        <f>(($AO$29-$AN$27)/($AN$28-$AN$27))</f>
        <v>0.36</v>
      </c>
      <c r="BR31">
        <f>1-(($AP$29-$AN$27)/($AN$28-$AN$27))</f>
        <v>0.36</v>
      </c>
      <c r="BS31">
        <f>1-(($AQ$27-$AN$26)/($AN$27-$AN$26))</f>
        <v>0.26086956521739135</v>
      </c>
      <c r="BT31">
        <f>1-(($AN$28-$AO$29)/($AO$30-$AO$29))</f>
        <v>0.33333333333333337</v>
      </c>
      <c r="BU31">
        <f>(($AP$29-$AO$29)/($AO$30-$AO$29))</f>
        <v>0.29166666666666669</v>
      </c>
      <c r="BV31">
        <f>(($AQ$28-$AO$29)/($AO$30-$AO$29))</f>
        <v>0.375</v>
      </c>
      <c r="BW31">
        <f>(($AN$28-$AP$29)/($AP$30-$AP$29))</f>
        <v>0.39130434782608697</v>
      </c>
      <c r="BX31">
        <f>1-(($AO$30-$AP$29)/($AP$30-$AP$29))</f>
        <v>0.26086956521739135</v>
      </c>
      <c r="BY31">
        <f>(($AQ$28-$AP$29)/($AP$30-$AP$29))</f>
        <v>8.6956521739130432E-2</v>
      </c>
      <c r="BZ31">
        <f>(($AN$27-$AQ$27)/($AQ$28-$AQ$27))</f>
        <v>0.25</v>
      </c>
      <c r="CA31">
        <f>1-(($AO$29-$AQ$27)/($AQ$28-$AQ$27))</f>
        <v>0.375</v>
      </c>
      <c r="CB31">
        <f>1-(($AP$29-$AQ$27)/($AQ$28-$AQ$27))</f>
        <v>8.333333333333337E-2</v>
      </c>
    </row>
    <row r="32" spans="1:80" x14ac:dyDescent="0.25">
      <c r="A32">
        <v>31</v>
      </c>
      <c r="B32">
        <v>242.62484499999999</v>
      </c>
      <c r="C32" s="4">
        <v>1</v>
      </c>
      <c r="H32">
        <v>252.552503</v>
      </c>
      <c r="I32" s="5">
        <v>4</v>
      </c>
      <c r="P32">
        <v>2</v>
      </c>
      <c r="Q32" t="str">
        <f>CONCATENATE(C32,E32,G32,I32)</f>
        <v>14</v>
      </c>
      <c r="R32">
        <v>3</v>
      </c>
      <c r="X32" t="s">
        <v>282</v>
      </c>
      <c r="Y32" t="s">
        <v>265</v>
      </c>
      <c r="AN32">
        <v>786</v>
      </c>
      <c r="AO32">
        <v>747</v>
      </c>
      <c r="AP32">
        <v>756</v>
      </c>
      <c r="AQ32">
        <v>781</v>
      </c>
      <c r="AT32">
        <f>(($AO$30-$AN$28)/($AN$29-$AN$28))</f>
        <v>0.34782608695652173</v>
      </c>
      <c r="AU32">
        <f>(($AP$30-$AN$28)/($AN$29-$AN$28))</f>
        <v>0.60869565217391308</v>
      </c>
      <c r="AV32">
        <f>(($AQ$28-$AN$27)/($AN$28-$AN$27))</f>
        <v>0.72</v>
      </c>
      <c r="AW32">
        <f>(($AN$29-$AO$30)/($AO$31-$AO$30))</f>
        <v>0.68181818181818177</v>
      </c>
      <c r="AX32">
        <f>(($AP$30-$AO$30)/($AO$31-$AO$30))</f>
        <v>0.27272727272727271</v>
      </c>
      <c r="AY32">
        <f>(($AQ$29-$AO$30)/($AO$31-$AO$30))</f>
        <v>0.45454545454545453</v>
      </c>
      <c r="AZ32">
        <f>(($AN$29-$AP$30)/($AP$31-$AP$30))</f>
        <v>0.375</v>
      </c>
      <c r="BA32">
        <f>(($AO$31-$AP$30)/($AP$31-$AP$30))</f>
        <v>0.66666666666666663</v>
      </c>
      <c r="BB32">
        <f>(($AQ$29-$AP$30)/($AP$31-$AP$30))</f>
        <v>0.16666666666666666</v>
      </c>
      <c r="BC32">
        <f>(($AN$28-$AQ$28)/($AQ$29-$AQ$28))</f>
        <v>0.28000000000000003</v>
      </c>
      <c r="BD32">
        <f>(($AO$30-$AQ$28)/($AQ$29-$AQ$28))</f>
        <v>0.6</v>
      </c>
      <c r="BE32">
        <f>(($AP$30-$AQ$28)/($AQ$29-$AQ$28))</f>
        <v>0.84</v>
      </c>
      <c r="BG32">
        <v>3</v>
      </c>
      <c r="BH32">
        <v>184</v>
      </c>
      <c r="BI32">
        <f>($BH$36-$BH$33)/200</f>
        <v>0.105</v>
      </c>
      <c r="BQ32">
        <f>(($AO$30-$AN$28)/($AN$29-$AN$28))</f>
        <v>0.34782608695652173</v>
      </c>
      <c r="BR32">
        <f>1-(($AP$30-$AN$28)/($AN$29-$AN$28))</f>
        <v>0.39130434782608692</v>
      </c>
      <c r="BS32">
        <f>1-(($AQ$28-$AN$27)/($AN$28-$AN$27))</f>
        <v>0.28000000000000003</v>
      </c>
      <c r="BT32">
        <f>1-(($AN$29-$AO$30)/($AO$31-$AO$30))</f>
        <v>0.31818181818181823</v>
      </c>
      <c r="BU32">
        <f>(($AP$30-$AO$30)/($AO$31-$AO$30))</f>
        <v>0.27272727272727271</v>
      </c>
      <c r="BV32">
        <f>(($AQ$29-$AO$30)/($AO$31-$AO$30))</f>
        <v>0.45454545454545453</v>
      </c>
      <c r="BW32">
        <f>(($AN$29-$AP$30)/($AP$31-$AP$30))</f>
        <v>0.375</v>
      </c>
      <c r="BX32">
        <f>1-(($AO$31-$AP$30)/($AP$31-$AP$30))</f>
        <v>0.33333333333333337</v>
      </c>
      <c r="BY32">
        <f>(($AQ$29-$AP$30)/($AP$31-$AP$30))</f>
        <v>0.16666666666666666</v>
      </c>
      <c r="BZ32">
        <f>(($AN$28-$AQ$28)/($AQ$29-$AQ$28))</f>
        <v>0.28000000000000003</v>
      </c>
      <c r="CA32">
        <f>1-(($AO$30-$AQ$28)/($AQ$29-$AQ$28))</f>
        <v>0.4</v>
      </c>
      <c r="CB32">
        <f>1-(($AP$30-$AQ$28)/($AQ$29-$AQ$28))</f>
        <v>0.16000000000000003</v>
      </c>
    </row>
    <row r="33" spans="1:80" x14ac:dyDescent="0.25">
      <c r="A33">
        <v>32</v>
      </c>
      <c r="B33">
        <v>242.62484499999999</v>
      </c>
      <c r="C33" s="4">
        <v>1</v>
      </c>
      <c r="H33">
        <v>252.515524</v>
      </c>
      <c r="I33" s="5">
        <v>4</v>
      </c>
      <c r="P33">
        <v>2</v>
      </c>
      <c r="Q33" t="str">
        <f>CONCATENATE(C33,E33,G33,I33)</f>
        <v>14</v>
      </c>
      <c r="R33">
        <v>4</v>
      </c>
      <c r="X33" t="s">
        <v>282</v>
      </c>
      <c r="Y33" t="s">
        <v>266</v>
      </c>
      <c r="AN33">
        <v>809</v>
      </c>
      <c r="AO33">
        <v>769</v>
      </c>
      <c r="AP33">
        <v>779</v>
      </c>
      <c r="AQ33">
        <v>804</v>
      </c>
      <c r="AT33">
        <f>(($AO$31-$AN$29)/($AN$30-$AN$29))</f>
        <v>0.25925925925925924</v>
      </c>
      <c r="AU33">
        <f>(($AP$31-$AN$29)/($AN$30-$AN$29))</f>
        <v>0.55555555555555558</v>
      </c>
      <c r="AV33">
        <f>(($AQ$29-$AN$28)/($AN$29-$AN$28))</f>
        <v>0.78260869565217395</v>
      </c>
      <c r="AW33">
        <f>(($AN$30-$AO$31)/($AO$32-$AO$31))</f>
        <v>0.83333333333333337</v>
      </c>
      <c r="AX33">
        <f>(($AP$31-$AO$31)/($AO$32-$AO$31))</f>
        <v>0.33333333333333331</v>
      </c>
      <c r="AY33">
        <f>(($AQ$30-$AO$31)/($AO$32-$AO$31))</f>
        <v>0.41666666666666669</v>
      </c>
      <c r="AZ33">
        <f>(($AN$30-$AP$31)/($AP$32-$AP$31))</f>
        <v>0.48</v>
      </c>
      <c r="BA33">
        <f>(($AO$32-$AP$31)/($AP$32-$AP$31))</f>
        <v>0.64</v>
      </c>
      <c r="BB33">
        <f>(($AQ$30-$AP$31)/($AP$32-$AP$31))</f>
        <v>0.08</v>
      </c>
      <c r="BC33">
        <f>(($AN$29-$AQ$29)/($AQ$30-$AQ$29))</f>
        <v>0.22727272727272727</v>
      </c>
      <c r="BD33">
        <f>(($AO$31-$AQ$29)/($AQ$30-$AQ$29))</f>
        <v>0.54545454545454541</v>
      </c>
      <c r="BE33">
        <f>(($AP$31-$AQ$29)/($AQ$30-$AQ$29))</f>
        <v>0.90909090909090906</v>
      </c>
      <c r="BG33">
        <v>4</v>
      </c>
      <c r="BH33">
        <v>186</v>
      </c>
      <c r="BI33">
        <f>($BH$37-$BH$34)/200</f>
        <v>9.5000000000000001E-2</v>
      </c>
      <c r="BQ33">
        <f>(($AO$31-$AN$29)/($AN$30-$AN$29))</f>
        <v>0.25925925925925924</v>
      </c>
      <c r="BR33">
        <f>1-(($AP$31-$AN$29)/($AN$30-$AN$29))</f>
        <v>0.44444444444444442</v>
      </c>
      <c r="BS33">
        <f>1-(($AQ$29-$AN$28)/($AN$29-$AN$28))</f>
        <v>0.21739130434782605</v>
      </c>
      <c r="BT33">
        <f>1-(($AN$30-$AO$31)/($AO$32-$AO$31))</f>
        <v>0.16666666666666663</v>
      </c>
      <c r="BU33">
        <f>(($AP$31-$AO$31)/($AO$32-$AO$31))</f>
        <v>0.33333333333333331</v>
      </c>
      <c r="BV33">
        <f>(($AQ$30-$AO$31)/($AO$32-$AO$31))</f>
        <v>0.41666666666666669</v>
      </c>
      <c r="BW33">
        <f>(($AN$30-$AP$31)/($AP$32-$AP$31))</f>
        <v>0.48</v>
      </c>
      <c r="BX33">
        <f>1-(($AO$32-$AP$31)/($AP$32-$AP$31))</f>
        <v>0.36</v>
      </c>
      <c r="BY33">
        <f>(($AQ$30-$AP$31)/($AP$32-$AP$31))</f>
        <v>0.08</v>
      </c>
      <c r="BZ33">
        <f>(($AN$29-$AQ$29)/($AQ$30-$AQ$29))</f>
        <v>0.22727272727272727</v>
      </c>
      <c r="CA33">
        <f>1-(($AO$31-$AQ$29)/($AQ$30-$AQ$29))</f>
        <v>0.45454545454545459</v>
      </c>
      <c r="CB33">
        <f>1-(($AP$31-$AQ$29)/($AQ$30-$AQ$29))</f>
        <v>9.0909090909090939E-2</v>
      </c>
    </row>
    <row r="34" spans="1:80" x14ac:dyDescent="0.25">
      <c r="A34">
        <v>33</v>
      </c>
      <c r="B34">
        <v>242.62484499999999</v>
      </c>
      <c r="C34" s="4">
        <v>1</v>
      </c>
      <c r="H34">
        <v>252.56036900000001</v>
      </c>
      <c r="I34" s="5">
        <v>4</v>
      </c>
      <c r="P34">
        <v>2</v>
      </c>
      <c r="Q34" t="str">
        <f>CONCATENATE(C34,E34,G34,I34)</f>
        <v>14</v>
      </c>
      <c r="R34">
        <v>1</v>
      </c>
      <c r="X34" t="s">
        <v>282</v>
      </c>
      <c r="Y34" t="s">
        <v>263</v>
      </c>
      <c r="AN34">
        <v>835</v>
      </c>
      <c r="AO34">
        <v>794</v>
      </c>
      <c r="AP34">
        <v>802</v>
      </c>
      <c r="AQ34">
        <v>830</v>
      </c>
      <c r="AT34">
        <f>(($AO$32-$AN$30)/($AN$31-$AN$30))</f>
        <v>0.2</v>
      </c>
      <c r="AU34">
        <f>(($AP$32-$AN$30)/($AN$31-$AN$30))</f>
        <v>0.65</v>
      </c>
      <c r="AV34">
        <f>(($AQ$30-$AN$29)/($AN$30-$AN$29))</f>
        <v>0.62962962962962965</v>
      </c>
      <c r="AW34">
        <f>(($AN$31-$AO$32)/($AO$33-$AO$32))</f>
        <v>0.72727272727272729</v>
      </c>
      <c r="AX34">
        <f>(($AP$32-$AO$32)/($AO$33-$AO$32))</f>
        <v>0.40909090909090912</v>
      </c>
      <c r="AY34">
        <f>(($AQ$31-$AO$32)/($AO$33-$AO$32))</f>
        <v>0.45454545454545453</v>
      </c>
      <c r="AZ34">
        <f>(($AN$31-$AP$32)/($AP$33-$AP$32))</f>
        <v>0.30434782608695654</v>
      </c>
      <c r="BA34">
        <f>(($AO$33-$AP$32)/($AP$33-$AP$32))</f>
        <v>0.56521739130434778</v>
      </c>
      <c r="BB34">
        <f>(($AQ$31-$AP$32)/($AP$33-$AP$32))</f>
        <v>4.3478260869565216E-2</v>
      </c>
      <c r="BC34">
        <f>(($AN$30-$AQ$30)/($AQ$31-$AQ$30))</f>
        <v>0.41666666666666669</v>
      </c>
      <c r="BD34">
        <f>(($AO$32-$AQ$30)/($AQ$31-$AQ$30))</f>
        <v>0.58333333333333337</v>
      </c>
      <c r="BE34">
        <f>(($AP$32-$AQ$30)/($AQ$31-$AQ$30))</f>
        <v>0.95833333333333337</v>
      </c>
      <c r="BG34">
        <v>1</v>
      </c>
      <c r="BH34">
        <v>192</v>
      </c>
      <c r="BI34">
        <f>($BH$38-$BH$35)/200</f>
        <v>7.4999999999999997E-2</v>
      </c>
      <c r="BQ34">
        <f>(($AO$32-$AN$30)/($AN$31-$AN$30))</f>
        <v>0.2</v>
      </c>
      <c r="BR34">
        <f>1-(($AP$32-$AN$30)/($AN$31-$AN$30))</f>
        <v>0.35</v>
      </c>
      <c r="BS34">
        <f>1-(($AQ$30-$AN$29)/($AN$30-$AN$29))</f>
        <v>0.37037037037037035</v>
      </c>
      <c r="BT34">
        <f>1-(($AN$31-$AO$32)/($AO$33-$AO$32))</f>
        <v>0.27272727272727271</v>
      </c>
      <c r="BU34">
        <f>(($AP$32-$AO$32)/($AO$33-$AO$32))</f>
        <v>0.40909090909090912</v>
      </c>
      <c r="BV34">
        <f>(($AQ$31-$AO$32)/($AO$33-$AO$32))</f>
        <v>0.45454545454545453</v>
      </c>
      <c r="BW34">
        <f>(($AN$31-$AP$32)/($AP$33-$AP$32))</f>
        <v>0.30434782608695654</v>
      </c>
      <c r="BX34">
        <f>1-(($AO$33-$AP$32)/($AP$33-$AP$32))</f>
        <v>0.43478260869565222</v>
      </c>
      <c r="BY34">
        <f>(($AQ$31-$AP$32)/($AP$33-$AP$32))</f>
        <v>4.3478260869565216E-2</v>
      </c>
      <c r="BZ34">
        <f>(($AN$30-$AQ$30)/($AQ$31-$AQ$30))</f>
        <v>0.41666666666666669</v>
      </c>
      <c r="CA34">
        <f>1-(($AO$32-$AQ$30)/($AQ$31-$AQ$30))</f>
        <v>0.41666666666666663</v>
      </c>
      <c r="CB34">
        <f>1-(($AP$32-$AQ$30)/($AQ$31-$AQ$30))</f>
        <v>4.166666666666663E-2</v>
      </c>
    </row>
    <row r="35" spans="1:80" x14ac:dyDescent="0.25">
      <c r="A35">
        <v>34</v>
      </c>
      <c r="H35">
        <v>252.58672100000001</v>
      </c>
      <c r="I35" s="5">
        <v>4</v>
      </c>
      <c r="P35">
        <v>1</v>
      </c>
      <c r="Q35" t="str">
        <f>CONCATENATE(C35,E35,G35,I35)</f>
        <v>4</v>
      </c>
      <c r="R35">
        <v>2</v>
      </c>
      <c r="X35" t="s">
        <v>282</v>
      </c>
      <c r="Y35" t="s">
        <v>264</v>
      </c>
      <c r="AB35" t="s">
        <v>282</v>
      </c>
      <c r="AC35" t="str">
        <f>CONCATENATE($R35,$R36,$R37,$R38)</f>
        <v>2341</v>
      </c>
      <c r="AN35">
        <v>864</v>
      </c>
      <c r="AO35">
        <v>817</v>
      </c>
      <c r="AP35">
        <v>827</v>
      </c>
      <c r="AQ35">
        <v>858</v>
      </c>
      <c r="AT35">
        <f>(($AO$33-$AN$31)/($AN$32-$AN$31))</f>
        <v>0.2608695652173913</v>
      </c>
      <c r="AU35">
        <f>(($AP$33-$AN$31)/($AN$32-$AN$31))</f>
        <v>0.69565217391304346</v>
      </c>
      <c r="AV35">
        <f>(($AQ$31-$AN$30)/($AN$31-$AN$30))</f>
        <v>0.7</v>
      </c>
      <c r="AW35">
        <f>(($AN$32-$AO$33)/($AO$34-$AO$33))</f>
        <v>0.68</v>
      </c>
      <c r="AX35">
        <f>(($AP$33-$AO$33)/($AO$34-$AO$33))</f>
        <v>0.4</v>
      </c>
      <c r="AY35">
        <f>(($AQ$32-$AO$33)/($AO$34-$AO$33))</f>
        <v>0.48</v>
      </c>
      <c r="AZ35">
        <f>(($AN$32-$AP$33)/($AP$34-$AP$33))</f>
        <v>0.30434782608695654</v>
      </c>
      <c r="BA35">
        <f>(($AO$34-$AP$33)/($AP$34-$AP$33))</f>
        <v>0.65217391304347827</v>
      </c>
      <c r="BB35">
        <f>(($AQ$32-$AP$33)/($AP$34-$AP$33))</f>
        <v>8.6956521739130432E-2</v>
      </c>
      <c r="BC35">
        <f>(($AN$31-$AQ$31)/($AQ$32-$AQ$31))</f>
        <v>0.25</v>
      </c>
      <c r="BD35">
        <f>(($AO$33-$AQ$31)/($AQ$32-$AQ$31))</f>
        <v>0.5</v>
      </c>
      <c r="BE35">
        <f>(($AP$33-$AQ$31)/($AQ$32-$AQ$31))</f>
        <v>0.91666666666666663</v>
      </c>
      <c r="BG35">
        <v>2</v>
      </c>
      <c r="BH35">
        <v>200</v>
      </c>
      <c r="BI35">
        <f>($BH$39-$BH$36)/200</f>
        <v>8.5000000000000006E-2</v>
      </c>
      <c r="BQ35">
        <f>(($AO$33-$AN$31)/($AN$32-$AN$31))</f>
        <v>0.2608695652173913</v>
      </c>
      <c r="BR35">
        <f>1-(($AP$33-$AN$31)/($AN$32-$AN$31))</f>
        <v>0.30434782608695654</v>
      </c>
      <c r="BS35">
        <f>1-(($AQ$31-$AN$30)/($AN$31-$AN$30))</f>
        <v>0.30000000000000004</v>
      </c>
      <c r="BT35">
        <f>1-(($AN$32-$AO$33)/($AO$34-$AO$33))</f>
        <v>0.31999999999999995</v>
      </c>
      <c r="BU35">
        <f>(($AP$33-$AO$33)/($AO$34-$AO$33))</f>
        <v>0.4</v>
      </c>
      <c r="BV35">
        <f>(($AQ$32-$AO$33)/($AO$34-$AO$33))</f>
        <v>0.48</v>
      </c>
      <c r="BW35">
        <f>(($AN$32-$AP$33)/($AP$34-$AP$33))</f>
        <v>0.30434782608695654</v>
      </c>
      <c r="BX35">
        <f>1-(($AO$34-$AP$33)/($AP$34-$AP$33))</f>
        <v>0.34782608695652173</v>
      </c>
      <c r="BY35">
        <f>(($AQ$32-$AP$33)/($AP$34-$AP$33))</f>
        <v>8.6956521739130432E-2</v>
      </c>
      <c r="BZ35">
        <f>(($AN$31-$AQ$31)/($AQ$32-$AQ$31))</f>
        <v>0.25</v>
      </c>
      <c r="CA35">
        <f>(($AO$33-$AQ$31)/($AQ$32-$AQ$31))</f>
        <v>0.5</v>
      </c>
      <c r="CB35">
        <f>1-(($AP$33-$AQ$31)/($AQ$32-$AQ$31))</f>
        <v>8.333333333333337E-2</v>
      </c>
    </row>
    <row r="36" spans="1:80" x14ac:dyDescent="0.25">
      <c r="A36">
        <v>35</v>
      </c>
      <c r="H36">
        <v>252.58672100000001</v>
      </c>
      <c r="I36" s="5">
        <v>4</v>
      </c>
      <c r="P36">
        <v>1</v>
      </c>
      <c r="Q36" t="str">
        <f>CONCATENATE(C36,E36,G36,I36)</f>
        <v>4</v>
      </c>
      <c r="R36">
        <v>3</v>
      </c>
      <c r="X36" t="s">
        <v>282</v>
      </c>
      <c r="Y36" t="s">
        <v>265</v>
      </c>
      <c r="AN36">
        <v>879</v>
      </c>
      <c r="AO36">
        <v>847</v>
      </c>
      <c r="AP36">
        <v>854</v>
      </c>
      <c r="AQ36">
        <v>880</v>
      </c>
      <c r="AT36">
        <f>(($AO$34-$AN$32)/($AN$33-$AN$32))</f>
        <v>0.34782608695652173</v>
      </c>
      <c r="AU36">
        <f>(($AP$34-$AN$32)/($AN$33-$AN$32))</f>
        <v>0.69565217391304346</v>
      </c>
      <c r="AV36">
        <f>(($AQ$32-$AN$31)/($AN$32-$AN$31))</f>
        <v>0.78260869565217395</v>
      </c>
      <c r="AW36">
        <f>(($AN$33-$AO$34)/($AO$35-$AO$34))</f>
        <v>0.65217391304347827</v>
      </c>
      <c r="AX36">
        <f>(($AP$34-$AO$34)/($AO$35-$AO$34))</f>
        <v>0.34782608695652173</v>
      </c>
      <c r="AY36">
        <f>(($AQ$33-$AO$34)/($AO$35-$AO$34))</f>
        <v>0.43478260869565216</v>
      </c>
      <c r="AZ36">
        <f>(($AN$33-$AP$34)/($AP$35-$AP$34))</f>
        <v>0.28000000000000003</v>
      </c>
      <c r="BA36">
        <f>(($AO$35-$AP$34)/($AP$35-$AP$34))</f>
        <v>0.6</v>
      </c>
      <c r="BB36">
        <f>(($AQ$33-$AP$34)/($AP$35-$AP$34))</f>
        <v>0.08</v>
      </c>
      <c r="BC36">
        <f>(($AN$32-$AQ$32)/($AQ$33-$AQ$32))</f>
        <v>0.21739130434782608</v>
      </c>
      <c r="BD36">
        <f>(($AO$34-$AQ$32)/($AQ$33-$AQ$32))</f>
        <v>0.56521739130434778</v>
      </c>
      <c r="BE36">
        <f>(($AP$34-$AQ$32)/($AQ$33-$AQ$32))</f>
        <v>0.91304347826086951</v>
      </c>
      <c r="BG36">
        <v>3</v>
      </c>
      <c r="BH36">
        <v>207</v>
      </c>
      <c r="BI36">
        <f>($BH$40-$BH$37)/200</f>
        <v>0.105</v>
      </c>
      <c r="BQ36">
        <f>(($AO$34-$AN$32)/($AN$33-$AN$32))</f>
        <v>0.34782608695652173</v>
      </c>
      <c r="BR36">
        <f>1-(($AP$34-$AN$32)/($AN$33-$AN$32))</f>
        <v>0.30434782608695654</v>
      </c>
      <c r="BS36">
        <f>1-(($AQ$32-$AN$31)/($AN$32-$AN$31))</f>
        <v>0.21739130434782605</v>
      </c>
      <c r="BT36">
        <f>1-(($AN$33-$AO$34)/($AO$35-$AO$34))</f>
        <v>0.34782608695652173</v>
      </c>
      <c r="BU36">
        <f>(($AP$34-$AO$34)/($AO$35-$AO$34))</f>
        <v>0.34782608695652173</v>
      </c>
      <c r="BV36">
        <f>(($AQ$33-$AO$34)/($AO$35-$AO$34))</f>
        <v>0.43478260869565216</v>
      </c>
      <c r="BW36">
        <f>(($AN$33-$AP$34)/($AP$35-$AP$34))</f>
        <v>0.28000000000000003</v>
      </c>
      <c r="BX36">
        <f>1-(($AO$35-$AP$34)/($AP$35-$AP$34))</f>
        <v>0.4</v>
      </c>
      <c r="BY36">
        <f>(($AQ$33-$AP$34)/($AP$35-$AP$34))</f>
        <v>0.08</v>
      </c>
      <c r="BZ36">
        <f>(($AN$32-$AQ$32)/($AQ$33-$AQ$32))</f>
        <v>0.21739130434782608</v>
      </c>
      <c r="CA36">
        <f>1-(($AO$34-$AQ$32)/($AQ$33-$AQ$32))</f>
        <v>0.43478260869565222</v>
      </c>
      <c r="CB36">
        <f>1-(($AP$34-$AQ$32)/($AQ$33-$AQ$32))</f>
        <v>8.6956521739130488E-2</v>
      </c>
    </row>
    <row r="37" spans="1:80" x14ac:dyDescent="0.25">
      <c r="A37">
        <v>36</v>
      </c>
      <c r="D37">
        <v>231.40140700000001</v>
      </c>
      <c r="E37" s="2">
        <v>2</v>
      </c>
      <c r="P37">
        <v>1</v>
      </c>
      <c r="Q37" t="str">
        <f>CONCATENATE(C37,E37,G37,I37)</f>
        <v>2</v>
      </c>
      <c r="R37">
        <v>4</v>
      </c>
      <c r="X37" t="s">
        <v>282</v>
      </c>
      <c r="Y37" t="s">
        <v>266</v>
      </c>
      <c r="AN37">
        <v>911</v>
      </c>
      <c r="AO37">
        <v>873</v>
      </c>
      <c r="AP37">
        <v>898</v>
      </c>
      <c r="AQ37">
        <v>907</v>
      </c>
      <c r="AT37">
        <f>(($AO$35-$AN$33)/($AN$34-$AN$33))</f>
        <v>0.30769230769230771</v>
      </c>
      <c r="AU37">
        <f>(($AP$35-$AN$33)/($AN$34-$AN$33))</f>
        <v>0.69230769230769229</v>
      </c>
      <c r="AV37">
        <f>(($AQ$33-$AN$32)/($AN$33-$AN$32))</f>
        <v>0.78260869565217395</v>
      </c>
      <c r="AW37">
        <f>(($AN$34-$AO$35)/($AO$36-$AO$35))</f>
        <v>0.6</v>
      </c>
      <c r="AX37">
        <f>(($AP$35-$AO$35)/($AO$36-$AO$35))</f>
        <v>0.33333333333333331</v>
      </c>
      <c r="AY37">
        <f>(($AQ$34-$AO$35)/($AO$36-$AO$35))</f>
        <v>0.43333333333333335</v>
      </c>
      <c r="AZ37">
        <f>(($AN$34-$AP$35)/($AP$36-$AP$35))</f>
        <v>0.29629629629629628</v>
      </c>
      <c r="BA37">
        <f>(($AO$36-$AP$35)/($AP$36-$AP$35))</f>
        <v>0.7407407407407407</v>
      </c>
      <c r="BB37">
        <f>(($AQ$34-$AP$35)/($AP$36-$AP$35))</f>
        <v>0.1111111111111111</v>
      </c>
      <c r="BC37">
        <f>(($AN$33-$AQ$33)/($AQ$34-$AQ$33))</f>
        <v>0.19230769230769232</v>
      </c>
      <c r="BD37">
        <f>(($AO$35-$AQ$33)/($AQ$34-$AQ$33))</f>
        <v>0.5</v>
      </c>
      <c r="BE37">
        <f>(($AP$35-$AQ$33)/($AQ$34-$AQ$33))</f>
        <v>0.88461538461538458</v>
      </c>
      <c r="BG37">
        <v>4</v>
      </c>
      <c r="BH37">
        <v>211</v>
      </c>
      <c r="BI37">
        <f>($BH$41-$BH$38)/200</f>
        <v>0.115</v>
      </c>
      <c r="BQ37">
        <f>(($AO$35-$AN$33)/($AN$34-$AN$33))</f>
        <v>0.30769230769230771</v>
      </c>
      <c r="BR37">
        <f>1-(($AP$35-$AN$33)/($AN$34-$AN$33))</f>
        <v>0.30769230769230771</v>
      </c>
      <c r="BS37">
        <f>1-(($AQ$33-$AN$32)/($AN$33-$AN$32))</f>
        <v>0.21739130434782605</v>
      </c>
      <c r="BT37">
        <f>1-(($AN$34-$AO$35)/($AO$36-$AO$35))</f>
        <v>0.4</v>
      </c>
      <c r="BU37">
        <f>(($AP$35-$AO$35)/($AO$36-$AO$35))</f>
        <v>0.33333333333333331</v>
      </c>
      <c r="BV37">
        <f>(($AQ$34-$AO$35)/($AO$36-$AO$35))</f>
        <v>0.43333333333333335</v>
      </c>
      <c r="BW37">
        <f>(($AN$34-$AP$35)/($AP$36-$AP$35))</f>
        <v>0.29629629629629628</v>
      </c>
      <c r="BX37">
        <f>1-(($AO$36-$AP$35)/($AP$36-$AP$35))</f>
        <v>0.2592592592592593</v>
      </c>
      <c r="BY37">
        <f>(($AQ$34-$AP$35)/($AP$36-$AP$35))</f>
        <v>0.1111111111111111</v>
      </c>
      <c r="BZ37">
        <f>(($AN$33-$AQ$33)/($AQ$34-$AQ$33))</f>
        <v>0.19230769230769232</v>
      </c>
      <c r="CA37">
        <f>(($AO$35-$AQ$33)/($AQ$34-$AQ$33))</f>
        <v>0.5</v>
      </c>
      <c r="CB37">
        <f>1-(($AP$35-$AQ$33)/($AQ$34-$AQ$33))</f>
        <v>0.11538461538461542</v>
      </c>
    </row>
    <row r="38" spans="1:80" x14ac:dyDescent="0.25">
      <c r="A38">
        <v>37</v>
      </c>
      <c r="D38">
        <v>231.36364700000001</v>
      </c>
      <c r="E38" s="2">
        <v>2</v>
      </c>
      <c r="P38">
        <v>1</v>
      </c>
      <c r="Q38" t="str">
        <f>CONCATENATE(C38,E38,G38,I38)</f>
        <v>2</v>
      </c>
      <c r="R38">
        <v>1</v>
      </c>
      <c r="X38" t="s">
        <v>282</v>
      </c>
      <c r="Y38" t="s">
        <v>263</v>
      </c>
      <c r="AN38">
        <v>937</v>
      </c>
      <c r="AO38">
        <v>891</v>
      </c>
      <c r="AP38">
        <v>926</v>
      </c>
      <c r="AQ38">
        <v>931</v>
      </c>
      <c r="AT38">
        <f>(($AO$36-$AN$34)/($AN$35-$AN$34))</f>
        <v>0.41379310344827586</v>
      </c>
      <c r="AU38">
        <f>(($AP$36-$AN$34)/($AN$35-$AN$34))</f>
        <v>0.65517241379310343</v>
      </c>
      <c r="AV38">
        <f>(($AQ$34-$AN$33)/($AN$34-$AN$33))</f>
        <v>0.80769230769230771</v>
      </c>
      <c r="AW38">
        <f>(($AN$35-$AO$36)/($AO$37-$AO$36))</f>
        <v>0.65384615384615385</v>
      </c>
      <c r="AX38">
        <f>(($AP$36-$AO$36)/($AO$37-$AO$36))</f>
        <v>0.26923076923076922</v>
      </c>
      <c r="AY38">
        <f>(($AQ$35-$AO$36)/($AO$37-$AO$36))</f>
        <v>0.42307692307692307</v>
      </c>
      <c r="BC38">
        <f>(($AN$34-$AQ$34)/($AQ$35-$AQ$34))</f>
        <v>0.17857142857142858</v>
      </c>
      <c r="BD38">
        <f>(($AO$36-$AQ$34)/($AQ$35-$AQ$34))</f>
        <v>0.6071428571428571</v>
      </c>
      <c r="BE38">
        <f>(($AP$36-$AQ$34)/($AQ$35-$AQ$34))</f>
        <v>0.8571428571428571</v>
      </c>
      <c r="BG38">
        <v>1</v>
      </c>
      <c r="BH38">
        <v>215</v>
      </c>
      <c r="BI38">
        <f>($BH$42-$BH$39)/200</f>
        <v>8.5000000000000006E-2</v>
      </c>
      <c r="BQ38">
        <f>(($AO$36-$AN$34)/($AN$35-$AN$34))</f>
        <v>0.41379310344827586</v>
      </c>
      <c r="BR38">
        <f>1-(($AP$36-$AN$34)/($AN$35-$AN$34))</f>
        <v>0.34482758620689657</v>
      </c>
      <c r="BS38">
        <f>1-(($AQ$34-$AN$33)/($AN$34-$AN$33))</f>
        <v>0.19230769230769229</v>
      </c>
      <c r="BT38">
        <f>1-(($AN$35-$AO$36)/($AO$37-$AO$36))</f>
        <v>0.34615384615384615</v>
      </c>
      <c r="BU38">
        <f>(($AP$36-$AO$36)/($AO$37-$AO$36))</f>
        <v>0.26923076923076922</v>
      </c>
      <c r="BV38">
        <f>(($AQ$35-$AO$36)/($AO$37-$AO$36))</f>
        <v>0.42307692307692307</v>
      </c>
      <c r="BZ38">
        <f>(($AN$34-$AQ$34)/($AQ$35-$AQ$34))</f>
        <v>0.17857142857142858</v>
      </c>
      <c r="CA38">
        <f>1-(($AO$36-$AQ$34)/($AQ$35-$AQ$34))</f>
        <v>0.3928571428571429</v>
      </c>
      <c r="CB38">
        <f>1-(($AP$36-$AQ$34)/($AQ$35-$AQ$34))</f>
        <v>0.1428571428571429</v>
      </c>
    </row>
    <row r="39" spans="1:80" x14ac:dyDescent="0.25">
      <c r="A39">
        <v>38</v>
      </c>
      <c r="D39">
        <v>231.34812500000001</v>
      </c>
      <c r="E39" s="2">
        <v>2</v>
      </c>
      <c r="F39">
        <v>240.657917</v>
      </c>
      <c r="G39" s="3">
        <v>3</v>
      </c>
      <c r="P39">
        <v>2</v>
      </c>
      <c r="Q39" t="str">
        <f>CONCATENATE(C39,E39,G39,I39)</f>
        <v>23</v>
      </c>
      <c r="R39">
        <v>2</v>
      </c>
      <c r="X39" t="s">
        <v>282</v>
      </c>
      <c r="Y39" t="s">
        <v>264</v>
      </c>
      <c r="AB39" t="s">
        <v>282</v>
      </c>
      <c r="AC39" t="str">
        <f>CONCATENATE($R39,$R40,$R41,$R42)</f>
        <v>2341</v>
      </c>
      <c r="AN39">
        <v>960</v>
      </c>
      <c r="AO39">
        <v>921</v>
      </c>
      <c r="AP39">
        <v>951</v>
      </c>
      <c r="AQ39">
        <v>951</v>
      </c>
      <c r="AV39">
        <f>(($AQ$35-$AN$34)/($AN$35-$AN$34))</f>
        <v>0.7931034482758621</v>
      </c>
      <c r="BG39">
        <v>2</v>
      </c>
      <c r="BH39">
        <v>224</v>
      </c>
      <c r="BI39">
        <f>($BH$43-$BH$40)/200</f>
        <v>0.11</v>
      </c>
      <c r="BS39">
        <f>1-(($AQ$35-$AN$34)/($AN$35-$AN$34))</f>
        <v>0.2068965517241379</v>
      </c>
    </row>
    <row r="40" spans="1:80" x14ac:dyDescent="0.25">
      <c r="A40">
        <v>39</v>
      </c>
      <c r="D40">
        <v>231.33380299999999</v>
      </c>
      <c r="E40" s="2">
        <v>2</v>
      </c>
      <c r="F40">
        <v>240.57271</v>
      </c>
      <c r="G40" s="3">
        <v>3</v>
      </c>
      <c r="P40">
        <v>2</v>
      </c>
      <c r="Q40" t="str">
        <f>CONCATENATE(C40,E40,G40,I40)</f>
        <v>23</v>
      </c>
      <c r="R40">
        <v>3</v>
      </c>
      <c r="X40" t="s">
        <v>282</v>
      </c>
      <c r="Y40" t="s">
        <v>265</v>
      </c>
      <c r="AN40">
        <v>982</v>
      </c>
      <c r="AO40">
        <v>944</v>
      </c>
      <c r="AP40">
        <v>973</v>
      </c>
      <c r="AQ40">
        <v>973</v>
      </c>
      <c r="BG40">
        <v>3</v>
      </c>
      <c r="BH40">
        <v>232</v>
      </c>
      <c r="BI40">
        <f>($BH$44-$BH$41)/200</f>
        <v>0.12</v>
      </c>
    </row>
    <row r="41" spans="1:80" x14ac:dyDescent="0.25">
      <c r="A41">
        <v>40</v>
      </c>
      <c r="D41">
        <v>231.337658</v>
      </c>
      <c r="E41" s="2">
        <v>2</v>
      </c>
      <c r="F41">
        <v>240.53791999999999</v>
      </c>
      <c r="G41" s="3">
        <v>3</v>
      </c>
      <c r="P41">
        <v>2</v>
      </c>
      <c r="Q41" t="str">
        <f>CONCATENATE(C41,E41,G41,I41)</f>
        <v>23</v>
      </c>
      <c r="R41">
        <v>4</v>
      </c>
      <c r="X41" t="s">
        <v>282</v>
      </c>
      <c r="Y41" t="s">
        <v>266</v>
      </c>
      <c r="AN41">
        <v>1003</v>
      </c>
      <c r="AO41">
        <v>964</v>
      </c>
      <c r="AP41">
        <v>996</v>
      </c>
      <c r="AQ41">
        <v>997</v>
      </c>
      <c r="BG41">
        <v>4</v>
      </c>
      <c r="BH41">
        <v>238</v>
      </c>
      <c r="BI41">
        <f>($BH$45-$BH$42)/200</f>
        <v>0.13500000000000001</v>
      </c>
    </row>
    <row r="42" spans="1:80" x14ac:dyDescent="0.25">
      <c r="A42">
        <v>41</v>
      </c>
      <c r="D42">
        <v>231.37271100000001</v>
      </c>
      <c r="E42" s="2">
        <v>2</v>
      </c>
      <c r="F42">
        <v>240.544691</v>
      </c>
      <c r="G42" s="3">
        <v>3</v>
      </c>
      <c r="P42">
        <v>2</v>
      </c>
      <c r="Q42" t="str">
        <f>CONCATENATE(C42,E42,G42,I42)</f>
        <v>23</v>
      </c>
      <c r="R42">
        <v>1</v>
      </c>
      <c r="X42" t="s">
        <v>282</v>
      </c>
      <c r="Y42" t="s">
        <v>263</v>
      </c>
      <c r="AN42">
        <v>1028</v>
      </c>
      <c r="AO42">
        <v>986</v>
      </c>
      <c r="AP42">
        <v>1018</v>
      </c>
      <c r="AQ42">
        <v>1020</v>
      </c>
      <c r="AT42">
        <f>(($AO$38-$AN$36)/($AN$37-$AN$36))</f>
        <v>0.375</v>
      </c>
      <c r="AU42">
        <f>(($AP$37-$AN$36)/($AN$37-$AN$36))</f>
        <v>0.59375</v>
      </c>
      <c r="AV42">
        <f>(($AQ$36-$AN$36)/($AN$37-$AN$36))</f>
        <v>3.125E-2</v>
      </c>
      <c r="AW42">
        <f>(($AN$37-$AO$38)/($AO$39-$AO$38))</f>
        <v>0.66666666666666663</v>
      </c>
      <c r="AX42">
        <f>(($AP$37-$AO$38)/($AO$39-$AO$38))</f>
        <v>0.23333333333333334</v>
      </c>
      <c r="AY42">
        <f>(($AQ$37-$AO$38)/($AO$39-$AO$38))</f>
        <v>0.53333333333333333</v>
      </c>
      <c r="AZ42">
        <f>(($AN$37-$AP$37)/($AP$38-$AP$37))</f>
        <v>0.4642857142857143</v>
      </c>
      <c r="BA42">
        <f>(($AO$39-$AP$37)/($AP$38-$AP$37))</f>
        <v>0.8214285714285714</v>
      </c>
      <c r="BB42">
        <f>(($AQ$37-$AP$37)/($AP$38-$AP$37))</f>
        <v>0.32142857142857145</v>
      </c>
      <c r="BC42">
        <f>(($AN$37-$AQ$37)/($AQ$38-$AQ$37))</f>
        <v>0.16666666666666666</v>
      </c>
      <c r="BD42">
        <f>(($AO$38-$AQ$36)/($AQ$37-$AQ$36))</f>
        <v>0.40740740740740738</v>
      </c>
      <c r="BE42">
        <f>(($AP$37-$AQ$36)/($AQ$37-$AQ$36))</f>
        <v>0.66666666666666663</v>
      </c>
      <c r="BG42">
        <v>1</v>
      </c>
      <c r="BH42">
        <v>241</v>
      </c>
      <c r="BI42">
        <f>($BH$46-$BH$43)/200</f>
        <v>0.09</v>
      </c>
      <c r="BQ42">
        <f>(($AO$38-$AN$36)/($AN$37-$AN$36))</f>
        <v>0.375</v>
      </c>
      <c r="BR42">
        <f>1-(($AP$37-$AN$36)/($AN$37-$AN$36))</f>
        <v>0.40625</v>
      </c>
      <c r="BS42">
        <f>(($AQ$36-$AN$36)/($AN$37-$AN$36))</f>
        <v>3.125E-2</v>
      </c>
      <c r="BT42">
        <f>1-(($AN$37-$AO$38)/($AO$39-$AO$38))</f>
        <v>0.33333333333333337</v>
      </c>
      <c r="BU42">
        <f>(($AP$37-$AO$38)/($AO$39-$AO$38))</f>
        <v>0.23333333333333334</v>
      </c>
      <c r="BV42">
        <f>1-(($AQ$37-$AO$38)/($AO$39-$AO$38))</f>
        <v>0.46666666666666667</v>
      </c>
      <c r="BW42">
        <f>(($AN$37-$AP$37)/($AP$38-$AP$37))</f>
        <v>0.4642857142857143</v>
      </c>
      <c r="BX42">
        <f>1-(($AO$39-$AP$37)/($AP$38-$AP$37))</f>
        <v>0.1785714285714286</v>
      </c>
      <c r="BY42">
        <f>(($AQ$37-$AP$37)/($AP$38-$AP$37))</f>
        <v>0.32142857142857145</v>
      </c>
      <c r="BZ42">
        <f>(($AN$37-$AQ$37)/($AQ$38-$AQ$37))</f>
        <v>0.16666666666666666</v>
      </c>
      <c r="CA42">
        <f>(($AO$38-$AQ$36)/($AQ$37-$AQ$36))</f>
        <v>0.40740740740740738</v>
      </c>
      <c r="CB42">
        <f>1-(($AP$37-$AQ$36)/($AQ$37-$AQ$36))</f>
        <v>0.33333333333333337</v>
      </c>
    </row>
    <row r="43" spans="1:80" x14ac:dyDescent="0.25">
      <c r="A43">
        <v>42</v>
      </c>
      <c r="D43">
        <v>231.36864800000001</v>
      </c>
      <c r="E43" s="2">
        <v>2</v>
      </c>
      <c r="F43">
        <v>240.63807399999999</v>
      </c>
      <c r="G43" s="3">
        <v>3</v>
      </c>
      <c r="P43">
        <v>2</v>
      </c>
      <c r="Q43" t="str">
        <f>CONCATENATE(C43,E43,G43,I43)</f>
        <v>23</v>
      </c>
      <c r="R43">
        <v>2</v>
      </c>
      <c r="X43" t="s">
        <v>282</v>
      </c>
      <c r="Y43" t="s">
        <v>264</v>
      </c>
      <c r="AB43" t="s">
        <v>282</v>
      </c>
      <c r="AC43" t="str">
        <f>CONCATENATE($R43,$R44,$R45,$R46)</f>
        <v>2341</v>
      </c>
      <c r="AN43">
        <v>1053</v>
      </c>
      <c r="AO43">
        <v>1010</v>
      </c>
      <c r="AP43">
        <v>1042</v>
      </c>
      <c r="AQ43">
        <v>1043</v>
      </c>
      <c r="AT43">
        <f>(($AO$39-$AN$37)/($AN$38-$AN$37))</f>
        <v>0.38461538461538464</v>
      </c>
      <c r="AU43">
        <f>(($AP$38-$AN$37)/($AN$38-$AN$37))</f>
        <v>0.57692307692307687</v>
      </c>
      <c r="AV43">
        <f>(($AQ$37-$AN$36)/($AN$37-$AN$36))</f>
        <v>0.875</v>
      </c>
      <c r="AW43">
        <f>(($AN$38-$AO$39)/($AO$40-$AO$39))</f>
        <v>0.69565217391304346</v>
      </c>
      <c r="AX43">
        <f>(($AP$38-$AO$39)/($AO$40-$AO$39))</f>
        <v>0.21739130434782608</v>
      </c>
      <c r="AY43">
        <f>(($AQ$38-$AO$39)/($AO$40-$AO$39))</f>
        <v>0.43478260869565216</v>
      </c>
      <c r="AZ43">
        <f>(($AN$38-$AP$38)/($AP$39-$AP$38))</f>
        <v>0.44</v>
      </c>
      <c r="BA43">
        <f>(($AO$40-$AP$38)/($AP$39-$AP$38))</f>
        <v>0.72</v>
      </c>
      <c r="BB43">
        <f>(($AQ$38-$AP$38)/($AP$39-$AP$38))</f>
        <v>0.2</v>
      </c>
      <c r="BC43">
        <f>(($AN$38-$AQ$38)/($AQ$39-$AQ$38))</f>
        <v>0.3</v>
      </c>
      <c r="BD43">
        <f>(($AO$39-$AQ$37)/($AQ$38-$AQ$37))</f>
        <v>0.58333333333333337</v>
      </c>
      <c r="BE43">
        <f>(($AP$38-$AQ$37)/($AQ$38-$AQ$37))</f>
        <v>0.79166666666666663</v>
      </c>
      <c r="BG43">
        <v>2</v>
      </c>
      <c r="BH43">
        <v>254</v>
      </c>
      <c r="BI43">
        <f>($BH$47-$BH$44)/200</f>
        <v>0.14499999999999999</v>
      </c>
      <c r="BQ43">
        <f>(($AO$39-$AN$37)/($AN$38-$AN$37))</f>
        <v>0.38461538461538464</v>
      </c>
      <c r="BR43">
        <f>1-(($AP$38-$AN$37)/($AN$38-$AN$37))</f>
        <v>0.42307692307692313</v>
      </c>
      <c r="BS43">
        <f>1-(($AQ$37-$AN$36)/($AN$37-$AN$36))</f>
        <v>0.125</v>
      </c>
      <c r="BT43">
        <f>1-(($AN$38-$AO$39)/($AO$40-$AO$39))</f>
        <v>0.30434782608695654</v>
      </c>
      <c r="BU43">
        <f>(($AP$38-$AO$39)/($AO$40-$AO$39))</f>
        <v>0.21739130434782608</v>
      </c>
      <c r="BV43">
        <f>(($AQ$38-$AO$39)/($AO$40-$AO$39))</f>
        <v>0.43478260869565216</v>
      </c>
      <c r="BW43">
        <f>(($AN$38-$AP$38)/($AP$39-$AP$38))</f>
        <v>0.44</v>
      </c>
      <c r="BX43">
        <f>1-(($AO$40-$AP$38)/($AP$39-$AP$38))</f>
        <v>0.28000000000000003</v>
      </c>
      <c r="BY43">
        <f>(($AQ$38-$AP$38)/($AP$39-$AP$38))</f>
        <v>0.2</v>
      </c>
      <c r="BZ43">
        <f>(($AN$38-$AQ$38)/($AQ$39-$AQ$38))</f>
        <v>0.3</v>
      </c>
      <c r="CA43">
        <f>1-(($AO$39-$AQ$37)/($AQ$38-$AQ$37))</f>
        <v>0.41666666666666663</v>
      </c>
      <c r="CB43">
        <f>1-(($AP$38-$AQ$37)/($AQ$38-$AQ$37))</f>
        <v>0.20833333333333337</v>
      </c>
    </row>
    <row r="44" spans="1:80" x14ac:dyDescent="0.25">
      <c r="A44">
        <v>43</v>
      </c>
      <c r="D44">
        <v>231.345157</v>
      </c>
      <c r="E44" s="2">
        <v>2</v>
      </c>
      <c r="F44">
        <v>240.62979300000001</v>
      </c>
      <c r="G44" s="3">
        <v>3</v>
      </c>
      <c r="P44">
        <v>2</v>
      </c>
      <c r="Q44" t="str">
        <f>CONCATENATE(C44,E44,G44,I44)</f>
        <v>23</v>
      </c>
      <c r="R44">
        <v>3</v>
      </c>
      <c r="X44" t="s">
        <v>282</v>
      </c>
      <c r="Y44" t="s">
        <v>265</v>
      </c>
      <c r="AN44">
        <v>1075</v>
      </c>
      <c r="AO44">
        <v>1035</v>
      </c>
      <c r="AP44">
        <v>1066</v>
      </c>
      <c r="AQ44">
        <v>1068</v>
      </c>
      <c r="AT44">
        <f>(($AO$40-$AN$38)/($AN$39-$AN$38))</f>
        <v>0.30434782608695654</v>
      </c>
      <c r="AU44">
        <f>(($AP$39-$AN$38)/($AN$39-$AN$38))</f>
        <v>0.60869565217391308</v>
      </c>
      <c r="AV44">
        <f>(($AQ$38-$AN$37)/($AN$38-$AN$37))</f>
        <v>0.76923076923076927</v>
      </c>
      <c r="AW44">
        <f>(($AN$39-$AO$40)/($AO$41-$AO$40))</f>
        <v>0.8</v>
      </c>
      <c r="AX44">
        <f>(($AP$39-$AO$40)/($AO$41-$AO$40))</f>
        <v>0.35</v>
      </c>
      <c r="AY44">
        <f>(($AQ$39-$AO$40)/($AO$41-$AO$40))</f>
        <v>0.35</v>
      </c>
      <c r="AZ44">
        <f>(($AN$39-$AP$39)/($AP$40-$AP$39))</f>
        <v>0.40909090909090912</v>
      </c>
      <c r="BA44">
        <f>(($AO$41-$AP$39)/($AP$40-$AP$39))</f>
        <v>0.59090909090909094</v>
      </c>
      <c r="BB44">
        <f>(($AQ$39-$AP$39)/($AP$40-$AP$39))</f>
        <v>0</v>
      </c>
      <c r="BC44">
        <f>(($AN$39-$AQ$39)/($AQ$40-$AQ$39))</f>
        <v>0.40909090909090912</v>
      </c>
      <c r="BD44">
        <f>(($AO$40-$AQ$38)/($AQ$39-$AQ$38))</f>
        <v>0.65</v>
      </c>
      <c r="BE44">
        <f>(($AP$39-$AQ$39)/($AQ$40-$AQ$39))</f>
        <v>0</v>
      </c>
      <c r="BG44">
        <v>3</v>
      </c>
      <c r="BH44">
        <v>262</v>
      </c>
      <c r="BI44">
        <f>($BH$48-$BH$45)/200</f>
        <v>0.12</v>
      </c>
      <c r="BQ44">
        <f>(($AO$40-$AN$38)/($AN$39-$AN$38))</f>
        <v>0.30434782608695654</v>
      </c>
      <c r="BR44">
        <f>1-(($AP$39-$AN$38)/($AN$39-$AN$38))</f>
        <v>0.39130434782608692</v>
      </c>
      <c r="BS44">
        <f>1-(($AQ$38-$AN$37)/($AN$38-$AN$37))</f>
        <v>0.23076923076923073</v>
      </c>
      <c r="BT44">
        <f>1-(($AN$39-$AO$40)/($AO$41-$AO$40))</f>
        <v>0.19999999999999996</v>
      </c>
      <c r="BU44">
        <f>(($AP$39-$AO$40)/($AO$41-$AO$40))</f>
        <v>0.35</v>
      </c>
      <c r="BV44">
        <f>(($AQ$39-$AO$40)/($AO$41-$AO$40))</f>
        <v>0.35</v>
      </c>
      <c r="BW44">
        <f>(($AN$39-$AP$39)/($AP$40-$AP$39))</f>
        <v>0.40909090909090912</v>
      </c>
      <c r="BX44">
        <f>1-(($AO$41-$AP$39)/($AP$40-$AP$39))</f>
        <v>0.40909090909090906</v>
      </c>
      <c r="BY44">
        <f>(($AQ$39-$AP$39)/($AP$40-$AP$39))</f>
        <v>0</v>
      </c>
      <c r="BZ44">
        <f>(($AN$39-$AQ$39)/($AQ$40-$AQ$39))</f>
        <v>0.40909090909090912</v>
      </c>
      <c r="CA44">
        <f>1-(($AO$40-$AQ$38)/($AQ$39-$AQ$38))</f>
        <v>0.35</v>
      </c>
      <c r="CB44">
        <f>(($AP$39-$AQ$39)/($AQ$40-$AQ$39))</f>
        <v>0</v>
      </c>
    </row>
    <row r="45" spans="1:80" x14ac:dyDescent="0.25">
      <c r="A45">
        <v>44</v>
      </c>
      <c r="D45">
        <v>231.40140700000001</v>
      </c>
      <c r="E45" s="2">
        <v>2</v>
      </c>
      <c r="F45">
        <v>240.59213600000001</v>
      </c>
      <c r="G45" s="3">
        <v>3</v>
      </c>
      <c r="P45">
        <v>2</v>
      </c>
      <c r="Q45" t="str">
        <f>CONCATENATE(C45,E45,G45,I45)</f>
        <v>23</v>
      </c>
      <c r="R45">
        <v>4</v>
      </c>
      <c r="X45" t="s">
        <v>280</v>
      </c>
      <c r="Y45" t="s">
        <v>259</v>
      </c>
      <c r="AN45">
        <v>1098</v>
      </c>
      <c r="AO45">
        <v>1057</v>
      </c>
      <c r="AP45">
        <v>1091</v>
      </c>
      <c r="AQ45">
        <v>1091</v>
      </c>
      <c r="AT45">
        <f>(($AO$41-$AN$39)/($AN$40-$AN$39))</f>
        <v>0.18181818181818182</v>
      </c>
      <c r="AU45">
        <f>(($AP$40-$AN$39)/($AN$40-$AN$39))</f>
        <v>0.59090909090909094</v>
      </c>
      <c r="AV45">
        <f>(($AQ$39-$AN$38)/($AN$39-$AN$38))</f>
        <v>0.60869565217391308</v>
      </c>
      <c r="AW45">
        <f>(($AN$40-$AO$41)/($AO$42-$AO$41))</f>
        <v>0.81818181818181823</v>
      </c>
      <c r="AX45">
        <f>(($AP$40-$AO$41)/($AO$42-$AO$41))</f>
        <v>0.40909090909090912</v>
      </c>
      <c r="AY45">
        <f>(($AQ$40-$AO$41)/($AO$42-$AO$41))</f>
        <v>0.40909090909090912</v>
      </c>
      <c r="AZ45">
        <f>(($AN$40-$AP$40)/($AP$41-$AP$40))</f>
        <v>0.39130434782608697</v>
      </c>
      <c r="BA45">
        <f>(($AO$42-$AP$40)/($AP$41-$AP$40))</f>
        <v>0.56521739130434778</v>
      </c>
      <c r="BB45">
        <f>(($AQ$40-$AP$40)/($AP$41-$AP$40))</f>
        <v>0</v>
      </c>
      <c r="BC45">
        <f>(($AN$40-$AQ$40)/($AQ$41-$AQ$40))</f>
        <v>0.375</v>
      </c>
      <c r="BD45">
        <f>(($AO$41-$AQ$39)/($AQ$40-$AQ$39))</f>
        <v>0.59090909090909094</v>
      </c>
      <c r="BE45">
        <f>(($AP$40-$AQ$40)/($AQ$41-$AQ$40))</f>
        <v>0</v>
      </c>
      <c r="BG45">
        <v>4</v>
      </c>
      <c r="BH45">
        <v>268</v>
      </c>
      <c r="BI45">
        <f>($BH$54-$BH$51)/200</f>
        <v>0.08</v>
      </c>
      <c r="BQ45">
        <f>(($AO$41-$AN$39)/($AN$40-$AN$39))</f>
        <v>0.18181818181818182</v>
      </c>
      <c r="BR45">
        <f>1-(($AP$40-$AN$39)/($AN$40-$AN$39))</f>
        <v>0.40909090909090906</v>
      </c>
      <c r="BS45">
        <f>1-(($AQ$39-$AN$38)/($AN$39-$AN$38))</f>
        <v>0.39130434782608692</v>
      </c>
      <c r="BT45">
        <f>1-(($AN$40-$AO$41)/($AO$42-$AO$41))</f>
        <v>0.18181818181818177</v>
      </c>
      <c r="BU45">
        <f>(($AP$40-$AO$41)/($AO$42-$AO$41))</f>
        <v>0.40909090909090912</v>
      </c>
      <c r="BV45">
        <f>(($AQ$40-$AO$41)/($AO$42-$AO$41))</f>
        <v>0.40909090909090912</v>
      </c>
      <c r="BW45">
        <f>(($AN$40-$AP$40)/($AP$41-$AP$40))</f>
        <v>0.39130434782608697</v>
      </c>
      <c r="BX45">
        <f>1-(($AO$42-$AP$40)/($AP$41-$AP$40))</f>
        <v>0.43478260869565222</v>
      </c>
      <c r="BY45">
        <f>(($AQ$40-$AP$40)/($AP$41-$AP$40))</f>
        <v>0</v>
      </c>
      <c r="BZ45">
        <f>(($AN$40-$AQ$40)/($AQ$41-$AQ$40))</f>
        <v>0.375</v>
      </c>
      <c r="CA45">
        <f>1-(($AO$41-$AQ$39)/($AQ$40-$AQ$39))</f>
        <v>0.40909090909090906</v>
      </c>
      <c r="CB45">
        <f>(($AP$40-$AQ$40)/($AQ$41-$AQ$40))</f>
        <v>0</v>
      </c>
    </row>
    <row r="46" spans="1:80" x14ac:dyDescent="0.25">
      <c r="A46">
        <v>45</v>
      </c>
      <c r="D46">
        <v>231.40140700000001</v>
      </c>
      <c r="E46" s="2">
        <v>2</v>
      </c>
      <c r="F46">
        <v>240.48937799999999</v>
      </c>
      <c r="G46" s="3">
        <v>3</v>
      </c>
      <c r="P46">
        <v>2</v>
      </c>
      <c r="Q46" t="str">
        <f>CONCATENATE(C46,E46,G46,I46)</f>
        <v>23</v>
      </c>
      <c r="R46">
        <v>1</v>
      </c>
      <c r="X46" t="s">
        <v>280</v>
      </c>
      <c r="Y46" t="s">
        <v>260</v>
      </c>
      <c r="AN46">
        <v>1122</v>
      </c>
      <c r="AO46">
        <v>1081</v>
      </c>
      <c r="AP46">
        <v>1115</v>
      </c>
      <c r="AQ46">
        <v>1117</v>
      </c>
      <c r="AT46">
        <f>(($AO$42-$AN$40)/($AN$41-$AN$40))</f>
        <v>0.19047619047619047</v>
      </c>
      <c r="AU46">
        <f>(($AP$41-$AN$40)/($AN$41-$AN$40))</f>
        <v>0.66666666666666663</v>
      </c>
      <c r="AV46">
        <f>(($AQ$40-$AN$39)/($AN$40-$AN$39))</f>
        <v>0.59090909090909094</v>
      </c>
      <c r="AW46">
        <f>(($AN$41-$AO$42)/($AO$43-$AO$42))</f>
        <v>0.70833333333333337</v>
      </c>
      <c r="AX46">
        <f>(($AP$41-$AO$42)/($AO$43-$AO$42))</f>
        <v>0.41666666666666669</v>
      </c>
      <c r="AY46">
        <f>(($AQ$41-$AO$42)/($AO$43-$AO$42))</f>
        <v>0.45833333333333331</v>
      </c>
      <c r="AZ46">
        <f>(($AN$41-$AP$41)/($AP$42-$AP$41))</f>
        <v>0.31818181818181818</v>
      </c>
      <c r="BA46">
        <f>(($AO$43-$AP$41)/($AP$42-$AP$41))</f>
        <v>0.63636363636363635</v>
      </c>
      <c r="BB46">
        <f>(($AQ$41-$AP$41)/($AP$42-$AP$41))</f>
        <v>4.5454545454545456E-2</v>
      </c>
      <c r="BC46">
        <f>(($AN$41-$AQ$41)/($AQ$42-$AQ$41))</f>
        <v>0.2608695652173913</v>
      </c>
      <c r="BD46">
        <f>(($AO$42-$AQ$40)/($AQ$41-$AQ$40))</f>
        <v>0.54166666666666663</v>
      </c>
      <c r="BE46">
        <f>(($AP$41-$AQ$40)/($AQ$41-$AQ$40))</f>
        <v>0.95833333333333337</v>
      </c>
      <c r="BG46">
        <v>1</v>
      </c>
      <c r="BH46">
        <v>272</v>
      </c>
      <c r="BI46">
        <f>($BH$55-$BH$52)/200</f>
        <v>0.13</v>
      </c>
      <c r="BQ46">
        <f>(($AO$42-$AN$40)/($AN$41-$AN$40))</f>
        <v>0.19047619047619047</v>
      </c>
      <c r="BR46">
        <f>1-(($AP$41-$AN$40)/($AN$41-$AN$40))</f>
        <v>0.33333333333333337</v>
      </c>
      <c r="BS46">
        <f>1-(($AQ$40-$AN$39)/($AN$40-$AN$39))</f>
        <v>0.40909090909090906</v>
      </c>
      <c r="BT46">
        <f>1-(($AN$41-$AO$42)/($AO$43-$AO$42))</f>
        <v>0.29166666666666663</v>
      </c>
      <c r="BU46">
        <f>(($AP$41-$AO$42)/($AO$43-$AO$42))</f>
        <v>0.41666666666666669</v>
      </c>
      <c r="BV46">
        <f>(($AQ$41-$AO$42)/($AO$43-$AO$42))</f>
        <v>0.45833333333333331</v>
      </c>
      <c r="BW46">
        <f>(($AN$41-$AP$41)/($AP$42-$AP$41))</f>
        <v>0.31818181818181818</v>
      </c>
      <c r="BX46">
        <f>1-(($AO$43-$AP$41)/($AP$42-$AP$41))</f>
        <v>0.36363636363636365</v>
      </c>
      <c r="BY46">
        <f>(($AQ$41-$AP$41)/($AP$42-$AP$41))</f>
        <v>4.5454545454545456E-2</v>
      </c>
      <c r="BZ46">
        <f>(($AN$41-$AQ$41)/($AQ$42-$AQ$41))</f>
        <v>0.2608695652173913</v>
      </c>
      <c r="CA46">
        <f>1-(($AO$42-$AQ$40)/($AQ$41-$AQ$40))</f>
        <v>0.45833333333333337</v>
      </c>
      <c r="CB46">
        <f>1-(($AP$41-$AQ$40)/($AQ$41-$AQ$40))</f>
        <v>4.166666666666663E-2</v>
      </c>
    </row>
    <row r="47" spans="1:80" x14ac:dyDescent="0.25">
      <c r="A47">
        <v>46</v>
      </c>
      <c r="F47">
        <v>240.57271</v>
      </c>
      <c r="G47" s="3">
        <v>3</v>
      </c>
      <c r="P47">
        <v>1</v>
      </c>
      <c r="Q47" t="str">
        <f>CONCATENATE(C47,E47,G47,I47)</f>
        <v>3</v>
      </c>
      <c r="R47">
        <v>2</v>
      </c>
      <c r="X47" t="s">
        <v>280</v>
      </c>
      <c r="Y47" t="s">
        <v>261</v>
      </c>
      <c r="AN47">
        <v>1148</v>
      </c>
      <c r="AO47">
        <v>1105</v>
      </c>
      <c r="AP47">
        <v>1140</v>
      </c>
      <c r="AQ47">
        <v>1143</v>
      </c>
      <c r="AT47">
        <f>(($AO$43-$AN$41)/($AN$42-$AN$41))</f>
        <v>0.28000000000000003</v>
      </c>
      <c r="AU47">
        <f>(($AP$42-$AN$41)/($AN$42-$AN$41))</f>
        <v>0.6</v>
      </c>
      <c r="AV47">
        <f>(($AQ$41-$AN$40)/($AN$41-$AN$40))</f>
        <v>0.7142857142857143</v>
      </c>
      <c r="AW47">
        <f>(($AN$42-$AO$43)/($AO$44-$AO$43))</f>
        <v>0.72</v>
      </c>
      <c r="AX47">
        <f>(($AP$42-$AO$43)/($AO$44-$AO$43))</f>
        <v>0.32</v>
      </c>
      <c r="AY47">
        <f>(($AQ$42-$AO$43)/($AO$44-$AO$43))</f>
        <v>0.4</v>
      </c>
      <c r="AZ47">
        <f>(($AN$42-$AP$42)/($AP$43-$AP$42))</f>
        <v>0.41666666666666669</v>
      </c>
      <c r="BA47">
        <f>(($AO$44-$AP$42)/($AP$43-$AP$42))</f>
        <v>0.70833333333333337</v>
      </c>
      <c r="BB47">
        <f>(($AQ$42-$AP$42)/($AP$43-$AP$42))</f>
        <v>8.3333333333333329E-2</v>
      </c>
      <c r="BC47">
        <f>(($AN$42-$AQ$42)/($AQ$43-$AQ$42))</f>
        <v>0.34782608695652173</v>
      </c>
      <c r="BD47">
        <f>(($AO$43-$AQ$41)/($AQ$42-$AQ$41))</f>
        <v>0.56521739130434778</v>
      </c>
      <c r="BE47">
        <f>(($AP$42-$AQ$41)/($AQ$42-$AQ$41))</f>
        <v>0.91304347826086951</v>
      </c>
      <c r="BG47">
        <v>2</v>
      </c>
      <c r="BH47">
        <v>291</v>
      </c>
      <c r="BI47">
        <f>($BH$56-$BH$53)/200</f>
        <v>7.0000000000000007E-2</v>
      </c>
      <c r="BQ47">
        <f>(($AO$43-$AN$41)/($AN$42-$AN$41))</f>
        <v>0.28000000000000003</v>
      </c>
      <c r="BR47">
        <f>1-(($AP$42-$AN$41)/($AN$42-$AN$41))</f>
        <v>0.4</v>
      </c>
      <c r="BS47">
        <f>1-(($AQ$41-$AN$40)/($AN$41-$AN$40))</f>
        <v>0.2857142857142857</v>
      </c>
      <c r="BT47">
        <f>1-(($AN$42-$AO$43)/($AO$44-$AO$43))</f>
        <v>0.28000000000000003</v>
      </c>
      <c r="BU47">
        <f>(($AP$42-$AO$43)/($AO$44-$AO$43))</f>
        <v>0.32</v>
      </c>
      <c r="BV47">
        <f>(($AQ$42-$AO$43)/($AO$44-$AO$43))</f>
        <v>0.4</v>
      </c>
      <c r="BW47">
        <f>(($AN$42-$AP$42)/($AP$43-$AP$42))</f>
        <v>0.41666666666666669</v>
      </c>
      <c r="BX47">
        <f>1-(($AO$44-$AP$42)/($AP$43-$AP$42))</f>
        <v>0.29166666666666663</v>
      </c>
      <c r="BY47">
        <f>(($AQ$42-$AP$42)/($AP$43-$AP$42))</f>
        <v>8.3333333333333329E-2</v>
      </c>
      <c r="BZ47">
        <f>(($AN$42-$AQ$42)/($AQ$43-$AQ$42))</f>
        <v>0.34782608695652173</v>
      </c>
      <c r="CA47">
        <f>1-(($AO$43-$AQ$41)/($AQ$42-$AQ$41))</f>
        <v>0.43478260869565222</v>
      </c>
      <c r="CB47">
        <f>1-(($AP$42-$AQ$41)/($AQ$42-$AQ$41))</f>
        <v>8.6956521739130488E-2</v>
      </c>
    </row>
    <row r="48" spans="1:80" x14ac:dyDescent="0.25">
      <c r="A48">
        <v>47</v>
      </c>
      <c r="F48">
        <v>240.57271</v>
      </c>
      <c r="G48" s="3">
        <v>3</v>
      </c>
      <c r="P48">
        <v>1</v>
      </c>
      <c r="Q48" t="str">
        <f>CONCATENATE(C48,E48,G48,I48)</f>
        <v>3</v>
      </c>
      <c r="R48">
        <v>3</v>
      </c>
      <c r="X48" t="s">
        <v>280</v>
      </c>
      <c r="Y48" t="s">
        <v>267</v>
      </c>
      <c r="AN48">
        <v>1176</v>
      </c>
      <c r="AO48">
        <v>1130</v>
      </c>
      <c r="AP48">
        <v>1167</v>
      </c>
      <c r="AQ48">
        <v>1173</v>
      </c>
      <c r="AT48">
        <f>(($AO$44-$AN$42)/($AN$43-$AN$42))</f>
        <v>0.28000000000000003</v>
      </c>
      <c r="AU48">
        <f>(($AP$43-$AN$42)/($AN$43-$AN$42))</f>
        <v>0.56000000000000005</v>
      </c>
      <c r="AV48">
        <f>(($AQ$42-$AN$41)/($AN$42-$AN$41))</f>
        <v>0.68</v>
      </c>
      <c r="AW48">
        <f>(($AN$43-$AO$44)/($AO$45-$AO$44))</f>
        <v>0.81818181818181823</v>
      </c>
      <c r="AX48">
        <f>(($AP$43-$AO$44)/($AO$45-$AO$44))</f>
        <v>0.31818181818181818</v>
      </c>
      <c r="AY48">
        <f>(($AQ$43-$AO$44)/($AO$45-$AO$44))</f>
        <v>0.36363636363636365</v>
      </c>
      <c r="AZ48">
        <f>(($AN$43-$AP$43)/($AP$44-$AP$43))</f>
        <v>0.45833333333333331</v>
      </c>
      <c r="BA48">
        <f>(($AO$45-$AP$43)/($AP$44-$AP$43))</f>
        <v>0.625</v>
      </c>
      <c r="BB48">
        <f>(($AQ$43-$AP$43)/($AP$44-$AP$43))</f>
        <v>4.1666666666666664E-2</v>
      </c>
      <c r="BC48">
        <f>(($AN$43-$AQ$43)/($AQ$44-$AQ$43))</f>
        <v>0.4</v>
      </c>
      <c r="BD48">
        <f>(($AO$44-$AQ$42)/($AQ$43-$AQ$42))</f>
        <v>0.65217391304347827</v>
      </c>
      <c r="BE48">
        <f>(($AP$43-$AQ$42)/($AQ$43-$AQ$42))</f>
        <v>0.95652173913043481</v>
      </c>
      <c r="BG48">
        <v>3</v>
      </c>
      <c r="BH48">
        <v>292</v>
      </c>
      <c r="BI48">
        <f>($BH$57-$BH$54)/200</f>
        <v>0.12</v>
      </c>
      <c r="BQ48">
        <f>(($AO$44-$AN$42)/($AN$43-$AN$42))</f>
        <v>0.28000000000000003</v>
      </c>
      <c r="BR48">
        <f>1-(($AP$43-$AN$42)/($AN$43-$AN$42))</f>
        <v>0.43999999999999995</v>
      </c>
      <c r="BS48">
        <f>1-(($AQ$42-$AN$41)/($AN$42-$AN$41))</f>
        <v>0.31999999999999995</v>
      </c>
      <c r="BT48">
        <f>1-(($AN$43-$AO$44)/($AO$45-$AO$44))</f>
        <v>0.18181818181818177</v>
      </c>
      <c r="BU48">
        <f>(($AP$43-$AO$44)/($AO$45-$AO$44))</f>
        <v>0.31818181818181818</v>
      </c>
      <c r="BV48">
        <f>(($AQ$43-$AO$44)/($AO$45-$AO$44))</f>
        <v>0.36363636363636365</v>
      </c>
      <c r="BW48">
        <f>(($AN$43-$AP$43)/($AP$44-$AP$43))</f>
        <v>0.45833333333333331</v>
      </c>
      <c r="BX48">
        <f>1-(($AO$45-$AP$43)/($AP$44-$AP$43))</f>
        <v>0.375</v>
      </c>
      <c r="BY48">
        <f>(($AQ$43-$AP$43)/($AP$44-$AP$43))</f>
        <v>4.1666666666666664E-2</v>
      </c>
      <c r="BZ48">
        <f>(($AN$43-$AQ$43)/($AQ$44-$AQ$43))</f>
        <v>0.4</v>
      </c>
      <c r="CA48">
        <f>1-(($AO$44-$AQ$42)/($AQ$43-$AQ$42))</f>
        <v>0.34782608695652173</v>
      </c>
      <c r="CB48">
        <f>1-(($AP$43-$AQ$42)/($AQ$43-$AQ$42))</f>
        <v>4.3478260869565188E-2</v>
      </c>
    </row>
    <row r="49" spans="1:80" x14ac:dyDescent="0.25">
      <c r="A49">
        <v>48</v>
      </c>
      <c r="F49">
        <v>240.63177400000001</v>
      </c>
      <c r="G49" s="3">
        <v>3</v>
      </c>
      <c r="P49">
        <v>1</v>
      </c>
      <c r="Q49" t="str">
        <f>CONCATENATE(C49,E49,G49,I49)</f>
        <v>3</v>
      </c>
      <c r="R49" t="s">
        <v>22</v>
      </c>
      <c r="X49" t="s">
        <v>280</v>
      </c>
      <c r="Y49" t="s">
        <v>259</v>
      </c>
      <c r="AO49">
        <v>1160</v>
      </c>
      <c r="AT49">
        <f>(($AO$45-$AN$43)/($AN$44-$AN$43))</f>
        <v>0.18181818181818182</v>
      </c>
      <c r="AU49">
        <f>(($AP$44-$AN$43)/($AN$44-$AN$43))</f>
        <v>0.59090909090909094</v>
      </c>
      <c r="AV49">
        <f>(($AQ$43-$AN$42)/($AN$43-$AN$42))</f>
        <v>0.6</v>
      </c>
      <c r="AW49">
        <f>(($AN$44-$AO$45)/($AO$46-$AO$45))</f>
        <v>0.75</v>
      </c>
      <c r="AX49">
        <f>(($AP$44-$AO$45)/($AO$46-$AO$45))</f>
        <v>0.375</v>
      </c>
      <c r="AY49">
        <f>(($AQ$44-$AO$45)/($AO$46-$AO$45))</f>
        <v>0.45833333333333331</v>
      </c>
      <c r="AZ49">
        <f>(($AN$44-$AP$44)/($AP$45-$AP$44))</f>
        <v>0.36</v>
      </c>
      <c r="BA49">
        <f>(($AO$46-$AP$44)/($AP$45-$AP$44))</f>
        <v>0.6</v>
      </c>
      <c r="BB49">
        <f>(($AQ$44-$AP$44)/($AP$45-$AP$44))</f>
        <v>0.08</v>
      </c>
      <c r="BC49">
        <f>(($AN$44-$AQ$44)/($AQ$45-$AQ$44))</f>
        <v>0.30434782608695654</v>
      </c>
      <c r="BD49">
        <f>(($AO$45-$AQ$43)/($AQ$44-$AQ$43))</f>
        <v>0.56000000000000005</v>
      </c>
      <c r="BE49">
        <f>(($AP$44-$AQ$43)/($AQ$44-$AQ$43))</f>
        <v>0.92</v>
      </c>
      <c r="BG49" t="s">
        <v>22</v>
      </c>
      <c r="BH49">
        <v>296</v>
      </c>
      <c r="BI49">
        <f>($BH$58-$BH$55)/200</f>
        <v>0.08</v>
      </c>
      <c r="BQ49">
        <f>(($AO$45-$AN$43)/($AN$44-$AN$43))</f>
        <v>0.18181818181818182</v>
      </c>
      <c r="BR49">
        <f>1-(($AP$44-$AN$43)/($AN$44-$AN$43))</f>
        <v>0.40909090909090906</v>
      </c>
      <c r="BS49">
        <f>1-(($AQ$43-$AN$42)/($AN$43-$AN$42))</f>
        <v>0.4</v>
      </c>
      <c r="BT49">
        <f>1-(($AN$44-$AO$45)/($AO$46-$AO$45))</f>
        <v>0.25</v>
      </c>
      <c r="BU49">
        <f>(($AP$44-$AO$45)/($AO$46-$AO$45))</f>
        <v>0.375</v>
      </c>
      <c r="BV49">
        <f>(($AQ$44-$AO$45)/($AO$46-$AO$45))</f>
        <v>0.45833333333333331</v>
      </c>
      <c r="BW49">
        <f>(($AN$44-$AP$44)/($AP$45-$AP$44))</f>
        <v>0.36</v>
      </c>
      <c r="BX49">
        <f>1-(($AO$46-$AP$44)/($AP$45-$AP$44))</f>
        <v>0.4</v>
      </c>
      <c r="BY49">
        <f>(($AQ$44-$AP$44)/($AP$45-$AP$44))</f>
        <v>0.08</v>
      </c>
      <c r="BZ49">
        <f>(($AN$44-$AQ$44)/($AQ$45-$AQ$44))</f>
        <v>0.30434782608695654</v>
      </c>
      <c r="CA49">
        <f>1-(($AO$45-$AQ$43)/($AQ$44-$AQ$43))</f>
        <v>0.43999999999999995</v>
      </c>
      <c r="CB49">
        <f>1-(($AP$44-$AQ$43)/($AQ$44-$AQ$43))</f>
        <v>7.999999999999996E-2</v>
      </c>
    </row>
    <row r="50" spans="1:80" x14ac:dyDescent="0.25">
      <c r="A50">
        <v>49</v>
      </c>
      <c r="H50">
        <v>229.53922</v>
      </c>
      <c r="I50" s="5">
        <v>4</v>
      </c>
      <c r="P50">
        <v>1</v>
      </c>
      <c r="Q50" t="str">
        <f>CONCATENATE(C50,E50,G50,I50)</f>
        <v>4</v>
      </c>
      <c r="R50" t="s">
        <v>22</v>
      </c>
      <c r="X50" t="s">
        <v>281</v>
      </c>
      <c r="Y50" t="s">
        <v>268</v>
      </c>
      <c r="AT50">
        <f>(($AO$46-$AN$44)/($AN$45-$AN$44))</f>
        <v>0.2608695652173913</v>
      </c>
      <c r="AU50">
        <f>(($AP$45-$AN$44)/($AN$45-$AN$44))</f>
        <v>0.69565217391304346</v>
      </c>
      <c r="AV50">
        <f>(($AQ$44-$AN$43)/($AN$44-$AN$43))</f>
        <v>0.68181818181818177</v>
      </c>
      <c r="AW50">
        <f>(($AN$45-$AO$46)/($AO$47-$AO$46))</f>
        <v>0.70833333333333337</v>
      </c>
      <c r="AX50">
        <f>(($AP$45-$AO$46)/($AO$47-$AO$46))</f>
        <v>0.41666666666666669</v>
      </c>
      <c r="AY50">
        <f>(($AQ$45-$AO$46)/($AO$47-$AO$46))</f>
        <v>0.41666666666666669</v>
      </c>
      <c r="AZ50">
        <f>(($AN$45-$AP$45)/($AP$46-$AP$45))</f>
        <v>0.29166666666666669</v>
      </c>
      <c r="BA50">
        <f>(($AO$47-$AP$45)/($AP$46-$AP$45))</f>
        <v>0.58333333333333337</v>
      </c>
      <c r="BB50">
        <f>(($AQ$45-$AP$45)/($AP$46-$AP$45))</f>
        <v>0</v>
      </c>
      <c r="BC50">
        <f>(($AN$45-$AQ$45)/($AQ$46-$AQ$45))</f>
        <v>0.26923076923076922</v>
      </c>
      <c r="BD50">
        <f>(($AO$46-$AQ$44)/($AQ$45-$AQ$44))</f>
        <v>0.56521739130434778</v>
      </c>
      <c r="BE50">
        <f>(($AP$45-$AQ$45)/($AQ$46-$AQ$45))</f>
        <v>0</v>
      </c>
      <c r="BG50" t="s">
        <v>22</v>
      </c>
      <c r="BH50">
        <v>298</v>
      </c>
      <c r="BI50">
        <f>($BH$59-$BH$56)/200</f>
        <v>0.11</v>
      </c>
      <c r="BQ50">
        <f>(($AO$46-$AN$44)/($AN$45-$AN$44))</f>
        <v>0.2608695652173913</v>
      </c>
      <c r="BR50">
        <f>1-(($AP$45-$AN$44)/($AN$45-$AN$44))</f>
        <v>0.30434782608695654</v>
      </c>
      <c r="BS50">
        <f>1-(($AQ$44-$AN$43)/($AN$44-$AN$43))</f>
        <v>0.31818181818181823</v>
      </c>
      <c r="BT50">
        <f>1-(($AN$45-$AO$46)/($AO$47-$AO$46))</f>
        <v>0.29166666666666663</v>
      </c>
      <c r="BU50">
        <f>(($AP$45-$AO$46)/($AO$47-$AO$46))</f>
        <v>0.41666666666666669</v>
      </c>
      <c r="BV50">
        <f>(($AQ$45-$AO$46)/($AO$47-$AO$46))</f>
        <v>0.41666666666666669</v>
      </c>
      <c r="BW50">
        <f>(($AN$45-$AP$45)/($AP$46-$AP$45))</f>
        <v>0.29166666666666669</v>
      </c>
      <c r="BX50">
        <f>1-(($AO$47-$AP$45)/($AP$46-$AP$45))</f>
        <v>0.41666666666666663</v>
      </c>
      <c r="BY50">
        <f>(($AQ$45-$AP$45)/($AP$46-$AP$45))</f>
        <v>0</v>
      </c>
      <c r="BZ50">
        <f>(($AN$45-$AQ$45)/($AQ$46-$AQ$45))</f>
        <v>0.26923076923076922</v>
      </c>
      <c r="CA50">
        <f>1-(($AO$46-$AQ$44)/($AQ$45-$AQ$44))</f>
        <v>0.43478260869565222</v>
      </c>
      <c r="CB50">
        <f>(($AP$45-$AQ$45)/($AQ$46-$AQ$45))</f>
        <v>0</v>
      </c>
    </row>
    <row r="51" spans="1:80" x14ac:dyDescent="0.25">
      <c r="A51">
        <v>50</v>
      </c>
      <c r="B51">
        <v>219.45406299999999</v>
      </c>
      <c r="C51" s="4">
        <v>1</v>
      </c>
      <c r="H51">
        <v>229.57505399999999</v>
      </c>
      <c r="I51" s="5">
        <v>4</v>
      </c>
      <c r="P51">
        <v>2</v>
      </c>
      <c r="Q51" t="str">
        <f>CONCATENATE(C51,E51,G51,I51)</f>
        <v>14</v>
      </c>
      <c r="R51">
        <v>2</v>
      </c>
      <c r="X51" t="s">
        <v>283</v>
      </c>
      <c r="Y51" t="s">
        <v>269</v>
      </c>
      <c r="AB51" t="s">
        <v>280</v>
      </c>
      <c r="AC51" t="str">
        <f>CONCATENATE($R51,$R52,$R53,$R54)</f>
        <v>2314</v>
      </c>
      <c r="AT51">
        <f>(($AO$47-$AN$45)/($AN$46-$AN$45))</f>
        <v>0.29166666666666669</v>
      </c>
      <c r="AU51">
        <f>(($AP$46-$AN$45)/($AN$46-$AN$45))</f>
        <v>0.70833333333333337</v>
      </c>
      <c r="AV51">
        <f>(($AQ$45-$AN$44)/($AN$45-$AN$44))</f>
        <v>0.69565217391304346</v>
      </c>
      <c r="AW51">
        <f>(($AN$46-$AO$47)/($AO$48-$AO$47))</f>
        <v>0.68</v>
      </c>
      <c r="AX51">
        <f>(($AP$46-$AO$47)/($AO$48-$AO$47))</f>
        <v>0.4</v>
      </c>
      <c r="AY51">
        <f>(($AQ$46-$AO$47)/($AO$48-$AO$47))</f>
        <v>0.48</v>
      </c>
      <c r="AZ51">
        <f>(($AN$46-$AP$46)/($AP$47-$AP$46))</f>
        <v>0.28000000000000003</v>
      </c>
      <c r="BA51">
        <f>(($AO$48-$AP$46)/($AP$47-$AP$46))</f>
        <v>0.6</v>
      </c>
      <c r="BB51">
        <f>(($AQ$46-$AP$46)/($AP$47-$AP$46))</f>
        <v>0.08</v>
      </c>
      <c r="BC51">
        <f>(($AN$46-$AQ$46)/($AQ$47-$AQ$46))</f>
        <v>0.19230769230769232</v>
      </c>
      <c r="BD51">
        <f>(($AO$47-$AQ$45)/($AQ$46-$AQ$45))</f>
        <v>0.53846153846153844</v>
      </c>
      <c r="BE51">
        <f>(($AP$46-$AQ$45)/($AQ$46-$AQ$45))</f>
        <v>0.92307692307692313</v>
      </c>
      <c r="BG51">
        <v>2</v>
      </c>
      <c r="BH51">
        <v>299</v>
      </c>
      <c r="BI51">
        <f>($BH$60-$BH$57)/200</f>
        <v>6.5000000000000002E-2</v>
      </c>
      <c r="BQ51">
        <f>(($AO$47-$AN$45)/($AN$46-$AN$45))</f>
        <v>0.29166666666666669</v>
      </c>
      <c r="BR51">
        <f>1-(($AP$46-$AN$45)/($AN$46-$AN$45))</f>
        <v>0.29166666666666663</v>
      </c>
      <c r="BS51">
        <f>1-(($AQ$45-$AN$44)/($AN$45-$AN$44))</f>
        <v>0.30434782608695654</v>
      </c>
      <c r="BT51">
        <f>1-(($AN$46-$AO$47)/($AO$48-$AO$47))</f>
        <v>0.31999999999999995</v>
      </c>
      <c r="BU51">
        <f>(($AP$46-$AO$47)/($AO$48-$AO$47))</f>
        <v>0.4</v>
      </c>
      <c r="BV51">
        <f>(($AQ$46-$AO$47)/($AO$48-$AO$47))</f>
        <v>0.48</v>
      </c>
      <c r="BW51">
        <f>(($AN$46-$AP$46)/($AP$47-$AP$46))</f>
        <v>0.28000000000000003</v>
      </c>
      <c r="BX51">
        <f>1-(($AO$48-$AP$46)/($AP$47-$AP$46))</f>
        <v>0.4</v>
      </c>
      <c r="BY51">
        <f>(($AQ$46-$AP$46)/($AP$47-$AP$46))</f>
        <v>0.08</v>
      </c>
      <c r="BZ51">
        <f>(($AN$46-$AQ$46)/($AQ$47-$AQ$46))</f>
        <v>0.19230769230769232</v>
      </c>
      <c r="CA51">
        <f>1-(($AO$47-$AQ$45)/($AQ$46-$AQ$45))</f>
        <v>0.46153846153846156</v>
      </c>
      <c r="CB51">
        <f>1-(($AP$46-$AQ$45)/($AQ$46-$AQ$45))</f>
        <v>7.6923076923076872E-2</v>
      </c>
    </row>
    <row r="52" spans="1:80" x14ac:dyDescent="0.25">
      <c r="A52">
        <v>51</v>
      </c>
      <c r="B52">
        <v>219.45302100000001</v>
      </c>
      <c r="C52" s="4">
        <v>1</v>
      </c>
      <c r="H52">
        <v>229.54333500000001</v>
      </c>
      <c r="I52" s="5">
        <v>4</v>
      </c>
      <c r="P52">
        <v>2</v>
      </c>
      <c r="Q52" t="str">
        <f>CONCATENATE(C52,E52,G52,I52)</f>
        <v>14</v>
      </c>
      <c r="R52">
        <v>3</v>
      </c>
      <c r="X52" t="s">
        <v>283</v>
      </c>
      <c r="Y52" t="s">
        <v>270</v>
      </c>
      <c r="AT52">
        <f>(($AO$48-$AN$46)/($AN$47-$AN$46))</f>
        <v>0.30769230769230771</v>
      </c>
      <c r="AU52">
        <f>(($AP$47-$AN$46)/($AN$47-$AN$46))</f>
        <v>0.69230769230769229</v>
      </c>
      <c r="AV52">
        <f>(($AQ$46-$AN$45)/($AN$46-$AN$45))</f>
        <v>0.79166666666666663</v>
      </c>
      <c r="AW52">
        <f>(($AN$47-$AO$48)/($AO$49-$AO$48))</f>
        <v>0.6</v>
      </c>
      <c r="AX52">
        <f>(($AP$47-$AO$48)/($AO$49-$AO$48))</f>
        <v>0.33333333333333331</v>
      </c>
      <c r="AY52">
        <f>(($AQ$47-$AO$48)/($AO$49-$AO$48))</f>
        <v>0.43333333333333335</v>
      </c>
      <c r="AZ52">
        <f>(($AN$47-$AP$47)/($AP$48-$AP$47))</f>
        <v>0.29629629629629628</v>
      </c>
      <c r="BA52">
        <f>(($AO$49-$AP$47)/($AP$48-$AP$47))</f>
        <v>0.7407407407407407</v>
      </c>
      <c r="BB52">
        <f>(($AQ$47-$AP$47)/($AP$48-$AP$47))</f>
        <v>0.1111111111111111</v>
      </c>
      <c r="BC52">
        <f>(($AN$47-$AQ$47)/($AQ$48-$AQ$47))</f>
        <v>0.16666666666666666</v>
      </c>
      <c r="BD52">
        <f>(($AO$48-$AQ$46)/($AQ$47-$AQ$46))</f>
        <v>0.5</v>
      </c>
      <c r="BE52">
        <f>(($AP$47-$AQ$46)/($AQ$47-$AQ$46))</f>
        <v>0.88461538461538458</v>
      </c>
      <c r="BG52">
        <v>3</v>
      </c>
      <c r="BH52">
        <v>301</v>
      </c>
      <c r="BI52">
        <f>($BH$61-$BH$58)/200</f>
        <v>8.5000000000000006E-2</v>
      </c>
      <c r="BQ52">
        <f>(($AO$48-$AN$46)/($AN$47-$AN$46))</f>
        <v>0.30769230769230771</v>
      </c>
      <c r="BR52">
        <f>1-(($AP$47-$AN$46)/($AN$47-$AN$46))</f>
        <v>0.30769230769230771</v>
      </c>
      <c r="BS52">
        <f>1-(($AQ$46-$AN$45)/($AN$46-$AN$45))</f>
        <v>0.20833333333333337</v>
      </c>
      <c r="BT52">
        <f>1-(($AN$47-$AO$48)/($AO$49-$AO$48))</f>
        <v>0.4</v>
      </c>
      <c r="BU52">
        <f>(($AP$47-$AO$48)/($AO$49-$AO$48))</f>
        <v>0.33333333333333331</v>
      </c>
      <c r="BV52">
        <f>(($AQ$47-$AO$48)/($AO$49-$AO$48))</f>
        <v>0.43333333333333335</v>
      </c>
      <c r="BW52">
        <f>(($AN$47-$AP$47)/($AP$48-$AP$47))</f>
        <v>0.29629629629629628</v>
      </c>
      <c r="BX52">
        <f>1-(($AO$49-$AP$47)/($AP$48-$AP$47))</f>
        <v>0.2592592592592593</v>
      </c>
      <c r="BY52">
        <f>(($AQ$47-$AP$47)/($AP$48-$AP$47))</f>
        <v>0.1111111111111111</v>
      </c>
      <c r="BZ52">
        <f>(($AN$47-$AQ$47)/($AQ$48-$AQ$47))</f>
        <v>0.16666666666666666</v>
      </c>
      <c r="CA52">
        <f>(($AO$48-$AQ$46)/($AQ$47-$AQ$46))</f>
        <v>0.5</v>
      </c>
      <c r="CB52">
        <f>1-(($AP$47-$AQ$46)/($AQ$47-$AQ$46))</f>
        <v>0.11538461538461542</v>
      </c>
    </row>
    <row r="53" spans="1:80" x14ac:dyDescent="0.25">
      <c r="A53">
        <v>52</v>
      </c>
      <c r="B53">
        <v>219.453855</v>
      </c>
      <c r="C53" s="4">
        <v>1</v>
      </c>
      <c r="H53">
        <v>229.53843799999999</v>
      </c>
      <c r="I53" s="5">
        <v>4</v>
      </c>
      <c r="P53">
        <v>2</v>
      </c>
      <c r="Q53" t="str">
        <f>CONCATENATE(C53,E53,G53,I53)</f>
        <v>14</v>
      </c>
      <c r="R53">
        <v>1</v>
      </c>
      <c r="X53" t="s">
        <v>283</v>
      </c>
      <c r="Y53" t="s">
        <v>271</v>
      </c>
      <c r="AT53">
        <f>(($AO$49-$AN$47)/($AN$48-$AN$47))</f>
        <v>0.42857142857142855</v>
      </c>
      <c r="AU53">
        <f>(($AP$48-$AN$47)/($AN$48-$AN$47))</f>
        <v>0.6785714285714286</v>
      </c>
      <c r="AV53">
        <f>(($AQ$47-$AN$46)/($AN$47-$AN$46))</f>
        <v>0.80769230769230771</v>
      </c>
      <c r="BD53">
        <f>(($AO$49-$AQ$47)/($AQ$48-$AQ$47))</f>
        <v>0.56666666666666665</v>
      </c>
      <c r="BE53">
        <f>(($AP$48-$AQ$47)/($AQ$48-$AQ$47))</f>
        <v>0.8</v>
      </c>
      <c r="BG53">
        <v>1</v>
      </c>
      <c r="BH53">
        <v>314</v>
      </c>
      <c r="BI53">
        <f>($BH$62-$BH$59)/200</f>
        <v>0.09</v>
      </c>
      <c r="BQ53">
        <f>(($AO$49-$AN$47)/($AN$48-$AN$47))</f>
        <v>0.42857142857142855</v>
      </c>
      <c r="BR53">
        <f>1-(($AP$48-$AN$47)/($AN$48-$AN$47))</f>
        <v>0.3214285714285714</v>
      </c>
      <c r="BS53">
        <f>1-(($AQ$47-$AN$46)/($AN$47-$AN$46))</f>
        <v>0.19230769230769229</v>
      </c>
      <c r="CA53">
        <f>1-(($AO$49-$AQ$47)/($AQ$48-$AQ$47))</f>
        <v>0.43333333333333335</v>
      </c>
      <c r="CB53">
        <f>1-(($AP$48-$AQ$47)/($AQ$48-$AQ$47))</f>
        <v>0.19999999999999996</v>
      </c>
    </row>
    <row r="54" spans="1:80" x14ac:dyDescent="0.25">
      <c r="A54">
        <v>53</v>
      </c>
      <c r="B54">
        <v>219.48807299999999</v>
      </c>
      <c r="C54" s="4">
        <v>1</v>
      </c>
      <c r="H54">
        <v>229.54848999999999</v>
      </c>
      <c r="I54" s="5">
        <v>4</v>
      </c>
      <c r="P54">
        <v>2</v>
      </c>
      <c r="Q54" t="str">
        <f>CONCATENATE(C54,E54,G54,I54)</f>
        <v>14</v>
      </c>
      <c r="R54">
        <v>4</v>
      </c>
      <c r="X54" t="s">
        <v>283</v>
      </c>
      <c r="Y54" t="s">
        <v>272</v>
      </c>
      <c r="AV54">
        <f>(($AQ$48-$AN$47)/($AN$48-$AN$47))</f>
        <v>0.8928571428571429</v>
      </c>
      <c r="BG54">
        <v>4</v>
      </c>
      <c r="BH54">
        <v>315</v>
      </c>
      <c r="BI54">
        <f>($BH$63-$BH$60)/200</f>
        <v>8.5000000000000006E-2</v>
      </c>
      <c r="BS54">
        <f>1-(($AQ$48-$AN$47)/($AN$48-$AN$47))</f>
        <v>0.1071428571428571</v>
      </c>
    </row>
    <row r="55" spans="1:80" x14ac:dyDescent="0.25">
      <c r="A55">
        <v>54</v>
      </c>
      <c r="B55">
        <v>219.451615</v>
      </c>
      <c r="C55" s="4">
        <v>1</v>
      </c>
      <c r="H55">
        <v>229.556667</v>
      </c>
      <c r="I55" s="5">
        <v>4</v>
      </c>
      <c r="P55">
        <v>2</v>
      </c>
      <c r="Q55" t="str">
        <f>CONCATENATE(C55,E55,G55,I55)</f>
        <v>14</v>
      </c>
      <c r="R55">
        <v>2</v>
      </c>
      <c r="X55" t="s">
        <v>283</v>
      </c>
      <c r="Y55" t="s">
        <v>269</v>
      </c>
      <c r="AB55" t="s">
        <v>280</v>
      </c>
      <c r="AC55" t="str">
        <f>CONCATENATE($R55,$R56,$R57,$R58)</f>
        <v>2314</v>
      </c>
      <c r="BG55">
        <v>2</v>
      </c>
      <c r="BH55">
        <v>327</v>
      </c>
      <c r="BI55">
        <f>($BH$64-$BH$61)/200</f>
        <v>0.09</v>
      </c>
    </row>
    <row r="56" spans="1:80" x14ac:dyDescent="0.25">
      <c r="A56">
        <v>55</v>
      </c>
      <c r="B56">
        <v>219.47562600000001</v>
      </c>
      <c r="C56" s="4">
        <v>1</v>
      </c>
      <c r="H56">
        <v>229.55854399999998</v>
      </c>
      <c r="I56" s="5">
        <v>4</v>
      </c>
      <c r="P56">
        <v>2</v>
      </c>
      <c r="Q56" t="str">
        <f>CONCATENATE(C56,E56,G56,I56)</f>
        <v>14</v>
      </c>
      <c r="R56">
        <v>3</v>
      </c>
      <c r="X56" t="s">
        <v>283</v>
      </c>
      <c r="Y56" t="s">
        <v>270</v>
      </c>
      <c r="BG56">
        <v>3</v>
      </c>
      <c r="BH56">
        <v>328</v>
      </c>
      <c r="BI56">
        <f>($BH$65-$BH$62)/200</f>
        <v>7.4999999999999997E-2</v>
      </c>
    </row>
    <row r="57" spans="1:80" x14ac:dyDescent="0.25">
      <c r="A57">
        <v>56</v>
      </c>
      <c r="B57">
        <v>219.49354199999999</v>
      </c>
      <c r="C57" s="4">
        <v>1</v>
      </c>
      <c r="H57">
        <v>229.519689</v>
      </c>
      <c r="I57" s="5">
        <v>4</v>
      </c>
      <c r="P57">
        <v>2</v>
      </c>
      <c r="Q57" t="str">
        <f>CONCATENATE(C57,E57,G57,I57)</f>
        <v>14</v>
      </c>
      <c r="R57">
        <v>1</v>
      </c>
      <c r="X57" t="s">
        <v>283</v>
      </c>
      <c r="Y57" t="s">
        <v>271</v>
      </c>
      <c r="BG57">
        <v>1</v>
      </c>
      <c r="BH57">
        <v>339</v>
      </c>
      <c r="BI57">
        <f>($BH$66-$BH$63)/200</f>
        <v>0.11</v>
      </c>
    </row>
    <row r="58" spans="1:80" x14ac:dyDescent="0.25">
      <c r="A58">
        <v>57</v>
      </c>
      <c r="B58">
        <v>219.43203199999999</v>
      </c>
      <c r="C58" s="4">
        <v>1</v>
      </c>
      <c r="H58">
        <v>229.550262</v>
      </c>
      <c r="I58" s="5">
        <v>4</v>
      </c>
      <c r="P58">
        <v>2</v>
      </c>
      <c r="Q58" t="str">
        <f>CONCATENATE(C58,E58,G58,I58)</f>
        <v>14</v>
      </c>
      <c r="R58">
        <v>4</v>
      </c>
      <c r="X58" t="s">
        <v>283</v>
      </c>
      <c r="Y58" t="s">
        <v>272</v>
      </c>
      <c r="BG58">
        <v>4</v>
      </c>
      <c r="BH58">
        <v>343</v>
      </c>
      <c r="BI58">
        <f>($BH$67-$BH$64)/200</f>
        <v>7.0000000000000007E-2</v>
      </c>
    </row>
    <row r="59" spans="1:80" x14ac:dyDescent="0.25">
      <c r="A59">
        <v>58</v>
      </c>
      <c r="B59">
        <v>219.43604199999999</v>
      </c>
      <c r="C59" s="4">
        <v>1</v>
      </c>
      <c r="D59">
        <v>213.22499999999999</v>
      </c>
      <c r="E59" s="2">
        <v>2</v>
      </c>
      <c r="P59">
        <v>2</v>
      </c>
      <c r="Q59" t="str">
        <f>CONCATENATE(C59,E59,G59,I59)</f>
        <v>12</v>
      </c>
      <c r="R59">
        <v>3</v>
      </c>
      <c r="X59" t="s">
        <v>283</v>
      </c>
      <c r="Y59" t="s">
        <v>269</v>
      </c>
      <c r="AB59" t="s">
        <v>283</v>
      </c>
      <c r="AC59" t="str">
        <f>CONCATENATE($R59,$R60,$R61,$R62)</f>
        <v>3214</v>
      </c>
      <c r="BG59">
        <v>3</v>
      </c>
      <c r="BH59">
        <v>350</v>
      </c>
      <c r="BI59">
        <f>($BH$68-$BH$65)/200</f>
        <v>8.5000000000000006E-2</v>
      </c>
    </row>
    <row r="60" spans="1:80" x14ac:dyDescent="0.25">
      <c r="A60">
        <v>59</v>
      </c>
      <c r="B60">
        <v>219.45406299999999</v>
      </c>
      <c r="C60" s="4">
        <v>1</v>
      </c>
      <c r="D60">
        <v>213.22499999999999</v>
      </c>
      <c r="E60" s="2">
        <v>2</v>
      </c>
      <c r="P60">
        <v>2</v>
      </c>
      <c r="Q60" t="str">
        <f>CONCATENATE(C60,E60,G60,I60)</f>
        <v>12</v>
      </c>
      <c r="R60">
        <v>2</v>
      </c>
      <c r="X60" t="s">
        <v>283</v>
      </c>
      <c r="Y60" t="s">
        <v>270</v>
      </c>
      <c r="BG60">
        <v>2</v>
      </c>
      <c r="BH60">
        <v>352</v>
      </c>
      <c r="BI60">
        <f>($BH$69-$BH$66)/200</f>
        <v>6.5000000000000002E-2</v>
      </c>
    </row>
    <row r="61" spans="1:80" x14ac:dyDescent="0.25">
      <c r="A61">
        <v>60</v>
      </c>
      <c r="D61">
        <v>213.22499999999999</v>
      </c>
      <c r="E61" s="2">
        <v>2</v>
      </c>
      <c r="P61">
        <v>1</v>
      </c>
      <c r="Q61" t="str">
        <f>CONCATENATE(C61,E61,G61,I61)</f>
        <v>2</v>
      </c>
      <c r="R61">
        <v>1</v>
      </c>
      <c r="X61" t="s">
        <v>283</v>
      </c>
      <c r="Y61" t="s">
        <v>271</v>
      </c>
      <c r="BG61">
        <v>1</v>
      </c>
      <c r="BH61">
        <v>360</v>
      </c>
      <c r="BI61">
        <f>($BH$70-$BH$67)/200</f>
        <v>0.11</v>
      </c>
    </row>
    <row r="62" spans="1:80" x14ac:dyDescent="0.25">
      <c r="A62">
        <v>61</v>
      </c>
      <c r="D62">
        <v>213.26692700000001</v>
      </c>
      <c r="E62" s="2">
        <v>2</v>
      </c>
      <c r="P62">
        <v>1</v>
      </c>
      <c r="Q62" t="str">
        <f>CONCATENATE(C62,E62,G62,I62)</f>
        <v>2</v>
      </c>
      <c r="R62">
        <v>4</v>
      </c>
      <c r="X62" t="s">
        <v>283</v>
      </c>
      <c r="Y62" t="s">
        <v>272</v>
      </c>
      <c r="BG62">
        <v>4</v>
      </c>
      <c r="BH62">
        <v>368</v>
      </c>
      <c r="BI62">
        <f>($BH$71-$BH$68)/200</f>
        <v>7.4999999999999997E-2</v>
      </c>
    </row>
    <row r="63" spans="1:80" x14ac:dyDescent="0.25">
      <c r="A63">
        <v>62</v>
      </c>
      <c r="D63">
        <v>213.276094</v>
      </c>
      <c r="E63" s="2">
        <v>2</v>
      </c>
      <c r="P63">
        <v>1</v>
      </c>
      <c r="Q63" t="str">
        <f>CONCATENATE(C63,E63,G63,I63)</f>
        <v>2</v>
      </c>
      <c r="R63">
        <v>3</v>
      </c>
      <c r="X63" t="s">
        <v>283</v>
      </c>
      <c r="Y63" t="s">
        <v>269</v>
      </c>
      <c r="AB63" t="s">
        <v>283</v>
      </c>
      <c r="AC63" t="str">
        <f>CONCATENATE($R63,$R64,$R65,$R66)</f>
        <v>3214</v>
      </c>
      <c r="BG63">
        <v>3</v>
      </c>
      <c r="BH63">
        <v>369</v>
      </c>
      <c r="BI63">
        <f>($BH$72-$BH$69)/200</f>
        <v>0.105</v>
      </c>
    </row>
    <row r="64" spans="1:80" x14ac:dyDescent="0.25">
      <c r="A64">
        <v>63</v>
      </c>
      <c r="D64">
        <v>213.26166699999999</v>
      </c>
      <c r="E64" s="2">
        <v>2</v>
      </c>
      <c r="P64">
        <v>1</v>
      </c>
      <c r="Q64" t="str">
        <f>CONCATENATE(C64,E64,G64,I64)</f>
        <v>2</v>
      </c>
      <c r="R64">
        <v>2</v>
      </c>
      <c r="X64" t="s">
        <v>283</v>
      </c>
      <c r="Y64" t="s">
        <v>270</v>
      </c>
      <c r="BG64">
        <v>2</v>
      </c>
      <c r="BH64">
        <v>378</v>
      </c>
      <c r="BI64">
        <f>($BH$73-$BH$70)/200</f>
        <v>7.0000000000000007E-2</v>
      </c>
    </row>
    <row r="65" spans="1:61" x14ac:dyDescent="0.25">
      <c r="A65">
        <v>64</v>
      </c>
      <c r="D65">
        <v>213.27265700000001</v>
      </c>
      <c r="E65" s="2">
        <v>2</v>
      </c>
      <c r="P65">
        <v>1</v>
      </c>
      <c r="Q65" t="str">
        <f>CONCATENATE(C65,E65,G65,I65)</f>
        <v>2</v>
      </c>
      <c r="R65">
        <v>1</v>
      </c>
      <c r="X65" t="s">
        <v>281</v>
      </c>
      <c r="Y65" t="s">
        <v>273</v>
      </c>
      <c r="BG65">
        <v>1</v>
      </c>
      <c r="BH65">
        <v>383</v>
      </c>
      <c r="BI65">
        <f>($BH$74-$BH$71)/200</f>
        <v>0.115</v>
      </c>
    </row>
    <row r="66" spans="1:61" x14ac:dyDescent="0.25">
      <c r="A66">
        <v>65</v>
      </c>
      <c r="D66">
        <v>213.20947999999999</v>
      </c>
      <c r="E66" s="2">
        <v>2</v>
      </c>
      <c r="F66">
        <v>216.24349000000001</v>
      </c>
      <c r="G66" s="3">
        <v>3</v>
      </c>
      <c r="P66">
        <v>2</v>
      </c>
      <c r="Q66" t="str">
        <f>CONCATENATE(C66,E66,G66,I66)</f>
        <v>23</v>
      </c>
      <c r="R66">
        <v>4</v>
      </c>
      <c r="X66" t="s">
        <v>284</v>
      </c>
      <c r="Y66" t="s">
        <v>274</v>
      </c>
      <c r="BG66">
        <v>4</v>
      </c>
      <c r="BH66">
        <v>391</v>
      </c>
      <c r="BI66">
        <f>($BH$75-$BH$72)/200</f>
        <v>6.5000000000000002E-2</v>
      </c>
    </row>
    <row r="67" spans="1:61" x14ac:dyDescent="0.25">
      <c r="A67">
        <v>66</v>
      </c>
      <c r="D67">
        <v>213.22499999999999</v>
      </c>
      <c r="E67" s="2">
        <v>2</v>
      </c>
      <c r="F67">
        <v>216.23656299999999</v>
      </c>
      <c r="G67" s="3">
        <v>3</v>
      </c>
      <c r="P67">
        <v>2</v>
      </c>
      <c r="Q67" t="str">
        <f>CONCATENATE(C67,E67,G67,I67)</f>
        <v>23</v>
      </c>
      <c r="R67">
        <v>3</v>
      </c>
      <c r="X67" t="s">
        <v>284</v>
      </c>
      <c r="Y67" t="s">
        <v>275</v>
      </c>
      <c r="AB67" t="s">
        <v>283</v>
      </c>
      <c r="AC67" t="str">
        <f>CONCATENATE($R67,$R68,$R69,$R70)</f>
        <v>3214</v>
      </c>
      <c r="BG67">
        <v>3</v>
      </c>
      <c r="BH67">
        <v>392</v>
      </c>
      <c r="BI67">
        <f>($BH$76-$BH$73)/200</f>
        <v>0.105</v>
      </c>
    </row>
    <row r="68" spans="1:61" x14ac:dyDescent="0.25">
      <c r="A68">
        <v>67</v>
      </c>
      <c r="D68">
        <v>213.22499999999999</v>
      </c>
      <c r="E68" s="2">
        <v>2</v>
      </c>
      <c r="F68">
        <v>216.24369799999999</v>
      </c>
      <c r="G68" s="3">
        <v>3</v>
      </c>
      <c r="P68">
        <v>2</v>
      </c>
      <c r="Q68" t="str">
        <f>CONCATENATE(C68,E68,G68,I68)</f>
        <v>23</v>
      </c>
      <c r="R68">
        <v>2</v>
      </c>
      <c r="X68" t="s">
        <v>284</v>
      </c>
      <c r="Y68" t="s">
        <v>276</v>
      </c>
      <c r="BG68">
        <v>2</v>
      </c>
      <c r="BH68">
        <v>400</v>
      </c>
      <c r="BI68">
        <f>($BH$77-$BH$74)/200</f>
        <v>7.4999999999999997E-2</v>
      </c>
    </row>
    <row r="69" spans="1:61" x14ac:dyDescent="0.25">
      <c r="A69">
        <v>68</v>
      </c>
      <c r="F69">
        <v>216.30140700000001</v>
      </c>
      <c r="G69" s="3">
        <v>3</v>
      </c>
      <c r="P69">
        <v>1</v>
      </c>
      <c r="Q69" t="str">
        <f>CONCATENATE(C69,E69,G69,I69)</f>
        <v>3</v>
      </c>
      <c r="R69">
        <v>1</v>
      </c>
      <c r="X69" t="s">
        <v>284</v>
      </c>
      <c r="Y69" t="s">
        <v>277</v>
      </c>
      <c r="BG69">
        <v>1</v>
      </c>
      <c r="BH69">
        <v>404</v>
      </c>
      <c r="BI69">
        <f>($BH$78-$BH$75)/200</f>
        <v>0.125</v>
      </c>
    </row>
    <row r="70" spans="1:61" x14ac:dyDescent="0.25">
      <c r="A70">
        <v>69</v>
      </c>
      <c r="F70">
        <v>216.31812500000001</v>
      </c>
      <c r="G70" s="3">
        <v>3</v>
      </c>
      <c r="P70">
        <v>1</v>
      </c>
      <c r="Q70" t="str">
        <f>CONCATENATE(C70,E70,G70,I70)</f>
        <v>3</v>
      </c>
      <c r="R70">
        <v>4</v>
      </c>
      <c r="X70" t="s">
        <v>284</v>
      </c>
      <c r="Y70" t="s">
        <v>274</v>
      </c>
      <c r="BG70">
        <v>4</v>
      </c>
      <c r="BH70">
        <v>414</v>
      </c>
      <c r="BI70">
        <f>($BH$79-$BH$76)/200</f>
        <v>7.0000000000000007E-2</v>
      </c>
    </row>
    <row r="71" spans="1:61" x14ac:dyDescent="0.25">
      <c r="A71">
        <v>70</v>
      </c>
      <c r="F71">
        <v>216.39213599999999</v>
      </c>
      <c r="G71" s="3">
        <v>3</v>
      </c>
      <c r="H71">
        <v>210.89952</v>
      </c>
      <c r="I71" s="5">
        <v>4</v>
      </c>
      <c r="P71">
        <v>2</v>
      </c>
      <c r="Q71" t="str">
        <f>CONCATENATE(C71,E71,G71,I71)</f>
        <v>34</v>
      </c>
      <c r="R71">
        <v>3</v>
      </c>
      <c r="X71" t="s">
        <v>284</v>
      </c>
      <c r="Y71" t="s">
        <v>275</v>
      </c>
      <c r="BG71">
        <v>3</v>
      </c>
      <c r="BH71">
        <v>415</v>
      </c>
      <c r="BI71">
        <f>($BH$80-$BH$77)/200</f>
        <v>9.5000000000000001E-2</v>
      </c>
    </row>
    <row r="72" spans="1:61" x14ac:dyDescent="0.25">
      <c r="A72">
        <v>71</v>
      </c>
      <c r="F72">
        <v>216.32890699999999</v>
      </c>
      <c r="G72" s="3">
        <v>3</v>
      </c>
      <c r="H72">
        <v>210.904357</v>
      </c>
      <c r="I72" s="5">
        <v>4</v>
      </c>
      <c r="P72">
        <v>2</v>
      </c>
      <c r="Q72" t="str">
        <f>CONCATENATE(C72,E72,G72,I72)</f>
        <v>34</v>
      </c>
      <c r="R72">
        <v>2</v>
      </c>
      <c r="X72" t="s">
        <v>284</v>
      </c>
      <c r="Y72" t="s">
        <v>276</v>
      </c>
      <c r="AB72" t="s">
        <v>284</v>
      </c>
      <c r="AC72" t="str">
        <f>CONCATENATE($R72,$R73,$R74,$R75)</f>
        <v>2134</v>
      </c>
      <c r="BG72">
        <v>2</v>
      </c>
      <c r="BH72">
        <v>425</v>
      </c>
      <c r="BI72">
        <f>($BH$81-$BH$78)/200</f>
        <v>6.5000000000000002E-2</v>
      </c>
    </row>
    <row r="73" spans="1:61" x14ac:dyDescent="0.25">
      <c r="A73">
        <v>72</v>
      </c>
      <c r="F73">
        <v>216.24349000000001</v>
      </c>
      <c r="G73" s="3">
        <v>3</v>
      </c>
      <c r="H73">
        <v>210.94664299999999</v>
      </c>
      <c r="I73" s="5">
        <v>4</v>
      </c>
      <c r="P73">
        <v>2</v>
      </c>
      <c r="Q73" t="str">
        <f>CONCATENATE(C73,E73,G73,I73)</f>
        <v>34</v>
      </c>
      <c r="R73">
        <v>1</v>
      </c>
      <c r="X73" t="s">
        <v>284</v>
      </c>
      <c r="Y73" t="s">
        <v>277</v>
      </c>
      <c r="BG73">
        <v>1</v>
      </c>
      <c r="BH73">
        <v>428</v>
      </c>
      <c r="BI73">
        <f>($BH$82-$BH$79)/200</f>
        <v>0.115</v>
      </c>
    </row>
    <row r="74" spans="1:61" x14ac:dyDescent="0.25">
      <c r="A74">
        <v>73</v>
      </c>
      <c r="F74">
        <v>216.24349000000001</v>
      </c>
      <c r="G74" s="3">
        <v>3</v>
      </c>
      <c r="H74">
        <v>210.997806</v>
      </c>
      <c r="I74" s="5">
        <v>4</v>
      </c>
      <c r="P74">
        <v>2</v>
      </c>
      <c r="Q74" t="str">
        <f>CONCATENATE(C74,E74,G74,I74)</f>
        <v>34</v>
      </c>
      <c r="R74">
        <v>3</v>
      </c>
      <c r="X74" t="s">
        <v>284</v>
      </c>
      <c r="Y74" t="s">
        <v>274</v>
      </c>
      <c r="BG74">
        <v>3</v>
      </c>
      <c r="BH74">
        <v>438</v>
      </c>
      <c r="BI74">
        <f>($BH$83-$BH$80)/200</f>
        <v>7.0000000000000007E-2</v>
      </c>
    </row>
    <row r="75" spans="1:61" x14ac:dyDescent="0.25">
      <c r="A75">
        <v>74</v>
      </c>
      <c r="F75">
        <v>216.24349000000001</v>
      </c>
      <c r="G75" s="3">
        <v>3</v>
      </c>
      <c r="H75">
        <v>211.00142199999999</v>
      </c>
      <c r="I75" s="5">
        <v>4</v>
      </c>
      <c r="P75">
        <v>2</v>
      </c>
      <c r="Q75" t="str">
        <f>CONCATENATE(C75,E75,G75,I75)</f>
        <v>34</v>
      </c>
      <c r="R75">
        <v>4</v>
      </c>
      <c r="X75" t="s">
        <v>284</v>
      </c>
      <c r="Y75" t="s">
        <v>275</v>
      </c>
      <c r="BG75">
        <v>4</v>
      </c>
      <c r="BH75">
        <v>438</v>
      </c>
      <c r="BI75">
        <f>($BH$84-$BH$81)/200</f>
        <v>8.5000000000000006E-2</v>
      </c>
    </row>
    <row r="76" spans="1:61" x14ac:dyDescent="0.25">
      <c r="A76">
        <v>75</v>
      </c>
      <c r="B76">
        <v>195.55091400000001</v>
      </c>
      <c r="C76" s="4">
        <v>1</v>
      </c>
      <c r="H76">
        <v>211.042857</v>
      </c>
      <c r="I76" s="5">
        <v>4</v>
      </c>
      <c r="P76">
        <v>2</v>
      </c>
      <c r="Q76" t="str">
        <f>CONCATENATE(C76,E76,G76,I76)</f>
        <v>14</v>
      </c>
      <c r="R76">
        <v>2</v>
      </c>
      <c r="X76" t="s">
        <v>284</v>
      </c>
      <c r="Y76" t="s">
        <v>276</v>
      </c>
      <c r="AB76" t="s">
        <v>284</v>
      </c>
      <c r="AC76" t="str">
        <f>CONCATENATE($R76,$R77,$R78,$R79)</f>
        <v>2134</v>
      </c>
      <c r="BG76">
        <v>2</v>
      </c>
      <c r="BH76">
        <v>449</v>
      </c>
      <c r="BI76">
        <f>($BH$85-$BH$82)/200</f>
        <v>0.06</v>
      </c>
    </row>
    <row r="77" spans="1:61" x14ac:dyDescent="0.25">
      <c r="A77">
        <v>76</v>
      </c>
      <c r="B77">
        <v>195.54527899999999</v>
      </c>
      <c r="C77" s="4">
        <v>1</v>
      </c>
      <c r="H77">
        <v>211.01536099999998</v>
      </c>
      <c r="I77" s="5">
        <v>4</v>
      </c>
      <c r="P77">
        <v>2</v>
      </c>
      <c r="Q77" t="str">
        <f>CONCATENATE(C77,E77,G77,I77)</f>
        <v>14</v>
      </c>
      <c r="R77">
        <v>1</v>
      </c>
      <c r="X77" t="s">
        <v>281</v>
      </c>
      <c r="Y77" t="s">
        <v>278</v>
      </c>
      <c r="BG77">
        <v>1</v>
      </c>
      <c r="BH77">
        <v>453</v>
      </c>
      <c r="BI77">
        <f>($BH$86-$BH$83)/200</f>
        <v>0.12</v>
      </c>
    </row>
    <row r="78" spans="1:61" x14ac:dyDescent="0.25">
      <c r="A78">
        <v>77</v>
      </c>
      <c r="B78">
        <v>195.51852299999999</v>
      </c>
      <c r="C78" s="4">
        <v>1</v>
      </c>
      <c r="H78">
        <v>211.01031</v>
      </c>
      <c r="I78" s="5">
        <v>4</v>
      </c>
      <c r="P78">
        <v>2</v>
      </c>
      <c r="Q78" t="str">
        <f>CONCATENATE(C78,E78,G78,I78)</f>
        <v>14</v>
      </c>
      <c r="R78">
        <v>3</v>
      </c>
      <c r="X78" t="s">
        <v>283</v>
      </c>
      <c r="Y78" t="s">
        <v>272</v>
      </c>
      <c r="BG78">
        <v>3</v>
      </c>
      <c r="BH78">
        <v>463</v>
      </c>
      <c r="BI78">
        <f>($BH$87-$BH$84)/200</f>
        <v>0.09</v>
      </c>
    </row>
    <row r="79" spans="1:61" x14ac:dyDescent="0.25">
      <c r="A79">
        <v>78</v>
      </c>
      <c r="B79">
        <v>195.50479799999999</v>
      </c>
      <c r="C79" s="4">
        <v>1</v>
      </c>
      <c r="H79">
        <v>211.01031</v>
      </c>
      <c r="I79" s="5">
        <v>4</v>
      </c>
      <c r="P79">
        <v>2</v>
      </c>
      <c r="Q79" t="str">
        <f>CONCATENATE(C79,E79,G79,I79)</f>
        <v>14</v>
      </c>
      <c r="R79">
        <v>4</v>
      </c>
      <c r="X79" t="s">
        <v>283</v>
      </c>
      <c r="Y79" t="s">
        <v>269</v>
      </c>
      <c r="BG79">
        <v>4</v>
      </c>
      <c r="BH79">
        <v>463</v>
      </c>
      <c r="BI79">
        <f>($BH$88-$BH$85)/200</f>
        <v>0.09</v>
      </c>
    </row>
    <row r="80" spans="1:61" x14ac:dyDescent="0.25">
      <c r="A80">
        <v>79</v>
      </c>
      <c r="B80">
        <v>195.50272699999999</v>
      </c>
      <c r="C80" s="4">
        <v>1</v>
      </c>
      <c r="P80">
        <v>1</v>
      </c>
      <c r="Q80" t="str">
        <f>CONCATENATE(C80,E80,G80,I80)</f>
        <v>1</v>
      </c>
      <c r="R80">
        <v>2</v>
      </c>
      <c r="X80" t="s">
        <v>283</v>
      </c>
      <c r="Y80" t="s">
        <v>270</v>
      </c>
      <c r="AB80" t="s">
        <v>284</v>
      </c>
      <c r="AC80" t="str">
        <f>CONCATENATE($R80,$R81,$R82,$R83)</f>
        <v>2134</v>
      </c>
      <c r="BG80">
        <v>2</v>
      </c>
      <c r="BH80">
        <v>472</v>
      </c>
      <c r="BI80">
        <f>($BH$89-$BH$86)/200</f>
        <v>7.0000000000000007E-2</v>
      </c>
    </row>
    <row r="81" spans="1:61" x14ac:dyDescent="0.25">
      <c r="A81">
        <v>80</v>
      </c>
      <c r="B81">
        <v>195.52426800000001</v>
      </c>
      <c r="C81" s="4">
        <v>1</v>
      </c>
      <c r="P81">
        <v>1</v>
      </c>
      <c r="Q81" t="str">
        <f>CONCATENATE(C81,E81,G81,I81)</f>
        <v>1</v>
      </c>
      <c r="R81">
        <v>1</v>
      </c>
      <c r="X81" t="s">
        <v>283</v>
      </c>
      <c r="Y81" t="s">
        <v>271</v>
      </c>
      <c r="BG81">
        <v>1</v>
      </c>
      <c r="BH81">
        <v>476</v>
      </c>
      <c r="BI81">
        <f>($BH$90-$BH$87)/200</f>
        <v>0.12</v>
      </c>
    </row>
    <row r="82" spans="1:61" x14ac:dyDescent="0.25">
      <c r="A82">
        <v>81</v>
      </c>
      <c r="B82">
        <v>195.52910900000001</v>
      </c>
      <c r="C82" s="4">
        <v>1</v>
      </c>
      <c r="P82">
        <v>1</v>
      </c>
      <c r="Q82" t="str">
        <f>CONCATENATE(C82,E82,G82,I82)</f>
        <v>1</v>
      </c>
      <c r="R82">
        <v>3</v>
      </c>
      <c r="X82" t="s">
        <v>283</v>
      </c>
      <c r="Y82" t="s">
        <v>272</v>
      </c>
      <c r="BG82">
        <v>3</v>
      </c>
      <c r="BH82">
        <v>486</v>
      </c>
      <c r="BI82">
        <f>($BH$91-$BH$88)/200</f>
        <v>0.115</v>
      </c>
    </row>
    <row r="83" spans="1:61" x14ac:dyDescent="0.25">
      <c r="A83">
        <v>82</v>
      </c>
      <c r="B83">
        <v>195.512832</v>
      </c>
      <c r="C83" s="4">
        <v>1</v>
      </c>
      <c r="D83">
        <v>189.22026</v>
      </c>
      <c r="E83" s="2">
        <v>2</v>
      </c>
      <c r="P83">
        <v>2</v>
      </c>
      <c r="Q83" t="str">
        <f>CONCATENATE(C83,E83,G83,I83)</f>
        <v>12</v>
      </c>
      <c r="R83">
        <v>4</v>
      </c>
      <c r="X83" t="s">
        <v>283</v>
      </c>
      <c r="Y83" t="s">
        <v>269</v>
      </c>
      <c r="BG83">
        <v>4</v>
      </c>
      <c r="BH83">
        <v>486</v>
      </c>
      <c r="BI83">
        <f>($BH$92-$BH$89)/200</f>
        <v>9.5000000000000001E-2</v>
      </c>
    </row>
    <row r="84" spans="1:61" x14ac:dyDescent="0.25">
      <c r="A84">
        <v>83</v>
      </c>
      <c r="B84">
        <v>195.48623599999999</v>
      </c>
      <c r="C84" s="4">
        <v>1</v>
      </c>
      <c r="D84">
        <v>189.29674799999998</v>
      </c>
      <c r="E84" s="2">
        <v>2</v>
      </c>
      <c r="P84">
        <v>2</v>
      </c>
      <c r="Q84" t="str">
        <f>CONCATENATE(C84,E84,G84,I84)</f>
        <v>12</v>
      </c>
      <c r="R84">
        <v>2</v>
      </c>
      <c r="X84" t="s">
        <v>283</v>
      </c>
      <c r="Y84" t="s">
        <v>270</v>
      </c>
      <c r="AB84" t="s">
        <v>283</v>
      </c>
      <c r="AC84" t="str">
        <f>CONCATENATE($R84,$R85,$R86,$R87)</f>
        <v>2143</v>
      </c>
      <c r="BG84">
        <v>2</v>
      </c>
      <c r="BH84">
        <v>493</v>
      </c>
      <c r="BI84">
        <f>($BH$93-$BH$90)/200</f>
        <v>0.12</v>
      </c>
    </row>
    <row r="85" spans="1:61" x14ac:dyDescent="0.25">
      <c r="A85">
        <v>84</v>
      </c>
      <c r="B85">
        <v>195.55091400000001</v>
      </c>
      <c r="C85" s="4">
        <v>1</v>
      </c>
      <c r="D85">
        <v>189.27510000000001</v>
      </c>
      <c r="E85" s="2">
        <v>2</v>
      </c>
      <c r="P85">
        <v>2</v>
      </c>
      <c r="Q85" t="str">
        <f>CONCATENATE(C85,E85,G85,I85)</f>
        <v>12</v>
      </c>
      <c r="R85">
        <v>1</v>
      </c>
      <c r="X85" t="s">
        <v>283</v>
      </c>
      <c r="Y85" t="s">
        <v>271</v>
      </c>
      <c r="BG85">
        <v>1</v>
      </c>
      <c r="BH85">
        <v>498</v>
      </c>
      <c r="BI85">
        <f>($BH$94-$BH$91)/200</f>
        <v>0.13</v>
      </c>
    </row>
    <row r="86" spans="1:61" x14ac:dyDescent="0.25">
      <c r="A86">
        <v>85</v>
      </c>
      <c r="B86">
        <v>195.55091400000001</v>
      </c>
      <c r="C86" s="4">
        <v>1</v>
      </c>
      <c r="D86">
        <v>189.24068699999998</v>
      </c>
      <c r="E86" s="2">
        <v>2</v>
      </c>
      <c r="P86">
        <v>2</v>
      </c>
      <c r="Q86" t="str">
        <f>CONCATENATE(C86,E86,G86,I86)</f>
        <v>12</v>
      </c>
      <c r="R86">
        <v>4</v>
      </c>
      <c r="X86" t="s">
        <v>281</v>
      </c>
      <c r="Y86" t="s">
        <v>279</v>
      </c>
      <c r="BG86">
        <v>4</v>
      </c>
      <c r="BH86">
        <v>510</v>
      </c>
      <c r="BI86">
        <f>($BH$95-$BH$92)/200</f>
        <v>0.185</v>
      </c>
    </row>
    <row r="87" spans="1:61" x14ac:dyDescent="0.25">
      <c r="A87">
        <v>86</v>
      </c>
      <c r="D87">
        <v>189.21137899999999</v>
      </c>
      <c r="E87" s="2">
        <v>2</v>
      </c>
      <c r="P87">
        <v>1</v>
      </c>
      <c r="Q87" t="str">
        <f>CONCATENATE(C87,E87,G87,I87)</f>
        <v>2</v>
      </c>
      <c r="R87">
        <v>3</v>
      </c>
      <c r="X87" t="s">
        <v>280</v>
      </c>
      <c r="Y87" t="s">
        <v>261</v>
      </c>
      <c r="BG87">
        <v>3</v>
      </c>
      <c r="BH87">
        <v>511</v>
      </c>
      <c r="BI87">
        <f>($BH$96-$BH$93)/200</f>
        <v>0.11</v>
      </c>
    </row>
    <row r="88" spans="1:61" x14ac:dyDescent="0.25">
      <c r="A88">
        <v>87</v>
      </c>
      <c r="D88">
        <v>189.22021000000001</v>
      </c>
      <c r="E88" s="2">
        <v>2</v>
      </c>
      <c r="P88">
        <v>1</v>
      </c>
      <c r="Q88" t="str">
        <f>CONCATENATE(C88,E88,G88,I88)</f>
        <v>2</v>
      </c>
      <c r="R88">
        <v>2</v>
      </c>
      <c r="X88" t="s">
        <v>280</v>
      </c>
      <c r="Y88" t="s">
        <v>261</v>
      </c>
      <c r="AB88" t="s">
        <v>283</v>
      </c>
      <c r="AC88" t="str">
        <f>CONCATENATE($R88,$R89,$R90,$R91)</f>
        <v>2143</v>
      </c>
      <c r="BG88">
        <v>2</v>
      </c>
      <c r="BH88">
        <v>516</v>
      </c>
      <c r="BI88">
        <f>($BH$102-$BH$99)/200</f>
        <v>0.09</v>
      </c>
    </row>
    <row r="89" spans="1:61" x14ac:dyDescent="0.25">
      <c r="A89">
        <v>88</v>
      </c>
      <c r="D89">
        <v>189.25211999999999</v>
      </c>
      <c r="E89" s="2">
        <v>2</v>
      </c>
      <c r="P89">
        <v>1</v>
      </c>
      <c r="Q89" t="str">
        <f>CONCATENATE(C89,E89,G89,I89)</f>
        <v>2</v>
      </c>
      <c r="R89">
        <v>1</v>
      </c>
      <c r="X89" t="s">
        <v>281</v>
      </c>
      <c r="Y89" t="s">
        <v>262</v>
      </c>
      <c r="BG89">
        <v>1</v>
      </c>
      <c r="BH89">
        <v>524</v>
      </c>
      <c r="BI89">
        <f>($BH$103-$BH$100)/200</f>
        <v>0.125</v>
      </c>
    </row>
    <row r="90" spans="1:61" x14ac:dyDescent="0.25">
      <c r="A90">
        <v>89</v>
      </c>
      <c r="D90">
        <v>189.29488699999999</v>
      </c>
      <c r="E90" s="2">
        <v>2</v>
      </c>
      <c r="F90">
        <v>192.053718</v>
      </c>
      <c r="G90" s="3">
        <v>3</v>
      </c>
      <c r="P90">
        <v>2</v>
      </c>
      <c r="Q90" t="str">
        <f>CONCATENATE(C90,E90,G90,I90)</f>
        <v>23</v>
      </c>
      <c r="R90">
        <v>4</v>
      </c>
      <c r="X90" t="s">
        <v>282</v>
      </c>
      <c r="Y90" t="s">
        <v>263</v>
      </c>
      <c r="BG90">
        <v>4</v>
      </c>
      <c r="BH90">
        <v>535</v>
      </c>
      <c r="BI90">
        <f>($BH$104-$BH$101)/200</f>
        <v>0.105</v>
      </c>
    </row>
    <row r="91" spans="1:61" x14ac:dyDescent="0.25">
      <c r="A91">
        <v>90</v>
      </c>
      <c r="D91">
        <v>189.22026</v>
      </c>
      <c r="E91" s="2">
        <v>2</v>
      </c>
      <c r="F91">
        <v>192.04052999999999</v>
      </c>
      <c r="G91" s="3">
        <v>3</v>
      </c>
      <c r="P91">
        <v>2</v>
      </c>
      <c r="Q91" t="str">
        <f>CONCATENATE(C91,E91,G91,I91)</f>
        <v>23</v>
      </c>
      <c r="R91">
        <v>3</v>
      </c>
      <c r="X91" t="s">
        <v>282</v>
      </c>
      <c r="Y91" t="s">
        <v>264</v>
      </c>
      <c r="BG91">
        <v>3</v>
      </c>
      <c r="BH91">
        <v>539</v>
      </c>
      <c r="BI91">
        <f>($BH$105-$BH$102)/200</f>
        <v>0.125</v>
      </c>
    </row>
    <row r="92" spans="1:61" x14ac:dyDescent="0.25">
      <c r="A92">
        <v>91</v>
      </c>
      <c r="F92">
        <v>192.05052899999998</v>
      </c>
      <c r="G92" s="3">
        <v>3</v>
      </c>
      <c r="H92">
        <v>189.221217</v>
      </c>
      <c r="I92" s="5">
        <v>4</v>
      </c>
      <c r="P92">
        <v>2</v>
      </c>
      <c r="Q92" t="str">
        <f>CONCATENATE(C92,E92,G92,I92)</f>
        <v>34</v>
      </c>
      <c r="R92">
        <v>2</v>
      </c>
      <c r="X92" t="s">
        <v>282</v>
      </c>
      <c r="Y92" t="s">
        <v>265</v>
      </c>
      <c r="BG92">
        <v>2</v>
      </c>
      <c r="BH92">
        <v>543</v>
      </c>
      <c r="BI92">
        <f>($BH$106-$BH$103)/200</f>
        <v>0.11</v>
      </c>
    </row>
    <row r="93" spans="1:61" x14ac:dyDescent="0.25">
      <c r="A93">
        <v>92</v>
      </c>
      <c r="F93">
        <v>192.05515600000001</v>
      </c>
      <c r="G93" s="3">
        <v>3</v>
      </c>
      <c r="H93">
        <v>189.23701399999999</v>
      </c>
      <c r="I93" s="5">
        <v>4</v>
      </c>
      <c r="P93">
        <v>2</v>
      </c>
      <c r="Q93" t="str">
        <f>CONCATENATE(C93,E93,G93,I93)</f>
        <v>34</v>
      </c>
      <c r="R93">
        <v>1</v>
      </c>
      <c r="X93" t="s">
        <v>282</v>
      </c>
      <c r="Y93" t="s">
        <v>266</v>
      </c>
      <c r="AB93" t="s">
        <v>280</v>
      </c>
      <c r="AC93" t="str">
        <f>CONCATENATE($R93,$R94,$R95,$R96)</f>
        <v>1423</v>
      </c>
      <c r="BG93">
        <v>1</v>
      </c>
      <c r="BH93">
        <v>559</v>
      </c>
      <c r="BI93">
        <f>($BH$107-$BH$104)/200</f>
        <v>9.5000000000000001E-2</v>
      </c>
    </row>
    <row r="94" spans="1:61" x14ac:dyDescent="0.25">
      <c r="A94">
        <v>93</v>
      </c>
      <c r="F94">
        <v>192.032657</v>
      </c>
      <c r="G94" s="3">
        <v>3</v>
      </c>
      <c r="H94">
        <v>189.231696</v>
      </c>
      <c r="I94" s="5">
        <v>4</v>
      </c>
      <c r="P94">
        <v>2</v>
      </c>
      <c r="Q94" t="str">
        <f>CONCATENATE(C94,E94,G94,I94)</f>
        <v>34</v>
      </c>
      <c r="R94">
        <v>4</v>
      </c>
      <c r="X94" t="s">
        <v>282</v>
      </c>
      <c r="Y94" t="s">
        <v>263</v>
      </c>
      <c r="BG94">
        <v>4</v>
      </c>
      <c r="BH94">
        <v>565</v>
      </c>
      <c r="BI94">
        <f>($BH$108-$BH$105)/200</f>
        <v>8.5000000000000006E-2</v>
      </c>
    </row>
    <row r="95" spans="1:61" x14ac:dyDescent="0.25">
      <c r="A95">
        <v>94</v>
      </c>
      <c r="F95">
        <v>192.036326</v>
      </c>
      <c r="G95" s="3">
        <v>3</v>
      </c>
      <c r="H95">
        <v>189.248561</v>
      </c>
      <c r="I95" s="5">
        <v>4</v>
      </c>
      <c r="P95">
        <v>2</v>
      </c>
      <c r="Q95" t="str">
        <f>CONCATENATE(C95,E95,G95,I95)</f>
        <v>34</v>
      </c>
      <c r="R95">
        <v>2</v>
      </c>
      <c r="X95" t="s">
        <v>282</v>
      </c>
      <c r="Y95" t="s">
        <v>264</v>
      </c>
      <c r="BG95">
        <v>2</v>
      </c>
      <c r="BH95">
        <v>580</v>
      </c>
      <c r="BI95">
        <f>($BH$109-$BH$106)/200</f>
        <v>0.11</v>
      </c>
    </row>
    <row r="96" spans="1:61" x14ac:dyDescent="0.25">
      <c r="A96">
        <v>95</v>
      </c>
      <c r="F96">
        <v>192.05792099999999</v>
      </c>
      <c r="G96" s="3">
        <v>3</v>
      </c>
      <c r="H96">
        <v>189.22935799999999</v>
      </c>
      <c r="I96" s="5">
        <v>4</v>
      </c>
      <c r="P96">
        <v>2</v>
      </c>
      <c r="Q96" t="str">
        <f>CONCATENATE(C96,E96,G96,I96)</f>
        <v>34</v>
      </c>
      <c r="R96">
        <v>3</v>
      </c>
      <c r="X96" t="s">
        <v>282</v>
      </c>
      <c r="Y96" t="s">
        <v>265</v>
      </c>
      <c r="BG96">
        <v>3</v>
      </c>
      <c r="BH96">
        <v>581</v>
      </c>
      <c r="BI96">
        <f>($BH$110-$BH$107)/200</f>
        <v>0.11</v>
      </c>
    </row>
    <row r="97" spans="1:61" x14ac:dyDescent="0.25">
      <c r="A97">
        <v>96</v>
      </c>
      <c r="F97">
        <v>192.02819</v>
      </c>
      <c r="G97" s="3">
        <v>3</v>
      </c>
      <c r="H97">
        <v>189.248931</v>
      </c>
      <c r="I97" s="5">
        <v>4</v>
      </c>
      <c r="P97">
        <v>2</v>
      </c>
      <c r="Q97" t="str">
        <f>CONCATENATE(C97,E97,G97,I97)</f>
        <v>34</v>
      </c>
      <c r="R97" t="s">
        <v>22</v>
      </c>
      <c r="X97" t="s">
        <v>282</v>
      </c>
      <c r="Y97" t="s">
        <v>266</v>
      </c>
      <c r="BG97" t="s">
        <v>22</v>
      </c>
      <c r="BH97">
        <v>582</v>
      </c>
      <c r="BI97">
        <f>($BH$111-$BH$108)/200</f>
        <v>8.5000000000000006E-2</v>
      </c>
    </row>
    <row r="98" spans="1:61" x14ac:dyDescent="0.25">
      <c r="A98">
        <v>97</v>
      </c>
      <c r="F98">
        <v>192.053718</v>
      </c>
      <c r="G98" s="3">
        <v>3</v>
      </c>
      <c r="H98">
        <v>189.24047400000001</v>
      </c>
      <c r="I98" s="5">
        <v>4</v>
      </c>
      <c r="P98">
        <v>2</v>
      </c>
      <c r="Q98" t="str">
        <f>CONCATENATE(C98,E98,G98,I98)</f>
        <v>34</v>
      </c>
      <c r="R98" t="s">
        <v>22</v>
      </c>
      <c r="X98" t="s">
        <v>282</v>
      </c>
      <c r="Y98" t="s">
        <v>263</v>
      </c>
      <c r="BG98" t="s">
        <v>22</v>
      </c>
      <c r="BH98">
        <v>584</v>
      </c>
      <c r="BI98">
        <f>($BH$112-$BH$109)/200</f>
        <v>7.0000000000000007E-2</v>
      </c>
    </row>
    <row r="99" spans="1:61" x14ac:dyDescent="0.25">
      <c r="A99">
        <v>98</v>
      </c>
      <c r="B99">
        <v>171.96911</v>
      </c>
      <c r="C99" s="4">
        <v>1</v>
      </c>
      <c r="F99">
        <v>192.053718</v>
      </c>
      <c r="G99" s="3">
        <v>3</v>
      </c>
      <c r="H99">
        <v>189.28243900000001</v>
      </c>
      <c r="I99" s="5">
        <v>4</v>
      </c>
      <c r="P99">
        <v>3</v>
      </c>
      <c r="Q99" t="str">
        <f>CONCATENATE(C99,E99,G99,I99)</f>
        <v>134</v>
      </c>
      <c r="R99">
        <v>1</v>
      </c>
      <c r="X99" t="s">
        <v>282</v>
      </c>
      <c r="Y99" t="s">
        <v>264</v>
      </c>
      <c r="AB99" t="s">
        <v>280</v>
      </c>
      <c r="AC99" t="str">
        <f>CONCATENATE($R99,$R100,$R101,$R102)</f>
        <v>1423</v>
      </c>
      <c r="BG99">
        <v>1</v>
      </c>
      <c r="BH99">
        <v>585</v>
      </c>
      <c r="BI99">
        <f>($BH$113-$BH$110)/200</f>
        <v>0.09</v>
      </c>
    </row>
    <row r="100" spans="1:61" x14ac:dyDescent="0.25">
      <c r="A100">
        <v>99</v>
      </c>
      <c r="B100">
        <v>171.99176900000001</v>
      </c>
      <c r="C100" s="4">
        <v>1</v>
      </c>
      <c r="H100">
        <v>189.221217</v>
      </c>
      <c r="I100" s="5">
        <v>4</v>
      </c>
      <c r="P100">
        <v>2</v>
      </c>
      <c r="Q100" t="str">
        <f>CONCATENATE(C100,E100,G100,I100)</f>
        <v>14</v>
      </c>
      <c r="R100">
        <v>4</v>
      </c>
      <c r="X100" t="s">
        <v>282</v>
      </c>
      <c r="Y100" t="s">
        <v>265</v>
      </c>
      <c r="BG100">
        <v>4</v>
      </c>
      <c r="BH100">
        <v>585</v>
      </c>
      <c r="BI100">
        <f>($BH$114-$BH$111)/200</f>
        <v>0.11</v>
      </c>
    </row>
    <row r="101" spans="1:61" x14ac:dyDescent="0.25">
      <c r="A101">
        <v>100</v>
      </c>
      <c r="B101">
        <v>172.038308</v>
      </c>
      <c r="C101" s="4">
        <v>1</v>
      </c>
      <c r="P101">
        <v>1</v>
      </c>
      <c r="Q101" t="str">
        <f>CONCATENATE(C101,E101,G101,I101)</f>
        <v>1</v>
      </c>
      <c r="R101">
        <v>2</v>
      </c>
      <c r="X101" t="s">
        <v>282</v>
      </c>
      <c r="Y101" t="s">
        <v>266</v>
      </c>
      <c r="BG101">
        <v>2</v>
      </c>
      <c r="BH101">
        <v>597</v>
      </c>
      <c r="BI101">
        <f>($BH$115-$BH$112)/200</f>
        <v>0.09</v>
      </c>
    </row>
    <row r="102" spans="1:61" x14ac:dyDescent="0.25">
      <c r="A102">
        <v>101</v>
      </c>
      <c r="B102">
        <v>172.05862500000001</v>
      </c>
      <c r="C102" s="4">
        <v>1</v>
      </c>
      <c r="P102">
        <v>1</v>
      </c>
      <c r="Q102" t="str">
        <f>CONCATENATE(C102,E102,G102,I102)</f>
        <v>1</v>
      </c>
      <c r="R102">
        <v>3</v>
      </c>
      <c r="X102" t="s">
        <v>282</v>
      </c>
      <c r="Y102" t="s">
        <v>263</v>
      </c>
      <c r="BG102">
        <v>3</v>
      </c>
      <c r="BH102">
        <v>603</v>
      </c>
      <c r="BI102">
        <f>($BH$116-$BH$113)/200</f>
        <v>0.08</v>
      </c>
    </row>
    <row r="103" spans="1:61" x14ac:dyDescent="0.25">
      <c r="A103">
        <v>102</v>
      </c>
      <c r="B103">
        <v>172.051286</v>
      </c>
      <c r="C103" s="4">
        <v>1</v>
      </c>
      <c r="P103">
        <v>1</v>
      </c>
      <c r="Q103" t="str">
        <f>CONCATENATE(C103,E103,G103,I103)</f>
        <v>1</v>
      </c>
      <c r="R103">
        <v>4</v>
      </c>
      <c r="X103" t="s">
        <v>282</v>
      </c>
      <c r="Y103" t="s">
        <v>264</v>
      </c>
      <c r="AB103" t="s">
        <v>282</v>
      </c>
      <c r="AC103" t="str">
        <f>CONCATENATE($R103,$R104,$R105,$R106)</f>
        <v>4123</v>
      </c>
      <c r="BG103">
        <v>4</v>
      </c>
      <c r="BH103">
        <v>610</v>
      </c>
      <c r="BI103">
        <f>($BH$117-$BH$114)/200</f>
        <v>8.5000000000000006E-2</v>
      </c>
    </row>
    <row r="104" spans="1:61" x14ac:dyDescent="0.25">
      <c r="A104">
        <v>103</v>
      </c>
      <c r="B104">
        <v>171.98799</v>
      </c>
      <c r="C104" s="4">
        <v>1</v>
      </c>
      <c r="P104">
        <v>1</v>
      </c>
      <c r="Q104" t="str">
        <f>CONCATENATE(C104,E104,G104,I104)</f>
        <v>1</v>
      </c>
      <c r="R104">
        <v>1</v>
      </c>
      <c r="X104" t="s">
        <v>282</v>
      </c>
      <c r="Y104" t="s">
        <v>265</v>
      </c>
      <c r="BG104">
        <v>1</v>
      </c>
      <c r="BH104">
        <v>618</v>
      </c>
      <c r="BI104">
        <f>($BH$118-$BH$115)/200</f>
        <v>0.105</v>
      </c>
    </row>
    <row r="105" spans="1:61" x14ac:dyDescent="0.25">
      <c r="A105">
        <v>104</v>
      </c>
      <c r="B105">
        <v>171.96134499999999</v>
      </c>
      <c r="C105" s="4">
        <v>1</v>
      </c>
      <c r="P105">
        <v>1</v>
      </c>
      <c r="Q105" t="str">
        <f>CONCATENATE(C105,E105,G105,I105)</f>
        <v>1</v>
      </c>
      <c r="R105">
        <v>2</v>
      </c>
      <c r="X105" t="s">
        <v>282</v>
      </c>
      <c r="Y105" t="s">
        <v>266</v>
      </c>
      <c r="BG105">
        <v>2</v>
      </c>
      <c r="BH105">
        <v>628</v>
      </c>
      <c r="BI105">
        <f>($BH$119-$BH$116)/200</f>
        <v>0.09</v>
      </c>
    </row>
    <row r="106" spans="1:61" x14ac:dyDescent="0.25">
      <c r="A106">
        <v>105</v>
      </c>
      <c r="B106">
        <v>171.996343</v>
      </c>
      <c r="C106" s="4">
        <v>1</v>
      </c>
      <c r="D106">
        <v>166.714673</v>
      </c>
      <c r="E106" s="2">
        <v>2</v>
      </c>
      <c r="P106">
        <v>2</v>
      </c>
      <c r="Q106" t="str">
        <f>CONCATENATE(C106,E106,G106,I106)</f>
        <v>12</v>
      </c>
      <c r="R106">
        <v>3</v>
      </c>
      <c r="X106" t="s">
        <v>282</v>
      </c>
      <c r="Y106" t="s">
        <v>263</v>
      </c>
      <c r="BG106">
        <v>3</v>
      </c>
      <c r="BH106">
        <v>632</v>
      </c>
      <c r="BI106">
        <f>($BH$120-$BH$117)/200</f>
        <v>7.4999999999999997E-2</v>
      </c>
    </row>
    <row r="107" spans="1:61" x14ac:dyDescent="0.25">
      <c r="A107">
        <v>106</v>
      </c>
      <c r="B107">
        <v>171.96911</v>
      </c>
      <c r="C107" s="4">
        <v>1</v>
      </c>
      <c r="D107">
        <v>166.79993300000001</v>
      </c>
      <c r="E107" s="2">
        <v>2</v>
      </c>
      <c r="P107">
        <v>2</v>
      </c>
      <c r="Q107" t="str">
        <f>CONCATENATE(C107,E107,G107,I107)</f>
        <v>12</v>
      </c>
      <c r="R107">
        <v>4</v>
      </c>
      <c r="X107" t="s">
        <v>282</v>
      </c>
      <c r="Y107" t="s">
        <v>264</v>
      </c>
      <c r="AB107" t="s">
        <v>282</v>
      </c>
      <c r="AC107" t="str">
        <f>CONCATENATE($R107,$R108,$R109,$R110)</f>
        <v>4123</v>
      </c>
      <c r="BG107">
        <v>4</v>
      </c>
      <c r="BH107">
        <v>637</v>
      </c>
      <c r="BI107">
        <f>($BH$121-$BH$118)/200</f>
        <v>0.08</v>
      </c>
    </row>
    <row r="108" spans="1:61" x14ac:dyDescent="0.25">
      <c r="A108">
        <v>107</v>
      </c>
      <c r="B108">
        <v>171.96911</v>
      </c>
      <c r="C108" s="4">
        <v>1</v>
      </c>
      <c r="D108">
        <v>166.7902</v>
      </c>
      <c r="E108" s="2">
        <v>2</v>
      </c>
      <c r="P108">
        <v>2</v>
      </c>
      <c r="Q108" t="str">
        <f>CONCATENATE(C108,E108,G108,I108)</f>
        <v>12</v>
      </c>
      <c r="R108">
        <v>1</v>
      </c>
      <c r="X108" t="s">
        <v>282</v>
      </c>
      <c r="Y108" t="s">
        <v>265</v>
      </c>
      <c r="BG108">
        <v>1</v>
      </c>
      <c r="BH108">
        <v>645</v>
      </c>
      <c r="BI108">
        <f>($BH$122-$BH$119)/200</f>
        <v>0.1</v>
      </c>
    </row>
    <row r="109" spans="1:61" x14ac:dyDescent="0.25">
      <c r="A109">
        <v>108</v>
      </c>
      <c r="D109">
        <v>166.76211599999999</v>
      </c>
      <c r="E109" s="2">
        <v>2</v>
      </c>
      <c r="P109">
        <v>1</v>
      </c>
      <c r="Q109" t="str">
        <f>CONCATENATE(C109,E109,G109,I109)</f>
        <v>2</v>
      </c>
      <c r="R109">
        <v>2</v>
      </c>
      <c r="X109" t="s">
        <v>282</v>
      </c>
      <c r="Y109" t="s">
        <v>266</v>
      </c>
      <c r="BG109">
        <v>2</v>
      </c>
      <c r="BH109">
        <v>654</v>
      </c>
      <c r="BI109">
        <f>($BH$123-$BH$120)/200</f>
        <v>8.5000000000000006E-2</v>
      </c>
    </row>
    <row r="110" spans="1:61" x14ac:dyDescent="0.25">
      <c r="A110">
        <v>109</v>
      </c>
      <c r="D110">
        <v>166.75355200000001</v>
      </c>
      <c r="E110" s="2">
        <v>2</v>
      </c>
      <c r="P110">
        <v>1</v>
      </c>
      <c r="Q110" t="str">
        <f>CONCATENATE(C110,E110,G110,I110)</f>
        <v>2</v>
      </c>
      <c r="R110">
        <v>3</v>
      </c>
      <c r="X110" t="s">
        <v>282</v>
      </c>
      <c r="Y110" t="s">
        <v>263</v>
      </c>
      <c r="BG110">
        <v>3</v>
      </c>
      <c r="BH110">
        <v>659</v>
      </c>
      <c r="BI110">
        <f>($BH$124-$BH$121)/200</f>
        <v>0.1</v>
      </c>
    </row>
    <row r="111" spans="1:61" x14ac:dyDescent="0.25">
      <c r="A111">
        <v>110</v>
      </c>
      <c r="D111">
        <v>166.72073599999999</v>
      </c>
      <c r="E111" s="2">
        <v>2</v>
      </c>
      <c r="P111">
        <v>1</v>
      </c>
      <c r="Q111" t="str">
        <f>CONCATENATE(C111,E111,G111,I111)</f>
        <v>2</v>
      </c>
      <c r="R111">
        <v>4</v>
      </c>
      <c r="X111" t="s">
        <v>282</v>
      </c>
      <c r="Y111" t="s">
        <v>264</v>
      </c>
      <c r="AB111" t="s">
        <v>282</v>
      </c>
      <c r="AC111" t="str">
        <f>CONCATENATE($R111,$R112,$R113,$R114)</f>
        <v>4123</v>
      </c>
      <c r="BG111">
        <v>4</v>
      </c>
      <c r="BH111">
        <v>662</v>
      </c>
      <c r="BI111">
        <f>($BH$125-$BH$122)/200</f>
        <v>0.08</v>
      </c>
    </row>
    <row r="112" spans="1:61" x14ac:dyDescent="0.25">
      <c r="A112">
        <v>111</v>
      </c>
      <c r="D112">
        <v>166.70153499999998</v>
      </c>
      <c r="E112" s="2">
        <v>2</v>
      </c>
      <c r="P112">
        <v>1</v>
      </c>
      <c r="Q112" t="str">
        <f>CONCATENATE(C112,E112,G112,I112)</f>
        <v>2</v>
      </c>
      <c r="R112">
        <v>1</v>
      </c>
      <c r="X112" t="s">
        <v>282</v>
      </c>
      <c r="Y112" t="s">
        <v>265</v>
      </c>
      <c r="BG112">
        <v>1</v>
      </c>
      <c r="BH112">
        <v>668</v>
      </c>
      <c r="BI112">
        <f>($BH$126-$BH$123)/200</f>
        <v>0.115</v>
      </c>
    </row>
    <row r="113" spans="1:61" x14ac:dyDescent="0.25">
      <c r="A113">
        <v>112</v>
      </c>
      <c r="D113">
        <v>166.72845000000001</v>
      </c>
      <c r="E113" s="2">
        <v>2</v>
      </c>
      <c r="F113">
        <v>168.02874700000001</v>
      </c>
      <c r="G113" s="3">
        <v>3</v>
      </c>
      <c r="P113">
        <v>2</v>
      </c>
      <c r="Q113" t="str">
        <f>CONCATENATE(C113,E113,G113,I113)</f>
        <v>23</v>
      </c>
      <c r="R113">
        <v>2</v>
      </c>
      <c r="X113" t="s">
        <v>282</v>
      </c>
      <c r="Y113" t="s">
        <v>266</v>
      </c>
      <c r="BG113">
        <v>2</v>
      </c>
      <c r="BH113">
        <v>677</v>
      </c>
      <c r="BI113">
        <f>($BH$127-$BH$124)/200</f>
        <v>7.0000000000000007E-2</v>
      </c>
    </row>
    <row r="114" spans="1:61" x14ac:dyDescent="0.25">
      <c r="A114">
        <v>113</v>
      </c>
      <c r="F114">
        <v>168.03412</v>
      </c>
      <c r="G114" s="3">
        <v>3</v>
      </c>
      <c r="P114">
        <v>1</v>
      </c>
      <c r="Q114" t="str">
        <f>CONCATENATE(C114,E114,G114,I114)</f>
        <v>3</v>
      </c>
      <c r="R114">
        <v>3</v>
      </c>
      <c r="X114" t="s">
        <v>282</v>
      </c>
      <c r="Y114" t="s">
        <v>263</v>
      </c>
      <c r="BG114">
        <v>3</v>
      </c>
      <c r="BH114">
        <v>684</v>
      </c>
      <c r="BI114">
        <f>($BH$128-$BH$125)/200</f>
        <v>0.08</v>
      </c>
    </row>
    <row r="115" spans="1:61" x14ac:dyDescent="0.25">
      <c r="A115">
        <v>114</v>
      </c>
      <c r="F115">
        <v>168.04268200000001</v>
      </c>
      <c r="G115" s="3">
        <v>3</v>
      </c>
      <c r="P115">
        <v>1</v>
      </c>
      <c r="Q115" t="str">
        <f>CONCATENATE(C115,E115,G115,I115)</f>
        <v>3</v>
      </c>
      <c r="R115">
        <v>4</v>
      </c>
      <c r="X115" t="s">
        <v>282</v>
      </c>
      <c r="Y115" t="s">
        <v>264</v>
      </c>
      <c r="AB115" t="s">
        <v>282</v>
      </c>
      <c r="AC115" t="str">
        <f>CONCATENATE($R115,$R116,$R117,$R118)</f>
        <v>4123</v>
      </c>
      <c r="BG115">
        <v>4</v>
      </c>
      <c r="BH115">
        <v>686</v>
      </c>
      <c r="BI115">
        <f>($BH$129-$BH$126)/200</f>
        <v>6.5000000000000002E-2</v>
      </c>
    </row>
    <row r="116" spans="1:61" x14ac:dyDescent="0.25">
      <c r="A116">
        <v>115</v>
      </c>
      <c r="F116">
        <v>168.06316099999998</v>
      </c>
      <c r="G116" s="3">
        <v>3</v>
      </c>
      <c r="H116">
        <v>165.794299</v>
      </c>
      <c r="I116" s="5">
        <v>4</v>
      </c>
      <c r="P116">
        <v>2</v>
      </c>
      <c r="Q116" t="str">
        <f>CONCATENATE(C116,E116,G116,I116)</f>
        <v>34</v>
      </c>
      <c r="R116">
        <v>1</v>
      </c>
      <c r="X116" t="s">
        <v>282</v>
      </c>
      <c r="Y116" t="s">
        <v>265</v>
      </c>
      <c r="BG116">
        <v>1</v>
      </c>
      <c r="BH116">
        <v>693</v>
      </c>
      <c r="BI116">
        <f>($BH$130-$BH$127)/200</f>
        <v>0.11</v>
      </c>
    </row>
    <row r="117" spans="1:61" x14ac:dyDescent="0.25">
      <c r="A117">
        <v>116</v>
      </c>
      <c r="F117">
        <v>168.13049599999999</v>
      </c>
      <c r="G117" s="3">
        <v>3</v>
      </c>
      <c r="H117">
        <v>165.802224</v>
      </c>
      <c r="I117" s="5">
        <v>4</v>
      </c>
      <c r="P117">
        <v>2</v>
      </c>
      <c r="Q117" t="str">
        <f>CONCATENATE(C117,E117,G117,I117)</f>
        <v>34</v>
      </c>
      <c r="R117">
        <v>2</v>
      </c>
      <c r="X117" t="s">
        <v>282</v>
      </c>
      <c r="Y117" t="s">
        <v>266</v>
      </c>
      <c r="BG117">
        <v>2</v>
      </c>
      <c r="BH117">
        <v>701</v>
      </c>
      <c r="BI117">
        <f>($BH$131-$BH$128)/200</f>
        <v>0.09</v>
      </c>
    </row>
    <row r="118" spans="1:61" x14ac:dyDescent="0.25">
      <c r="A118">
        <v>117</v>
      </c>
      <c r="F118">
        <v>168.088584</v>
      </c>
      <c r="G118" s="3">
        <v>3</v>
      </c>
      <c r="H118">
        <v>165.78238399999998</v>
      </c>
      <c r="I118" s="5">
        <v>4</v>
      </c>
      <c r="P118">
        <v>2</v>
      </c>
      <c r="Q118" t="str">
        <f>CONCATENATE(C118,E118,G118,I118)</f>
        <v>34</v>
      </c>
      <c r="R118">
        <v>3</v>
      </c>
      <c r="X118" t="s">
        <v>282</v>
      </c>
      <c r="Y118" t="s">
        <v>263</v>
      </c>
      <c r="BG118">
        <v>3</v>
      </c>
      <c r="BH118">
        <v>707</v>
      </c>
      <c r="BI118">
        <f>($BH$132-$BH$129)/200</f>
        <v>8.5000000000000006E-2</v>
      </c>
    </row>
    <row r="119" spans="1:61" x14ac:dyDescent="0.25">
      <c r="A119">
        <v>118</v>
      </c>
      <c r="F119">
        <v>168.03300400000001</v>
      </c>
      <c r="G119" s="3">
        <v>3</v>
      </c>
      <c r="H119">
        <v>165.78780999999998</v>
      </c>
      <c r="I119" s="5">
        <v>4</v>
      </c>
      <c r="P119">
        <v>2</v>
      </c>
      <c r="Q119" t="str">
        <f>CONCATENATE(C119,E119,G119,I119)</f>
        <v>34</v>
      </c>
      <c r="R119">
        <v>4</v>
      </c>
      <c r="X119" t="s">
        <v>282</v>
      </c>
      <c r="Y119" t="s">
        <v>264</v>
      </c>
      <c r="AB119" t="s">
        <v>282</v>
      </c>
      <c r="AC119" t="str">
        <f>CONCATENATE($R119,$R120,$R121,$R122)</f>
        <v>4123</v>
      </c>
      <c r="BG119">
        <v>4</v>
      </c>
      <c r="BH119">
        <v>711</v>
      </c>
      <c r="BI119">
        <f>($BH$133-$BH$130)/200</f>
        <v>7.4999999999999997E-2</v>
      </c>
    </row>
    <row r="120" spans="1:61" x14ac:dyDescent="0.25">
      <c r="A120">
        <v>119</v>
      </c>
      <c r="F120">
        <v>168.009919</v>
      </c>
      <c r="G120" s="3">
        <v>3</v>
      </c>
      <c r="H120">
        <v>165.83387299999998</v>
      </c>
      <c r="I120" s="5">
        <v>4</v>
      </c>
      <c r="P120">
        <v>2</v>
      </c>
      <c r="Q120" t="str">
        <f>CONCATENATE(C120,E120,G120,I120)</f>
        <v>34</v>
      </c>
      <c r="R120">
        <v>1</v>
      </c>
      <c r="X120" t="s">
        <v>282</v>
      </c>
      <c r="Y120" t="s">
        <v>265</v>
      </c>
      <c r="BG120">
        <v>1</v>
      </c>
      <c r="BH120">
        <v>716</v>
      </c>
      <c r="BI120">
        <f>($BH$134-$BH$131)/200</f>
        <v>0.105</v>
      </c>
    </row>
    <row r="121" spans="1:61" x14ac:dyDescent="0.25">
      <c r="A121">
        <v>120</v>
      </c>
      <c r="B121">
        <v>153.99539199999998</v>
      </c>
      <c r="C121" s="4">
        <v>1</v>
      </c>
      <c r="F121">
        <v>167.99045100000001</v>
      </c>
      <c r="G121" s="3">
        <v>3</v>
      </c>
      <c r="H121">
        <v>165.819829</v>
      </c>
      <c r="I121" s="5">
        <v>4</v>
      </c>
      <c r="P121">
        <v>3</v>
      </c>
      <c r="Q121" t="str">
        <f>CONCATENATE(C121,E121,G121,I121)</f>
        <v>134</v>
      </c>
      <c r="R121">
        <v>2</v>
      </c>
      <c r="X121" t="s">
        <v>282</v>
      </c>
      <c r="Y121" t="s">
        <v>266</v>
      </c>
      <c r="BG121">
        <v>2</v>
      </c>
      <c r="BH121">
        <v>723</v>
      </c>
      <c r="BI121">
        <f>($BH$135-$BH$132)/200</f>
        <v>0.09</v>
      </c>
    </row>
    <row r="122" spans="1:61" x14ac:dyDescent="0.25">
      <c r="A122">
        <v>121</v>
      </c>
      <c r="B122">
        <v>154.001509</v>
      </c>
      <c r="C122" s="4">
        <v>1</v>
      </c>
      <c r="H122">
        <v>165.84365700000001</v>
      </c>
      <c r="I122" s="5">
        <v>4</v>
      </c>
      <c r="P122">
        <v>2</v>
      </c>
      <c r="Q122" t="str">
        <f>CONCATENATE(C122,E122,G122,I122)</f>
        <v>14</v>
      </c>
      <c r="R122">
        <v>3</v>
      </c>
      <c r="X122" t="s">
        <v>282</v>
      </c>
      <c r="Y122" t="s">
        <v>263</v>
      </c>
      <c r="BG122">
        <v>3</v>
      </c>
      <c r="BH122">
        <v>731</v>
      </c>
      <c r="BI122">
        <f>($BH$136-$BH$133)/200</f>
        <v>7.4999999999999997E-2</v>
      </c>
    </row>
    <row r="123" spans="1:61" x14ac:dyDescent="0.25">
      <c r="A123">
        <v>122</v>
      </c>
      <c r="B123">
        <v>153.98922199999998</v>
      </c>
      <c r="C123" s="4">
        <v>1</v>
      </c>
      <c r="H123">
        <v>165.843232</v>
      </c>
      <c r="I123" s="5">
        <v>4</v>
      </c>
      <c r="P123">
        <v>2</v>
      </c>
      <c r="Q123" t="str">
        <f>CONCATENATE(C123,E123,G123,I123)</f>
        <v>14</v>
      </c>
      <c r="R123">
        <v>4</v>
      </c>
      <c r="X123" t="s">
        <v>282</v>
      </c>
      <c r="Y123" t="s">
        <v>264</v>
      </c>
      <c r="AB123" t="s">
        <v>282</v>
      </c>
      <c r="AC123" t="str">
        <f>CONCATENATE($R123,$R124,$R125,$R126)</f>
        <v>4123</v>
      </c>
      <c r="BG123">
        <v>4</v>
      </c>
      <c r="BH123">
        <v>733</v>
      </c>
      <c r="BI123">
        <f>($BH$137-$BH$134)/200</f>
        <v>7.4999999999999997E-2</v>
      </c>
    </row>
    <row r="124" spans="1:61" x14ac:dyDescent="0.25">
      <c r="A124">
        <v>123</v>
      </c>
      <c r="B124">
        <v>154.05358000000001</v>
      </c>
      <c r="C124" s="4">
        <v>1</v>
      </c>
      <c r="H124">
        <v>165.88754</v>
      </c>
      <c r="I124" s="5">
        <v>4</v>
      </c>
      <c r="P124">
        <v>2</v>
      </c>
      <c r="Q124" t="str">
        <f>CONCATENATE(C124,E124,G124,I124)</f>
        <v>14</v>
      </c>
      <c r="R124">
        <v>1</v>
      </c>
      <c r="X124" t="s">
        <v>282</v>
      </c>
      <c r="Y124" t="s">
        <v>265</v>
      </c>
      <c r="BG124">
        <v>1</v>
      </c>
      <c r="BH124">
        <v>743</v>
      </c>
      <c r="BI124">
        <f>($BH$138-$BH$135)/200</f>
        <v>0.115</v>
      </c>
    </row>
    <row r="125" spans="1:61" x14ac:dyDescent="0.25">
      <c r="A125">
        <v>124</v>
      </c>
      <c r="B125">
        <v>154.017785</v>
      </c>
      <c r="C125" s="4">
        <v>1</v>
      </c>
      <c r="H125">
        <v>165.88754</v>
      </c>
      <c r="I125" s="5">
        <v>4</v>
      </c>
      <c r="P125">
        <v>2</v>
      </c>
      <c r="Q125" t="str">
        <f>CONCATENATE(C125,E125,G125,I125)</f>
        <v>14</v>
      </c>
      <c r="R125">
        <v>2</v>
      </c>
      <c r="X125" t="s">
        <v>282</v>
      </c>
      <c r="Y125" t="s">
        <v>266</v>
      </c>
      <c r="BG125">
        <v>2</v>
      </c>
      <c r="BH125">
        <v>747</v>
      </c>
      <c r="BI125">
        <f>($BH$139-$BH$136)/200</f>
        <v>0.105</v>
      </c>
    </row>
    <row r="126" spans="1:61" x14ac:dyDescent="0.25">
      <c r="A126">
        <v>125</v>
      </c>
      <c r="B126">
        <v>153.96874500000001</v>
      </c>
      <c r="C126" s="4">
        <v>1</v>
      </c>
      <c r="P126">
        <v>1</v>
      </c>
      <c r="Q126" t="str">
        <f>CONCATENATE(C126,E126,G126,I126)</f>
        <v>1</v>
      </c>
      <c r="R126">
        <v>3</v>
      </c>
      <c r="X126" t="s">
        <v>282</v>
      </c>
      <c r="Y126" t="s">
        <v>263</v>
      </c>
      <c r="BG126">
        <v>3</v>
      </c>
      <c r="BH126">
        <v>756</v>
      </c>
      <c r="BI126">
        <f>($BH$140-$BH$137)/200</f>
        <v>0.09</v>
      </c>
    </row>
    <row r="127" spans="1:61" x14ac:dyDescent="0.25">
      <c r="A127">
        <v>126</v>
      </c>
      <c r="B127">
        <v>153.984701</v>
      </c>
      <c r="C127" s="4">
        <v>1</v>
      </c>
      <c r="P127">
        <v>1</v>
      </c>
      <c r="Q127" t="str">
        <f>CONCATENATE(C127,E127,G127,I127)</f>
        <v>1</v>
      </c>
      <c r="R127">
        <v>4</v>
      </c>
      <c r="X127" t="s">
        <v>282</v>
      </c>
      <c r="Y127" t="s">
        <v>264</v>
      </c>
      <c r="AB127" t="s">
        <v>282</v>
      </c>
      <c r="AC127" t="str">
        <f>CONCATENATE($R127,$R128,$R129,$R130)</f>
        <v>4123</v>
      </c>
      <c r="BG127">
        <v>4</v>
      </c>
      <c r="BH127">
        <v>757</v>
      </c>
      <c r="BI127">
        <f>($BH$141-$BH$138)/200</f>
        <v>0.1</v>
      </c>
    </row>
    <row r="128" spans="1:61" x14ac:dyDescent="0.25">
      <c r="A128">
        <v>127</v>
      </c>
      <c r="B128">
        <v>154.01070999999999</v>
      </c>
      <c r="C128" s="4">
        <v>1</v>
      </c>
      <c r="D128">
        <v>150.01747899999998</v>
      </c>
      <c r="E128" s="2">
        <v>2</v>
      </c>
      <c r="P128">
        <v>2</v>
      </c>
      <c r="Q128" t="str">
        <f>CONCATENATE(C128,E128,G128,I128)</f>
        <v>12</v>
      </c>
      <c r="R128">
        <v>1</v>
      </c>
      <c r="X128" t="s">
        <v>282</v>
      </c>
      <c r="Y128" t="s">
        <v>265</v>
      </c>
      <c r="BG128">
        <v>1</v>
      </c>
      <c r="BH128">
        <v>763</v>
      </c>
      <c r="BI128">
        <f>($BH$142-$BH$139)/200</f>
        <v>0.12</v>
      </c>
    </row>
    <row r="129" spans="1:61" x14ac:dyDescent="0.25">
      <c r="A129">
        <v>128</v>
      </c>
      <c r="B129">
        <v>153.99539199999998</v>
      </c>
      <c r="C129" s="4">
        <v>1</v>
      </c>
      <c r="D129">
        <v>150.01747899999998</v>
      </c>
      <c r="E129" s="2">
        <v>2</v>
      </c>
      <c r="P129">
        <v>2</v>
      </c>
      <c r="Q129" t="str">
        <f>CONCATENATE(C129,E129,G129,I129)</f>
        <v>12</v>
      </c>
      <c r="R129">
        <v>2</v>
      </c>
      <c r="X129" t="s">
        <v>282</v>
      </c>
      <c r="Y129" t="s">
        <v>266</v>
      </c>
      <c r="BG129">
        <v>2</v>
      </c>
      <c r="BH129">
        <v>769</v>
      </c>
      <c r="BI129">
        <f>($BH$143-$BH$140)/200</f>
        <v>0.115</v>
      </c>
    </row>
    <row r="130" spans="1:61" x14ac:dyDescent="0.25">
      <c r="A130">
        <v>129</v>
      </c>
      <c r="B130">
        <v>153.99539199999998</v>
      </c>
      <c r="C130" s="4">
        <v>1</v>
      </c>
      <c r="D130">
        <v>149.914027</v>
      </c>
      <c r="E130" s="2">
        <v>2</v>
      </c>
      <c r="P130">
        <v>2</v>
      </c>
      <c r="Q130" t="str">
        <f>CONCATENATE(C130,E130,G130,I130)</f>
        <v>12</v>
      </c>
      <c r="R130">
        <v>3</v>
      </c>
      <c r="X130" t="s">
        <v>282</v>
      </c>
      <c r="Y130" t="s">
        <v>263</v>
      </c>
      <c r="BG130">
        <v>3</v>
      </c>
      <c r="BH130">
        <v>779</v>
      </c>
      <c r="BI130">
        <f>($BH$144-$BH$141)/200</f>
        <v>8.5000000000000006E-2</v>
      </c>
    </row>
    <row r="131" spans="1:61" x14ac:dyDescent="0.25">
      <c r="A131">
        <v>130</v>
      </c>
      <c r="B131">
        <v>153.99539199999998</v>
      </c>
      <c r="C131" s="4">
        <v>1</v>
      </c>
      <c r="D131">
        <v>149.97444899999999</v>
      </c>
      <c r="E131" s="2">
        <v>2</v>
      </c>
      <c r="P131">
        <v>2</v>
      </c>
      <c r="Q131" t="str">
        <f>CONCATENATE(C131,E131,G131,I131)</f>
        <v>12</v>
      </c>
      <c r="R131">
        <v>4</v>
      </c>
      <c r="X131" t="s">
        <v>282</v>
      </c>
      <c r="Y131" t="s">
        <v>264</v>
      </c>
      <c r="AB131" t="s">
        <v>282</v>
      </c>
      <c r="AC131" t="str">
        <f>CONCATENATE($R131,$R132,$R133,$R134)</f>
        <v>4123</v>
      </c>
      <c r="BG131">
        <v>4</v>
      </c>
      <c r="BH131">
        <v>781</v>
      </c>
      <c r="BI131">
        <f>($BH$145-$BH$142)/200</f>
        <v>9.5000000000000001E-2</v>
      </c>
    </row>
    <row r="132" spans="1:61" x14ac:dyDescent="0.25">
      <c r="A132">
        <v>131</v>
      </c>
      <c r="D132">
        <v>150.01934</v>
      </c>
      <c r="E132" s="2">
        <v>2</v>
      </c>
      <c r="P132">
        <v>1</v>
      </c>
      <c r="Q132" t="str">
        <f>CONCATENATE(C132,E132,G132,I132)</f>
        <v>2</v>
      </c>
      <c r="R132">
        <v>1</v>
      </c>
      <c r="X132" t="s">
        <v>280</v>
      </c>
      <c r="Y132" t="s">
        <v>261</v>
      </c>
      <c r="BG132">
        <v>1</v>
      </c>
      <c r="BH132">
        <v>786</v>
      </c>
      <c r="BI132">
        <f>($BH$151-$BH$148)/200</f>
        <v>9.5000000000000001E-2</v>
      </c>
    </row>
    <row r="133" spans="1:61" x14ac:dyDescent="0.25">
      <c r="A133">
        <v>132</v>
      </c>
      <c r="D133">
        <v>150.04151999999999</v>
      </c>
      <c r="E133" s="2">
        <v>2</v>
      </c>
      <c r="P133">
        <v>1</v>
      </c>
      <c r="Q133" t="str">
        <f>CONCATENATE(C133,E133,G133,I133)</f>
        <v>2</v>
      </c>
      <c r="R133">
        <v>2</v>
      </c>
      <c r="X133" t="s">
        <v>281</v>
      </c>
      <c r="Y133" t="s">
        <v>262</v>
      </c>
      <c r="BG133">
        <v>2</v>
      </c>
      <c r="BH133">
        <v>794</v>
      </c>
      <c r="BI133">
        <f>($BH$152-$BH$149)/200</f>
        <v>0.13500000000000001</v>
      </c>
    </row>
    <row r="134" spans="1:61" x14ac:dyDescent="0.25">
      <c r="A134">
        <v>133</v>
      </c>
      <c r="D134">
        <v>150.04072200000002</v>
      </c>
      <c r="E134" s="2">
        <v>2</v>
      </c>
      <c r="P134">
        <v>1</v>
      </c>
      <c r="Q134" t="str">
        <f>CONCATENATE(C134,E134,G134,I134)</f>
        <v>2</v>
      </c>
      <c r="R134">
        <v>3</v>
      </c>
      <c r="X134" t="s">
        <v>282</v>
      </c>
      <c r="Y134" t="s">
        <v>263</v>
      </c>
      <c r="BG134">
        <v>3</v>
      </c>
      <c r="BH134">
        <v>802</v>
      </c>
      <c r="BI134">
        <f>($BH$153-$BH$150)/200</f>
        <v>0.1</v>
      </c>
    </row>
    <row r="135" spans="1:61" x14ac:dyDescent="0.25">
      <c r="A135">
        <v>134</v>
      </c>
      <c r="D135">
        <v>150.09428299999999</v>
      </c>
      <c r="E135" s="2">
        <v>2</v>
      </c>
      <c r="P135">
        <v>1</v>
      </c>
      <c r="Q135" t="str">
        <f>CONCATENATE(C135,E135,G135,I135)</f>
        <v>2</v>
      </c>
      <c r="R135">
        <v>4</v>
      </c>
      <c r="X135" t="s">
        <v>282</v>
      </c>
      <c r="Y135" t="s">
        <v>264</v>
      </c>
      <c r="AB135" t="s">
        <v>282</v>
      </c>
      <c r="AC135" t="str">
        <f>CONCATENATE($R135,$R136,$R137,$R138)</f>
        <v>4123</v>
      </c>
      <c r="BG135">
        <v>4</v>
      </c>
      <c r="BH135">
        <v>804</v>
      </c>
      <c r="BI135">
        <f>($BH$154-$BH$151)/200</f>
        <v>0.115</v>
      </c>
    </row>
    <row r="136" spans="1:61" x14ac:dyDescent="0.25">
      <c r="A136">
        <v>135</v>
      </c>
      <c r="D136">
        <v>150.12114300000002</v>
      </c>
      <c r="E136" s="2">
        <v>2</v>
      </c>
      <c r="F136">
        <v>151.67429999999999</v>
      </c>
      <c r="G136" s="3">
        <v>3</v>
      </c>
      <c r="P136">
        <v>2</v>
      </c>
      <c r="Q136" t="str">
        <f>CONCATENATE(C136,E136,G136,I136)</f>
        <v>23</v>
      </c>
      <c r="R136">
        <v>1</v>
      </c>
      <c r="X136" t="s">
        <v>282</v>
      </c>
      <c r="Y136" t="s">
        <v>265</v>
      </c>
      <c r="BG136">
        <v>1</v>
      </c>
      <c r="BH136">
        <v>809</v>
      </c>
      <c r="BI136">
        <f>($BH$155-$BH$152)/200</f>
        <v>9.5000000000000001E-2</v>
      </c>
    </row>
    <row r="137" spans="1:61" x14ac:dyDescent="0.25">
      <c r="A137">
        <v>136</v>
      </c>
      <c r="D137">
        <v>150.01747899999998</v>
      </c>
      <c r="E137" s="2">
        <v>2</v>
      </c>
      <c r="F137">
        <v>151.64275900000001</v>
      </c>
      <c r="G137" s="3">
        <v>3</v>
      </c>
      <c r="P137">
        <v>2</v>
      </c>
      <c r="Q137" t="str">
        <f>CONCATENATE(C137,E137,G137,I137)</f>
        <v>23</v>
      </c>
      <c r="R137">
        <v>2</v>
      </c>
      <c r="X137" t="s">
        <v>282</v>
      </c>
      <c r="Y137" t="s">
        <v>266</v>
      </c>
      <c r="BG137">
        <v>2</v>
      </c>
      <c r="BH137">
        <v>817</v>
      </c>
      <c r="BI137">
        <f>($BH$156-$BH$153)/200</f>
        <v>0.1</v>
      </c>
    </row>
    <row r="138" spans="1:61" x14ac:dyDescent="0.25">
      <c r="A138">
        <v>137</v>
      </c>
      <c r="D138">
        <v>150.01747899999998</v>
      </c>
      <c r="E138" s="2">
        <v>2</v>
      </c>
      <c r="F138">
        <v>151.617335</v>
      </c>
      <c r="G138" s="3">
        <v>3</v>
      </c>
      <c r="P138">
        <v>2</v>
      </c>
      <c r="Q138" t="str">
        <f>CONCATENATE(C138,E138,G138,I138)</f>
        <v>23</v>
      </c>
      <c r="R138">
        <v>3</v>
      </c>
      <c r="X138" t="s">
        <v>282</v>
      </c>
      <c r="Y138" t="s">
        <v>263</v>
      </c>
      <c r="BG138">
        <v>3</v>
      </c>
      <c r="BH138">
        <v>827</v>
      </c>
      <c r="BI138">
        <f>($BH$157-$BH$154)/200</f>
        <v>0.08</v>
      </c>
    </row>
    <row r="139" spans="1:61" x14ac:dyDescent="0.25">
      <c r="A139">
        <v>138</v>
      </c>
      <c r="F139">
        <v>151.62616399999999</v>
      </c>
      <c r="G139" s="3">
        <v>3</v>
      </c>
      <c r="H139">
        <v>149.75057900000002</v>
      </c>
      <c r="I139" s="5">
        <v>4</v>
      </c>
      <c r="P139">
        <v>2</v>
      </c>
      <c r="Q139" t="str">
        <f>CONCATENATE(C139,E139,G139,I139)</f>
        <v>34</v>
      </c>
      <c r="R139">
        <v>4</v>
      </c>
      <c r="X139" t="s">
        <v>282</v>
      </c>
      <c r="Y139" t="s">
        <v>264</v>
      </c>
      <c r="AB139" t="s">
        <v>282</v>
      </c>
      <c r="AC139" t="str">
        <f>CONCATENATE($R139,$R140,$R141,$R142)</f>
        <v>4123</v>
      </c>
      <c r="BG139">
        <v>4</v>
      </c>
      <c r="BH139">
        <v>830</v>
      </c>
      <c r="BI139">
        <f>($BH$158-$BH$155)/200</f>
        <v>0.09</v>
      </c>
    </row>
    <row r="140" spans="1:61" x14ac:dyDescent="0.25">
      <c r="A140">
        <v>139</v>
      </c>
      <c r="F140">
        <v>151.63733400000001</v>
      </c>
      <c r="G140" s="3">
        <v>3</v>
      </c>
      <c r="H140">
        <v>149.81589400000001</v>
      </c>
      <c r="I140" s="5">
        <v>4</v>
      </c>
      <c r="P140">
        <v>2</v>
      </c>
      <c r="Q140" t="str">
        <f>CONCATENATE(C140,E140,G140,I140)</f>
        <v>34</v>
      </c>
      <c r="R140">
        <v>1</v>
      </c>
      <c r="X140" t="s">
        <v>282</v>
      </c>
      <c r="Y140" t="s">
        <v>265</v>
      </c>
      <c r="BG140">
        <v>1</v>
      </c>
      <c r="BH140">
        <v>835</v>
      </c>
      <c r="BI140">
        <f>($BH$159-$BH$156)/200</f>
        <v>0.1</v>
      </c>
    </row>
    <row r="141" spans="1:61" x14ac:dyDescent="0.25">
      <c r="A141">
        <v>140</v>
      </c>
      <c r="F141">
        <v>151.62829199999999</v>
      </c>
      <c r="G141" s="3">
        <v>3</v>
      </c>
      <c r="H141">
        <v>149.76696099999998</v>
      </c>
      <c r="I141" s="5">
        <v>4</v>
      </c>
      <c r="P141">
        <v>2</v>
      </c>
      <c r="Q141" t="str">
        <f>CONCATENATE(C141,E141,G141,I141)</f>
        <v>34</v>
      </c>
      <c r="R141">
        <v>2</v>
      </c>
      <c r="X141" t="s">
        <v>282</v>
      </c>
      <c r="Y141" t="s">
        <v>266</v>
      </c>
      <c r="BG141">
        <v>2</v>
      </c>
      <c r="BH141">
        <v>847</v>
      </c>
      <c r="BI141">
        <f>($BH$160-$BH$157)/200</f>
        <v>7.0000000000000007E-2</v>
      </c>
    </row>
    <row r="142" spans="1:61" x14ac:dyDescent="0.25">
      <c r="A142">
        <v>141</v>
      </c>
      <c r="F142">
        <v>151.612921</v>
      </c>
      <c r="G142" s="3">
        <v>3</v>
      </c>
      <c r="H142">
        <v>149.781375</v>
      </c>
      <c r="I142" s="5">
        <v>4</v>
      </c>
      <c r="P142">
        <v>2</v>
      </c>
      <c r="Q142" t="str">
        <f>CONCATENATE(C142,E142,G142,I142)</f>
        <v>34</v>
      </c>
      <c r="R142">
        <v>3</v>
      </c>
      <c r="X142" t="s">
        <v>282</v>
      </c>
      <c r="Y142" t="s">
        <v>263</v>
      </c>
      <c r="BG142">
        <v>3</v>
      </c>
      <c r="BH142">
        <v>854</v>
      </c>
      <c r="BI142">
        <f>($BH$161-$BH$158)/200</f>
        <v>0.08</v>
      </c>
    </row>
    <row r="143" spans="1:61" x14ac:dyDescent="0.25">
      <c r="A143">
        <v>142</v>
      </c>
      <c r="F143">
        <v>151.58552900000001</v>
      </c>
      <c r="G143" s="3">
        <v>3</v>
      </c>
      <c r="H143">
        <v>149.78695999999999</v>
      </c>
      <c r="I143" s="5">
        <v>4</v>
      </c>
      <c r="P143">
        <v>2</v>
      </c>
      <c r="Q143" t="str">
        <f>CONCATENATE(C143,E143,G143,I143)</f>
        <v>34</v>
      </c>
      <c r="R143">
        <v>4</v>
      </c>
      <c r="X143" t="s">
        <v>282</v>
      </c>
      <c r="Y143" t="s">
        <v>264</v>
      </c>
      <c r="BG143">
        <v>4</v>
      </c>
      <c r="BH143">
        <v>858</v>
      </c>
      <c r="BI143">
        <f>($BH$162-$BH$159)/200</f>
        <v>6.5000000000000002E-2</v>
      </c>
    </row>
    <row r="144" spans="1:61" x14ac:dyDescent="0.25">
      <c r="A144">
        <v>143</v>
      </c>
      <c r="F144">
        <v>151.553988</v>
      </c>
      <c r="G144" s="3">
        <v>3</v>
      </c>
      <c r="H144">
        <v>149.78977900000001</v>
      </c>
      <c r="I144" s="5">
        <v>4</v>
      </c>
      <c r="P144">
        <v>2</v>
      </c>
      <c r="Q144" t="str">
        <f>CONCATENATE(C144,E144,G144,I144)</f>
        <v>34</v>
      </c>
      <c r="R144">
        <v>1</v>
      </c>
      <c r="X144" t="s">
        <v>282</v>
      </c>
      <c r="Y144" t="s">
        <v>265</v>
      </c>
      <c r="BG144">
        <v>1</v>
      </c>
      <c r="BH144">
        <v>864</v>
      </c>
      <c r="BI144">
        <f>($BH$163-$BH$160)/200</f>
        <v>0.11</v>
      </c>
    </row>
    <row r="145" spans="1:61" x14ac:dyDescent="0.25">
      <c r="A145">
        <v>144</v>
      </c>
      <c r="B145">
        <v>126.373519</v>
      </c>
      <c r="C145" s="4">
        <v>1</v>
      </c>
      <c r="F145">
        <v>151.55037099999998</v>
      </c>
      <c r="G145" s="3">
        <v>3</v>
      </c>
      <c r="H145">
        <v>149.80562900000001</v>
      </c>
      <c r="I145" s="5">
        <v>4</v>
      </c>
      <c r="P145">
        <v>3</v>
      </c>
      <c r="Q145" t="str">
        <f>CONCATENATE(C145,E145,G145,I145)</f>
        <v>134</v>
      </c>
      <c r="R145">
        <v>2</v>
      </c>
      <c r="X145" t="s">
        <v>282</v>
      </c>
      <c r="Y145" t="s">
        <v>266</v>
      </c>
      <c r="BG145">
        <v>2</v>
      </c>
      <c r="BH145">
        <v>873</v>
      </c>
      <c r="BI145">
        <f>($BH$164-$BH$161)/200</f>
        <v>6.5000000000000002E-2</v>
      </c>
    </row>
    <row r="146" spans="1:61" x14ac:dyDescent="0.25">
      <c r="A146">
        <v>145</v>
      </c>
      <c r="B146">
        <v>126.373519</v>
      </c>
      <c r="C146" s="4">
        <v>1</v>
      </c>
      <c r="H146">
        <v>149.80371400000001</v>
      </c>
      <c r="I146" s="5">
        <v>4</v>
      </c>
      <c r="P146">
        <v>2</v>
      </c>
      <c r="Q146" t="str">
        <f>CONCATENATE(C146,E146,G146,I146)</f>
        <v>14</v>
      </c>
      <c r="R146" t="s">
        <v>22</v>
      </c>
      <c r="X146" t="s">
        <v>282</v>
      </c>
      <c r="Y146" t="s">
        <v>263</v>
      </c>
      <c r="BG146" t="s">
        <v>22</v>
      </c>
      <c r="BH146">
        <v>876</v>
      </c>
      <c r="BI146">
        <f>($BH$165-$BH$162)/200</f>
        <v>0.09</v>
      </c>
    </row>
    <row r="147" spans="1:61" x14ac:dyDescent="0.25">
      <c r="A147">
        <v>146</v>
      </c>
      <c r="B147">
        <v>126.399608</v>
      </c>
      <c r="C147" s="4">
        <v>1</v>
      </c>
      <c r="H147">
        <v>149.79132099999998</v>
      </c>
      <c r="I147" s="5">
        <v>4</v>
      </c>
      <c r="P147">
        <v>2</v>
      </c>
      <c r="Q147" t="str">
        <f>CONCATENATE(C147,E147,G147,I147)</f>
        <v>14</v>
      </c>
      <c r="R147" t="s">
        <v>22</v>
      </c>
      <c r="X147" t="s">
        <v>282</v>
      </c>
      <c r="Y147" t="s">
        <v>264</v>
      </c>
      <c r="BG147" t="s">
        <v>22</v>
      </c>
      <c r="BH147">
        <v>878</v>
      </c>
      <c r="BI147">
        <f>($BH$166-$BH$163)/200</f>
        <v>6.5000000000000002E-2</v>
      </c>
    </row>
    <row r="148" spans="1:61" x14ac:dyDescent="0.25">
      <c r="A148">
        <v>147</v>
      </c>
      <c r="B148">
        <v>126.408202</v>
      </c>
      <c r="C148" s="4">
        <v>1</v>
      </c>
      <c r="H148">
        <v>149.75057900000002</v>
      </c>
      <c r="I148" s="5">
        <v>4</v>
      </c>
      <c r="P148">
        <v>2</v>
      </c>
      <c r="Q148" t="str">
        <f>CONCATENATE(C148,E148,G148,I148)</f>
        <v>14</v>
      </c>
      <c r="R148">
        <v>1</v>
      </c>
      <c r="X148" t="s">
        <v>282</v>
      </c>
      <c r="Y148" t="s">
        <v>265</v>
      </c>
      <c r="AB148" t="s">
        <v>280</v>
      </c>
      <c r="AC148" t="str">
        <f>CONCATENATE($R148,$R149,$R150,$R151)</f>
        <v>1423</v>
      </c>
      <c r="BG148">
        <v>1</v>
      </c>
      <c r="BH148">
        <v>879</v>
      </c>
      <c r="BI148">
        <f>($BH$167-$BH$164)/200</f>
        <v>0.115</v>
      </c>
    </row>
    <row r="149" spans="1:61" x14ac:dyDescent="0.25">
      <c r="A149">
        <v>148</v>
      </c>
      <c r="B149">
        <v>126.422527</v>
      </c>
      <c r="C149" s="4">
        <v>1</v>
      </c>
      <c r="H149">
        <v>149.75057900000002</v>
      </c>
      <c r="I149" s="5">
        <v>4</v>
      </c>
      <c r="P149">
        <v>2</v>
      </c>
      <c r="Q149" t="str">
        <f>CONCATENATE(C149,E149,G149,I149)</f>
        <v>14</v>
      </c>
      <c r="R149">
        <v>4</v>
      </c>
      <c r="X149" t="s">
        <v>282</v>
      </c>
      <c r="Y149" t="s">
        <v>266</v>
      </c>
      <c r="BG149">
        <v>4</v>
      </c>
      <c r="BH149">
        <v>880</v>
      </c>
      <c r="BI149">
        <f>($BH$168-$BH$165)/200</f>
        <v>7.4999999999999997E-2</v>
      </c>
    </row>
    <row r="150" spans="1:61" x14ac:dyDescent="0.25">
      <c r="A150">
        <v>149</v>
      </c>
      <c r="B150">
        <v>126.39107100000001</v>
      </c>
      <c r="C150" s="4">
        <v>1</v>
      </c>
      <c r="P150">
        <v>1</v>
      </c>
      <c r="Q150" t="str">
        <f>CONCATENATE(C150,E150,G150,I150)</f>
        <v>1</v>
      </c>
      <c r="R150">
        <v>2</v>
      </c>
      <c r="X150" t="s">
        <v>282</v>
      </c>
      <c r="Y150" t="s">
        <v>263</v>
      </c>
      <c r="BG150">
        <v>2</v>
      </c>
      <c r="BH150">
        <v>891</v>
      </c>
      <c r="BI150">
        <f>($BH$169-$BH$166)/200</f>
        <v>8.5000000000000006E-2</v>
      </c>
    </row>
    <row r="151" spans="1:61" x14ac:dyDescent="0.25">
      <c r="A151">
        <v>150</v>
      </c>
      <c r="B151">
        <v>126.40388</v>
      </c>
      <c r="C151" s="4">
        <v>1</v>
      </c>
      <c r="P151">
        <v>1</v>
      </c>
      <c r="Q151" t="str">
        <f>CONCATENATE(C151,E151,G151,I151)</f>
        <v>1</v>
      </c>
      <c r="R151">
        <v>3</v>
      </c>
      <c r="X151" t="s">
        <v>282</v>
      </c>
      <c r="Y151" t="s">
        <v>264</v>
      </c>
      <c r="BG151">
        <v>3</v>
      </c>
      <c r="BH151">
        <v>898</v>
      </c>
      <c r="BI151">
        <f>($BH$170-$BH$167)/200</f>
        <v>7.0000000000000007E-2</v>
      </c>
    </row>
    <row r="152" spans="1:61" x14ac:dyDescent="0.25">
      <c r="A152">
        <v>151</v>
      </c>
      <c r="B152">
        <v>126.39174600000001</v>
      </c>
      <c r="C152" s="4">
        <v>1</v>
      </c>
      <c r="D152">
        <v>120.42092400000001</v>
      </c>
      <c r="E152" s="2">
        <v>2</v>
      </c>
      <c r="P152">
        <v>2</v>
      </c>
      <c r="Q152" t="str">
        <f>CONCATENATE(C152,E152,G152,I152)</f>
        <v>12</v>
      </c>
      <c r="R152">
        <v>4</v>
      </c>
      <c r="X152" t="s">
        <v>282</v>
      </c>
      <c r="Y152" t="s">
        <v>265</v>
      </c>
      <c r="AB152" t="s">
        <v>282</v>
      </c>
      <c r="AC152" t="str">
        <f>CONCATENATE($R152,$R153,$R154,$R155)</f>
        <v>4123</v>
      </c>
      <c r="BG152">
        <v>4</v>
      </c>
      <c r="BH152">
        <v>907</v>
      </c>
      <c r="BI152">
        <f>($BH$171-$BH$168)/200</f>
        <v>0.105</v>
      </c>
    </row>
    <row r="153" spans="1:61" x14ac:dyDescent="0.25">
      <c r="A153">
        <v>152</v>
      </c>
      <c r="B153">
        <v>126.353053</v>
      </c>
      <c r="C153" s="4">
        <v>1</v>
      </c>
      <c r="D153">
        <v>120.445716</v>
      </c>
      <c r="E153" s="2">
        <v>2</v>
      </c>
      <c r="P153">
        <v>2</v>
      </c>
      <c r="Q153" t="str">
        <f>CONCATENATE(C153,E153,G153,I153)</f>
        <v>12</v>
      </c>
      <c r="R153">
        <v>1</v>
      </c>
      <c r="X153" t="s">
        <v>282</v>
      </c>
      <c r="Y153" t="s">
        <v>266</v>
      </c>
      <c r="BG153">
        <v>1</v>
      </c>
      <c r="BH153">
        <v>911</v>
      </c>
      <c r="BI153">
        <f>($BH$172-$BH$169)/200</f>
        <v>8.5000000000000006E-2</v>
      </c>
    </row>
    <row r="154" spans="1:61" x14ac:dyDescent="0.25">
      <c r="A154">
        <v>153</v>
      </c>
      <c r="B154">
        <v>126.326385</v>
      </c>
      <c r="C154" s="4">
        <v>1</v>
      </c>
      <c r="D154">
        <v>120.44029900000001</v>
      </c>
      <c r="E154" s="2">
        <v>2</v>
      </c>
      <c r="P154">
        <v>2</v>
      </c>
      <c r="Q154" t="str">
        <f>CONCATENATE(C154,E154,G154,I154)</f>
        <v>12</v>
      </c>
      <c r="R154">
        <v>2</v>
      </c>
      <c r="X154" t="s">
        <v>282</v>
      </c>
      <c r="Y154" t="s">
        <v>263</v>
      </c>
      <c r="BG154">
        <v>2</v>
      </c>
      <c r="BH154">
        <v>921</v>
      </c>
      <c r="BI154">
        <f>($BH$173-$BH$170)/200</f>
        <v>0.09</v>
      </c>
    </row>
    <row r="155" spans="1:61" x14ac:dyDescent="0.25">
      <c r="A155">
        <v>154</v>
      </c>
      <c r="B155">
        <v>126.373519</v>
      </c>
      <c r="C155" s="4">
        <v>1</v>
      </c>
      <c r="D155">
        <v>120.42451800000001</v>
      </c>
      <c r="E155" s="2">
        <v>2</v>
      </c>
      <c r="P155">
        <v>2</v>
      </c>
      <c r="Q155" t="str">
        <f>CONCATENATE(C155,E155,G155,I155)</f>
        <v>12</v>
      </c>
      <c r="R155">
        <v>3</v>
      </c>
      <c r="X155" t="s">
        <v>282</v>
      </c>
      <c r="Y155" t="s">
        <v>264</v>
      </c>
      <c r="BG155">
        <v>3</v>
      </c>
      <c r="BH155">
        <v>926</v>
      </c>
      <c r="BI155">
        <f>($BH$174-$BH$171)/200</f>
        <v>8.5000000000000006E-2</v>
      </c>
    </row>
    <row r="156" spans="1:61" x14ac:dyDescent="0.25">
      <c r="A156">
        <v>155</v>
      </c>
      <c r="B156">
        <v>126.373519</v>
      </c>
      <c r="C156" s="4">
        <v>1</v>
      </c>
      <c r="D156">
        <v>120.411083</v>
      </c>
      <c r="E156" s="2">
        <v>2</v>
      </c>
      <c r="P156">
        <v>2</v>
      </c>
      <c r="Q156" t="str">
        <f>CONCATENATE(C156,E156,G156,I156)</f>
        <v>12</v>
      </c>
      <c r="R156">
        <v>4</v>
      </c>
      <c r="X156" t="s">
        <v>282</v>
      </c>
      <c r="Y156" t="s">
        <v>265</v>
      </c>
      <c r="AB156" t="s">
        <v>282</v>
      </c>
      <c r="AC156" t="str">
        <f>CONCATENATE($R156,$R157,$R158,$R159)</f>
        <v>4123</v>
      </c>
      <c r="BG156">
        <v>4</v>
      </c>
      <c r="BH156">
        <v>931</v>
      </c>
      <c r="BI156">
        <f>($BH$175-$BH$172)/200</f>
        <v>0.11</v>
      </c>
    </row>
    <row r="157" spans="1:61" x14ac:dyDescent="0.25">
      <c r="A157">
        <v>156</v>
      </c>
      <c r="D157">
        <v>120.489463</v>
      </c>
      <c r="E157" s="2">
        <v>2</v>
      </c>
      <c r="P157">
        <v>1</v>
      </c>
      <c r="Q157" t="str">
        <f>CONCATENATE(C157,E157,G157,I157)</f>
        <v>2</v>
      </c>
      <c r="R157">
        <v>1</v>
      </c>
      <c r="X157" t="s">
        <v>282</v>
      </c>
      <c r="Y157" t="s">
        <v>266</v>
      </c>
      <c r="BG157">
        <v>1</v>
      </c>
      <c r="BH157">
        <v>937</v>
      </c>
      <c r="BI157">
        <f>($BH$176-$BH$173)/200</f>
        <v>7.4999999999999997E-2</v>
      </c>
    </row>
    <row r="158" spans="1:61" x14ac:dyDescent="0.25">
      <c r="A158">
        <v>157</v>
      </c>
      <c r="D158">
        <v>120.48087200000001</v>
      </c>
      <c r="E158" s="2">
        <v>2</v>
      </c>
      <c r="P158">
        <v>1</v>
      </c>
      <c r="Q158" t="str">
        <f>CONCATENATE(C158,E158,G158,I158)</f>
        <v>2</v>
      </c>
      <c r="R158">
        <v>2</v>
      </c>
      <c r="X158" t="s">
        <v>282</v>
      </c>
      <c r="Y158" t="s">
        <v>263</v>
      </c>
      <c r="BG158">
        <v>2</v>
      </c>
      <c r="BH158">
        <v>944</v>
      </c>
      <c r="BI158">
        <f>($BH$177-$BH$174)/200</f>
        <v>0.09</v>
      </c>
    </row>
    <row r="159" spans="1:61" x14ac:dyDescent="0.25">
      <c r="A159">
        <v>158</v>
      </c>
      <c r="D159">
        <v>120.527225</v>
      </c>
      <c r="E159" s="2">
        <v>2</v>
      </c>
      <c r="P159">
        <v>1</v>
      </c>
      <c r="Q159" t="str">
        <f>CONCATENATE(C159,E159,G159,I159)</f>
        <v>2</v>
      </c>
      <c r="R159">
        <v>3</v>
      </c>
      <c r="X159" t="s">
        <v>282</v>
      </c>
      <c r="Y159" t="s">
        <v>264</v>
      </c>
      <c r="BG159">
        <v>3</v>
      </c>
      <c r="BH159">
        <v>951</v>
      </c>
      <c r="BI159">
        <f>($BH$178-$BH$175)/200</f>
        <v>7.4999999999999997E-2</v>
      </c>
    </row>
    <row r="160" spans="1:61" x14ac:dyDescent="0.25">
      <c r="A160">
        <v>159</v>
      </c>
      <c r="D160">
        <v>120.51285100000001</v>
      </c>
      <c r="E160" s="2">
        <v>2</v>
      </c>
      <c r="P160">
        <v>1</v>
      </c>
      <c r="Q160" t="str">
        <f>CONCATENATE(C160,E160,G160,I160)</f>
        <v>2</v>
      </c>
      <c r="R160">
        <v>4</v>
      </c>
      <c r="X160" t="s">
        <v>282</v>
      </c>
      <c r="Y160" t="s">
        <v>265</v>
      </c>
      <c r="AB160" t="s">
        <v>282</v>
      </c>
      <c r="AC160" t="str">
        <f>CONCATENATE($R160,$R161,$R162,$R163)</f>
        <v>4123</v>
      </c>
      <c r="BG160">
        <v>4</v>
      </c>
      <c r="BH160">
        <v>951</v>
      </c>
      <c r="BI160">
        <f>($BH$179-$BH$176)/200</f>
        <v>0.115</v>
      </c>
    </row>
    <row r="161" spans="1:61" x14ac:dyDescent="0.25">
      <c r="A161">
        <v>160</v>
      </c>
      <c r="D161">
        <v>120.42092400000001</v>
      </c>
      <c r="E161" s="2">
        <v>2</v>
      </c>
      <c r="F161">
        <v>122.266189</v>
      </c>
      <c r="G161" s="3">
        <v>3</v>
      </c>
      <c r="P161">
        <v>2</v>
      </c>
      <c r="Q161" t="str">
        <f>CONCATENATE(C161,E161,G161,I161)</f>
        <v>23</v>
      </c>
      <c r="R161">
        <v>1</v>
      </c>
      <c r="X161" t="s">
        <v>282</v>
      </c>
      <c r="Y161" t="s">
        <v>266</v>
      </c>
      <c r="BG161">
        <v>1</v>
      </c>
      <c r="BH161">
        <v>960</v>
      </c>
      <c r="BI161">
        <f>($BH$180-$BH$177)/200</f>
        <v>7.4999999999999997E-2</v>
      </c>
    </row>
    <row r="162" spans="1:61" x14ac:dyDescent="0.25">
      <c r="A162">
        <v>161</v>
      </c>
      <c r="F162">
        <v>122.19306900000001</v>
      </c>
      <c r="G162" s="3">
        <v>3</v>
      </c>
      <c r="H162">
        <v>120.27155999999999</v>
      </c>
      <c r="I162" s="5">
        <v>4</v>
      </c>
      <c r="P162">
        <v>2</v>
      </c>
      <c r="Q162" t="str">
        <f>CONCATENATE(C162,E162,G162,I162)</f>
        <v>34</v>
      </c>
      <c r="R162">
        <v>2</v>
      </c>
      <c r="X162" t="s">
        <v>282</v>
      </c>
      <c r="Y162" t="s">
        <v>263</v>
      </c>
      <c r="BG162">
        <v>2</v>
      </c>
      <c r="BH162">
        <v>964</v>
      </c>
      <c r="BI162">
        <f>($BH$181-$BH$178)/200</f>
        <v>0.09</v>
      </c>
    </row>
    <row r="163" spans="1:61" x14ac:dyDescent="0.25">
      <c r="A163">
        <v>162</v>
      </c>
      <c r="F163">
        <v>122.230411</v>
      </c>
      <c r="G163" s="3">
        <v>3</v>
      </c>
      <c r="H163">
        <v>120.24223600000001</v>
      </c>
      <c r="I163" s="5">
        <v>4</v>
      </c>
      <c r="P163">
        <v>2</v>
      </c>
      <c r="Q163" t="str">
        <f>CONCATENATE(C163,E163,G163,I163)</f>
        <v>34</v>
      </c>
      <c r="R163">
        <v>3</v>
      </c>
      <c r="X163" t="s">
        <v>282</v>
      </c>
      <c r="Y163" t="s">
        <v>264</v>
      </c>
      <c r="BG163">
        <v>3</v>
      </c>
      <c r="BH163">
        <v>973</v>
      </c>
      <c r="BI163">
        <f>($BH$182-$BH$179)/200</f>
        <v>7.4999999999999997E-2</v>
      </c>
    </row>
    <row r="164" spans="1:61" x14ac:dyDescent="0.25">
      <c r="A164">
        <v>163</v>
      </c>
      <c r="F164">
        <v>122.194164</v>
      </c>
      <c r="G164" s="3">
        <v>3</v>
      </c>
      <c r="H164">
        <v>120.24629899999999</v>
      </c>
      <c r="I164" s="5">
        <v>4</v>
      </c>
      <c r="P164">
        <v>2</v>
      </c>
      <c r="Q164" t="str">
        <f>CONCATENATE(C164,E164,G164,I164)</f>
        <v>34</v>
      </c>
      <c r="R164">
        <v>4</v>
      </c>
      <c r="X164" t="s">
        <v>282</v>
      </c>
      <c r="Y164" t="s">
        <v>265</v>
      </c>
      <c r="AB164" t="s">
        <v>282</v>
      </c>
      <c r="AC164" t="str">
        <f>CONCATENATE($R164,$R165,$R166,$R167)</f>
        <v>4123</v>
      </c>
      <c r="BG164">
        <v>4</v>
      </c>
      <c r="BH164">
        <v>973</v>
      </c>
      <c r="BI164">
        <f>($BH$183-$BH$180)/200</f>
        <v>0.115</v>
      </c>
    </row>
    <row r="165" spans="1:61" x14ac:dyDescent="0.25">
      <c r="A165">
        <v>164</v>
      </c>
      <c r="F165">
        <v>122.187129</v>
      </c>
      <c r="G165" s="3">
        <v>3</v>
      </c>
      <c r="H165">
        <v>120.25645400000001</v>
      </c>
      <c r="I165" s="5">
        <v>4</v>
      </c>
      <c r="P165">
        <v>2</v>
      </c>
      <c r="Q165" t="str">
        <f>CONCATENATE(C165,E165,G165,I165)</f>
        <v>34</v>
      </c>
      <c r="R165">
        <v>1</v>
      </c>
      <c r="X165" t="s">
        <v>282</v>
      </c>
      <c r="Y165" t="s">
        <v>266</v>
      </c>
      <c r="BG165">
        <v>1</v>
      </c>
      <c r="BH165">
        <v>982</v>
      </c>
      <c r="BI165">
        <f>($BH$184-$BH$181)/200</f>
        <v>0.08</v>
      </c>
    </row>
    <row r="166" spans="1:61" x14ac:dyDescent="0.25">
      <c r="A166">
        <v>165</v>
      </c>
      <c r="F166">
        <v>122.182445</v>
      </c>
      <c r="G166" s="3">
        <v>3</v>
      </c>
      <c r="H166">
        <v>120.282184</v>
      </c>
      <c r="I166" s="5">
        <v>4</v>
      </c>
      <c r="P166">
        <v>2</v>
      </c>
      <c r="Q166" t="str">
        <f>CONCATENATE(C166,E166,G166,I166)</f>
        <v>34</v>
      </c>
      <c r="R166">
        <v>2</v>
      </c>
      <c r="X166" t="s">
        <v>282</v>
      </c>
      <c r="Y166" t="s">
        <v>263</v>
      </c>
      <c r="BG166">
        <v>2</v>
      </c>
      <c r="BH166">
        <v>986</v>
      </c>
      <c r="BI166">
        <f>($BH$185-$BH$182)/200</f>
        <v>8.5000000000000006E-2</v>
      </c>
    </row>
    <row r="167" spans="1:61" x14ac:dyDescent="0.25">
      <c r="A167">
        <v>166</v>
      </c>
      <c r="F167">
        <v>122.162811</v>
      </c>
      <c r="G167" s="3">
        <v>3</v>
      </c>
      <c r="H167">
        <v>120.297755</v>
      </c>
      <c r="I167" s="5">
        <v>4</v>
      </c>
      <c r="P167">
        <v>2</v>
      </c>
      <c r="Q167" t="str">
        <f>CONCATENATE(C167,E167,G167,I167)</f>
        <v>34</v>
      </c>
      <c r="R167">
        <v>3</v>
      </c>
      <c r="X167" t="s">
        <v>282</v>
      </c>
      <c r="Y167" t="s">
        <v>264</v>
      </c>
      <c r="BG167">
        <v>3</v>
      </c>
      <c r="BH167">
        <v>996</v>
      </c>
      <c r="BI167">
        <f>($BH$186-$BH$183)/200</f>
        <v>7.0000000000000007E-2</v>
      </c>
    </row>
    <row r="168" spans="1:61" x14ac:dyDescent="0.25">
      <c r="A168">
        <v>167</v>
      </c>
      <c r="F168">
        <v>122.13869800000001</v>
      </c>
      <c r="G168" s="3">
        <v>3</v>
      </c>
      <c r="H168">
        <v>120.30051700000001</v>
      </c>
      <c r="I168" s="5">
        <v>4</v>
      </c>
      <c r="P168">
        <v>2</v>
      </c>
      <c r="Q168" t="str">
        <f>CONCATENATE(C168,E168,G168,I168)</f>
        <v>34</v>
      </c>
      <c r="R168">
        <v>4</v>
      </c>
      <c r="X168" t="s">
        <v>282</v>
      </c>
      <c r="Y168" t="s">
        <v>265</v>
      </c>
      <c r="AB168" t="s">
        <v>282</v>
      </c>
      <c r="AC168" t="str">
        <f>CONCATENATE($R168,$R169,$R170,$R171)</f>
        <v>4123</v>
      </c>
      <c r="BG168">
        <v>4</v>
      </c>
      <c r="BH168">
        <v>997</v>
      </c>
      <c r="BI168">
        <f>($BH$187-$BH$184)/200</f>
        <v>0.12</v>
      </c>
    </row>
    <row r="169" spans="1:61" x14ac:dyDescent="0.25">
      <c r="A169">
        <v>168</v>
      </c>
      <c r="B169">
        <v>103.83552100000001</v>
      </c>
      <c r="C169" s="4">
        <v>1</v>
      </c>
      <c r="F169">
        <v>122.266189</v>
      </c>
      <c r="G169" s="3">
        <v>3</v>
      </c>
      <c r="H169">
        <v>120.315879</v>
      </c>
      <c r="I169" s="5">
        <v>4</v>
      </c>
      <c r="P169">
        <v>3</v>
      </c>
      <c r="Q169" t="str">
        <f>CONCATENATE(C169,E169,G169,I169)</f>
        <v>134</v>
      </c>
      <c r="R169">
        <v>1</v>
      </c>
      <c r="X169" t="s">
        <v>282</v>
      </c>
      <c r="Y169" t="s">
        <v>266</v>
      </c>
      <c r="BG169">
        <v>1</v>
      </c>
      <c r="BH169">
        <v>1003</v>
      </c>
      <c r="BI169">
        <f>($BH$188-$BH$185)/200</f>
        <v>9.5000000000000001E-2</v>
      </c>
    </row>
    <row r="170" spans="1:61" x14ac:dyDescent="0.25">
      <c r="A170">
        <v>169</v>
      </c>
      <c r="B170">
        <v>103.865104</v>
      </c>
      <c r="C170" s="4">
        <v>1</v>
      </c>
      <c r="F170">
        <v>122.266189</v>
      </c>
      <c r="G170" s="3">
        <v>3</v>
      </c>
      <c r="H170">
        <v>120.296558</v>
      </c>
      <c r="I170" s="5">
        <v>4</v>
      </c>
      <c r="P170">
        <v>3</v>
      </c>
      <c r="Q170" t="str">
        <f>CONCATENATE(C170,E170,G170,I170)</f>
        <v>134</v>
      </c>
      <c r="R170">
        <v>2</v>
      </c>
      <c r="X170" t="s">
        <v>282</v>
      </c>
      <c r="Y170" t="s">
        <v>263</v>
      </c>
      <c r="BG170">
        <v>2</v>
      </c>
      <c r="BH170">
        <v>1010</v>
      </c>
      <c r="BI170">
        <f>($BH$189-$BH$186)/200</f>
        <v>8.5000000000000006E-2</v>
      </c>
    </row>
    <row r="171" spans="1:61" x14ac:dyDescent="0.25">
      <c r="A171">
        <v>170</v>
      </c>
      <c r="B171">
        <v>103.85708500000001</v>
      </c>
      <c r="C171" s="4">
        <v>1</v>
      </c>
      <c r="H171">
        <v>120.27155999999999</v>
      </c>
      <c r="I171" s="5">
        <v>4</v>
      </c>
      <c r="P171">
        <v>2</v>
      </c>
      <c r="Q171" t="str">
        <f>CONCATENATE(C171,E171,G171,I171)</f>
        <v>14</v>
      </c>
      <c r="R171">
        <v>3</v>
      </c>
      <c r="X171" t="s">
        <v>282</v>
      </c>
      <c r="Y171" t="s">
        <v>264</v>
      </c>
      <c r="BG171">
        <v>3</v>
      </c>
      <c r="BH171">
        <v>1018</v>
      </c>
      <c r="BI171">
        <f>($BH$190-$BH$187)/200</f>
        <v>7.4999999999999997E-2</v>
      </c>
    </row>
    <row r="172" spans="1:61" x14ac:dyDescent="0.25">
      <c r="A172">
        <v>171</v>
      </c>
      <c r="B172">
        <v>103.83984700000001</v>
      </c>
      <c r="C172" s="4">
        <v>1</v>
      </c>
      <c r="H172">
        <v>120.27155999999999</v>
      </c>
      <c r="I172" s="5">
        <v>4</v>
      </c>
      <c r="P172">
        <v>2</v>
      </c>
      <c r="Q172" t="str">
        <f>CONCATENATE(C172,E172,G172,I172)</f>
        <v>14</v>
      </c>
      <c r="R172">
        <v>4</v>
      </c>
      <c r="X172" t="s">
        <v>282</v>
      </c>
      <c r="Y172" t="s">
        <v>265</v>
      </c>
      <c r="AB172" t="s">
        <v>282</v>
      </c>
      <c r="AC172" t="str">
        <f>CONCATENATE($R172,$R173,$R174,$R175)</f>
        <v>4123</v>
      </c>
      <c r="BG172">
        <v>4</v>
      </c>
      <c r="BH172">
        <v>1020</v>
      </c>
      <c r="BI172">
        <f>($BH$191-$BH$188)/200</f>
        <v>0.115</v>
      </c>
    </row>
    <row r="173" spans="1:61" x14ac:dyDescent="0.25">
      <c r="A173">
        <v>172</v>
      </c>
      <c r="B173">
        <v>103.863128</v>
      </c>
      <c r="C173" s="4">
        <v>1</v>
      </c>
      <c r="P173">
        <v>1</v>
      </c>
      <c r="Q173" t="str">
        <f>CONCATENATE(C173,E173,G173,I173)</f>
        <v>1</v>
      </c>
      <c r="R173">
        <v>1</v>
      </c>
      <c r="X173" t="s">
        <v>282</v>
      </c>
      <c r="Y173" t="s">
        <v>266</v>
      </c>
      <c r="BG173">
        <v>1</v>
      </c>
      <c r="BH173">
        <v>1028</v>
      </c>
      <c r="BI173">
        <f>($BH$192-$BH$189)/200</f>
        <v>0.105</v>
      </c>
    </row>
    <row r="174" spans="1:61" x14ac:dyDescent="0.25">
      <c r="A174">
        <v>173</v>
      </c>
      <c r="B174">
        <v>103.85151200000001</v>
      </c>
      <c r="C174" s="4">
        <v>1</v>
      </c>
      <c r="P174">
        <v>1</v>
      </c>
      <c r="Q174" t="str">
        <f>CONCATENATE(C174,E174,G174,I174)</f>
        <v>1</v>
      </c>
      <c r="R174">
        <v>2</v>
      </c>
      <c r="X174" t="s">
        <v>282</v>
      </c>
      <c r="Y174" t="s">
        <v>263</v>
      </c>
      <c r="BG174">
        <v>2</v>
      </c>
      <c r="BH174">
        <v>1035</v>
      </c>
      <c r="BI174">
        <f>($BH$193-$BH$190)/200</f>
        <v>0.09</v>
      </c>
    </row>
    <row r="175" spans="1:61" x14ac:dyDescent="0.25">
      <c r="A175">
        <v>174</v>
      </c>
      <c r="B175">
        <v>103.84807500000001</v>
      </c>
      <c r="C175" s="4">
        <v>1</v>
      </c>
      <c r="P175">
        <v>1</v>
      </c>
      <c r="Q175" t="str">
        <f>CONCATENATE(C175,E175,G175,I175)</f>
        <v>1</v>
      </c>
      <c r="R175">
        <v>3</v>
      </c>
      <c r="X175" t="s">
        <v>282</v>
      </c>
      <c r="Y175" t="s">
        <v>264</v>
      </c>
      <c r="BG175">
        <v>3</v>
      </c>
      <c r="BH175">
        <v>1042</v>
      </c>
      <c r="BI175">
        <f>($BH$194-$BH$191)/200</f>
        <v>0.1</v>
      </c>
    </row>
    <row r="176" spans="1:61" x14ac:dyDescent="0.25">
      <c r="A176">
        <v>175</v>
      </c>
      <c r="B176">
        <v>103.829688</v>
      </c>
      <c r="C176" s="4">
        <v>1</v>
      </c>
      <c r="D176">
        <v>98.313167000000007</v>
      </c>
      <c r="E176" s="2">
        <v>2</v>
      </c>
      <c r="P176">
        <v>2</v>
      </c>
      <c r="Q176" t="str">
        <f>CONCATENATE(C176,E176,G176,I176)</f>
        <v>12</v>
      </c>
      <c r="R176">
        <v>4</v>
      </c>
      <c r="X176" t="s">
        <v>282</v>
      </c>
      <c r="Y176" t="s">
        <v>265</v>
      </c>
      <c r="AB176" t="s">
        <v>282</v>
      </c>
      <c r="AC176" t="str">
        <f>CONCATENATE($R176,$R177,$R178,$R179)</f>
        <v>4123</v>
      </c>
      <c r="BG176">
        <v>4</v>
      </c>
      <c r="BH176">
        <v>1043</v>
      </c>
      <c r="BI176">
        <f>($BH$195-$BH$192)/200</f>
        <v>0.12</v>
      </c>
    </row>
    <row r="177" spans="1:61" x14ac:dyDescent="0.25">
      <c r="A177">
        <v>176</v>
      </c>
      <c r="B177">
        <v>103.854015</v>
      </c>
      <c r="C177" s="4">
        <v>1</v>
      </c>
      <c r="D177">
        <v>98.322385000000011</v>
      </c>
      <c r="E177" s="2">
        <v>2</v>
      </c>
      <c r="P177">
        <v>2</v>
      </c>
      <c r="Q177" t="str">
        <f>CONCATENATE(C177,E177,G177,I177)</f>
        <v>12</v>
      </c>
      <c r="R177">
        <v>1</v>
      </c>
      <c r="X177" t="s">
        <v>282</v>
      </c>
      <c r="Y177" t="s">
        <v>266</v>
      </c>
      <c r="BG177">
        <v>1</v>
      </c>
      <c r="BH177">
        <v>1053</v>
      </c>
      <c r="BI177">
        <f>($BH$196-$BH$193)/200</f>
        <v>0.125</v>
      </c>
    </row>
    <row r="178" spans="1:61" x14ac:dyDescent="0.25">
      <c r="A178">
        <v>177</v>
      </c>
      <c r="B178">
        <v>103.83552100000001</v>
      </c>
      <c r="C178" s="4">
        <v>1</v>
      </c>
      <c r="D178">
        <v>98.324416000000014</v>
      </c>
      <c r="E178" s="2">
        <v>2</v>
      </c>
      <c r="P178">
        <v>2</v>
      </c>
      <c r="Q178" t="str">
        <f>CONCATENATE(C178,E178,G178,I178)</f>
        <v>12</v>
      </c>
      <c r="R178">
        <v>2</v>
      </c>
      <c r="X178" t="s">
        <v>282</v>
      </c>
      <c r="Y178" t="s">
        <v>263</v>
      </c>
      <c r="BG178">
        <v>2</v>
      </c>
      <c r="BH178">
        <v>1057</v>
      </c>
      <c r="BI178">
        <f>($BH$197-$BH$194)/200</f>
        <v>0.08</v>
      </c>
    </row>
    <row r="179" spans="1:61" x14ac:dyDescent="0.25">
      <c r="A179">
        <v>178</v>
      </c>
      <c r="B179">
        <v>103.83552100000001</v>
      </c>
      <c r="C179" s="4">
        <v>1</v>
      </c>
      <c r="D179">
        <v>98.275983000000011</v>
      </c>
      <c r="E179" s="2">
        <v>2</v>
      </c>
      <c r="P179">
        <v>2</v>
      </c>
      <c r="Q179" t="str">
        <f>CONCATENATE(C179,E179,G179,I179)</f>
        <v>12</v>
      </c>
      <c r="R179">
        <v>3</v>
      </c>
      <c r="BG179">
        <v>3</v>
      </c>
      <c r="BH179">
        <v>1066</v>
      </c>
    </row>
    <row r="180" spans="1:61" x14ac:dyDescent="0.25">
      <c r="A180">
        <v>179</v>
      </c>
      <c r="B180">
        <v>103.832244</v>
      </c>
      <c r="C180" s="4">
        <v>1</v>
      </c>
      <c r="D180">
        <v>98.255721000000008</v>
      </c>
      <c r="E180" s="2">
        <v>2</v>
      </c>
      <c r="P180">
        <v>2</v>
      </c>
      <c r="Q180" t="str">
        <f>CONCATENATE(C180,E180,G180,I180)</f>
        <v>12</v>
      </c>
      <c r="R180">
        <v>4</v>
      </c>
      <c r="AB180" t="s">
        <v>282</v>
      </c>
      <c r="AC180" t="str">
        <f>CONCATENATE($R180,$R181,$R182,$R183)</f>
        <v>4123</v>
      </c>
      <c r="BG180">
        <v>4</v>
      </c>
      <c r="BH180">
        <v>1068</v>
      </c>
    </row>
    <row r="181" spans="1:61" x14ac:dyDescent="0.25">
      <c r="A181">
        <v>180</v>
      </c>
      <c r="D181">
        <v>98.258640000000014</v>
      </c>
      <c r="E181" s="2">
        <v>2</v>
      </c>
      <c r="P181">
        <v>1</v>
      </c>
      <c r="Q181" t="str">
        <f>CONCATENATE(C181,E181,G181,I181)</f>
        <v>2</v>
      </c>
      <c r="R181">
        <v>1</v>
      </c>
      <c r="BG181">
        <v>1</v>
      </c>
      <c r="BH181">
        <v>1075</v>
      </c>
    </row>
    <row r="182" spans="1:61" x14ac:dyDescent="0.25">
      <c r="A182">
        <v>181</v>
      </c>
      <c r="D182">
        <v>98.243638000000004</v>
      </c>
      <c r="E182" s="2">
        <v>2</v>
      </c>
      <c r="P182">
        <v>1</v>
      </c>
      <c r="Q182" t="str">
        <f>CONCATENATE(C182,E182,G182,I182)</f>
        <v>2</v>
      </c>
      <c r="R182">
        <v>2</v>
      </c>
      <c r="BG182">
        <v>2</v>
      </c>
      <c r="BH182">
        <v>1081</v>
      </c>
    </row>
    <row r="183" spans="1:61" x14ac:dyDescent="0.25">
      <c r="A183">
        <v>182</v>
      </c>
      <c r="D183">
        <v>98.291658000000012</v>
      </c>
      <c r="E183" s="2">
        <v>2</v>
      </c>
      <c r="P183">
        <v>1</v>
      </c>
      <c r="Q183" t="str">
        <f>CONCATENATE(C183,E183,G183,I183)</f>
        <v>2</v>
      </c>
      <c r="R183">
        <v>3</v>
      </c>
      <c r="BG183">
        <v>3</v>
      </c>
      <c r="BH183">
        <v>1091</v>
      </c>
    </row>
    <row r="184" spans="1:61" x14ac:dyDescent="0.25">
      <c r="A184">
        <v>183</v>
      </c>
      <c r="D184">
        <v>98.289470000000009</v>
      </c>
      <c r="E184" s="2">
        <v>2</v>
      </c>
      <c r="P184">
        <v>1</v>
      </c>
      <c r="Q184" t="str">
        <f>CONCATENATE(C184,E184,G184,I184)</f>
        <v>2</v>
      </c>
      <c r="R184">
        <v>4</v>
      </c>
      <c r="AB184" t="s">
        <v>282</v>
      </c>
      <c r="AC184" t="str">
        <f>CONCATENATE($R184,$R185,$R186,$R187)</f>
        <v>4123</v>
      </c>
      <c r="BG184">
        <v>4</v>
      </c>
      <c r="BH184">
        <v>1091</v>
      </c>
    </row>
    <row r="185" spans="1:61" x14ac:dyDescent="0.25">
      <c r="A185">
        <v>184</v>
      </c>
      <c r="D185">
        <v>98.313167000000007</v>
      </c>
      <c r="E185" s="2">
        <v>2</v>
      </c>
      <c r="F185">
        <v>99.848239000000007</v>
      </c>
      <c r="G185" s="3">
        <v>3</v>
      </c>
      <c r="P185">
        <v>2</v>
      </c>
      <c r="Q185" t="str">
        <f>CONCATENATE(C185,E185,G185,I185)</f>
        <v>23</v>
      </c>
      <c r="R185">
        <v>1</v>
      </c>
      <c r="BG185">
        <v>1</v>
      </c>
      <c r="BH185">
        <v>1098</v>
      </c>
    </row>
    <row r="186" spans="1:61" x14ac:dyDescent="0.25">
      <c r="A186">
        <v>185</v>
      </c>
      <c r="D186">
        <v>98.313167000000007</v>
      </c>
      <c r="E186" s="2">
        <v>2</v>
      </c>
      <c r="F186">
        <v>99.858550000000008</v>
      </c>
      <c r="G186" s="3">
        <v>3</v>
      </c>
      <c r="P186">
        <v>2</v>
      </c>
      <c r="Q186" t="str">
        <f>CONCATENATE(C186,E186,G186,I186)</f>
        <v>23</v>
      </c>
      <c r="R186">
        <v>2</v>
      </c>
      <c r="BG186">
        <v>2</v>
      </c>
      <c r="BH186">
        <v>1105</v>
      </c>
    </row>
    <row r="187" spans="1:61" x14ac:dyDescent="0.25">
      <c r="A187">
        <v>186</v>
      </c>
      <c r="F187">
        <v>99.853605000000016</v>
      </c>
      <c r="G187" s="3">
        <v>3</v>
      </c>
      <c r="H187">
        <v>97.400039000000007</v>
      </c>
      <c r="I187" s="5">
        <v>4</v>
      </c>
      <c r="P187">
        <v>2</v>
      </c>
      <c r="Q187" t="str">
        <f>CONCATENATE(C187,E187,G187,I187)</f>
        <v>34</v>
      </c>
      <c r="R187">
        <v>3</v>
      </c>
      <c r="BG187">
        <v>3</v>
      </c>
      <c r="BH187">
        <v>1115</v>
      </c>
    </row>
    <row r="188" spans="1:61" x14ac:dyDescent="0.25">
      <c r="A188">
        <v>187</v>
      </c>
      <c r="F188">
        <v>99.817824999999999</v>
      </c>
      <c r="G188" s="3">
        <v>3</v>
      </c>
      <c r="H188">
        <v>97.395145000000014</v>
      </c>
      <c r="I188" s="5">
        <v>4</v>
      </c>
      <c r="P188">
        <v>2</v>
      </c>
      <c r="Q188" t="str">
        <f>CONCATENATE(C188,E188,G188,I188)</f>
        <v>34</v>
      </c>
      <c r="R188">
        <v>4</v>
      </c>
      <c r="AB188" t="s">
        <v>282</v>
      </c>
      <c r="AC188" t="str">
        <f>CONCATENATE($R188,$R189,$R190,$R191)</f>
        <v>4123</v>
      </c>
      <c r="BG188">
        <v>4</v>
      </c>
      <c r="BH188">
        <v>1117</v>
      </c>
    </row>
    <row r="189" spans="1:61" x14ac:dyDescent="0.25">
      <c r="A189">
        <v>188</v>
      </c>
      <c r="F189">
        <v>99.858917000000005</v>
      </c>
      <c r="G189" s="3">
        <v>3</v>
      </c>
      <c r="H189">
        <v>97.418269000000009</v>
      </c>
      <c r="I189" s="5">
        <v>4</v>
      </c>
      <c r="P189">
        <v>2</v>
      </c>
      <c r="Q189" t="str">
        <f>CONCATENATE(C189,E189,G189,I189)</f>
        <v>34</v>
      </c>
      <c r="R189">
        <v>1</v>
      </c>
      <c r="BG189">
        <v>1</v>
      </c>
      <c r="BH189">
        <v>1122</v>
      </c>
    </row>
    <row r="190" spans="1:61" x14ac:dyDescent="0.25">
      <c r="A190">
        <v>189</v>
      </c>
      <c r="F190">
        <v>99.821420000000003</v>
      </c>
      <c r="G190" s="3">
        <v>3</v>
      </c>
      <c r="H190">
        <v>97.370719000000008</v>
      </c>
      <c r="I190" s="5">
        <v>4</v>
      </c>
      <c r="P190">
        <v>2</v>
      </c>
      <c r="Q190" t="str">
        <f>CONCATENATE(C190,E190,G190,I190)</f>
        <v>34</v>
      </c>
      <c r="R190">
        <v>2</v>
      </c>
      <c r="BG190">
        <v>2</v>
      </c>
      <c r="BH190">
        <v>1130</v>
      </c>
    </row>
    <row r="191" spans="1:61" x14ac:dyDescent="0.25">
      <c r="A191">
        <v>190</v>
      </c>
      <c r="F191">
        <v>99.795797000000007</v>
      </c>
      <c r="G191" s="3">
        <v>3</v>
      </c>
      <c r="H191">
        <v>97.423320000000004</v>
      </c>
      <c r="I191" s="5">
        <v>4</v>
      </c>
      <c r="P191">
        <v>2</v>
      </c>
      <c r="Q191" t="str">
        <f>CONCATENATE(C191,E191,G191,I191)</f>
        <v>34</v>
      </c>
      <c r="R191">
        <v>3</v>
      </c>
      <c r="BG191">
        <v>3</v>
      </c>
      <c r="BH191">
        <v>1140</v>
      </c>
    </row>
    <row r="192" spans="1:61" x14ac:dyDescent="0.25">
      <c r="A192">
        <v>191</v>
      </c>
      <c r="F192">
        <v>99.811836</v>
      </c>
      <c r="G192" s="3">
        <v>3</v>
      </c>
      <c r="H192">
        <v>97.430507000000006</v>
      </c>
      <c r="I192" s="5">
        <v>4</v>
      </c>
      <c r="P192">
        <v>2</v>
      </c>
      <c r="Q192" t="str">
        <f>CONCATENATE(C192,E192,G192,I192)</f>
        <v>34</v>
      </c>
      <c r="R192">
        <v>4</v>
      </c>
      <c r="AB192" t="s">
        <v>282</v>
      </c>
      <c r="AC192" t="str">
        <f>CONCATENATE($R192,$R193,$R194,$R195)</f>
        <v>4123</v>
      </c>
      <c r="BG192">
        <v>4</v>
      </c>
      <c r="BH192">
        <v>1143</v>
      </c>
    </row>
    <row r="193" spans="1:60" x14ac:dyDescent="0.25">
      <c r="A193">
        <v>192</v>
      </c>
      <c r="B193">
        <v>83.974726000000004</v>
      </c>
      <c r="C193" s="4">
        <v>1</v>
      </c>
      <c r="F193">
        <v>99.867457999999999</v>
      </c>
      <c r="G193" s="3">
        <v>3</v>
      </c>
      <c r="H193">
        <v>97.408633000000009</v>
      </c>
      <c r="I193" s="5">
        <v>4</v>
      </c>
      <c r="P193">
        <v>3</v>
      </c>
      <c r="Q193" t="str">
        <f>CONCATENATE(C193,E193,G193,I193)</f>
        <v>134</v>
      </c>
      <c r="R193">
        <v>1</v>
      </c>
      <c r="BG193">
        <v>1</v>
      </c>
      <c r="BH193">
        <v>1148</v>
      </c>
    </row>
    <row r="194" spans="1:60" x14ac:dyDescent="0.25">
      <c r="A194">
        <v>193</v>
      </c>
      <c r="B194">
        <v>83.970040000000012</v>
      </c>
      <c r="C194" s="4">
        <v>1</v>
      </c>
      <c r="F194">
        <v>99.867457999999999</v>
      </c>
      <c r="G194" s="3">
        <v>3</v>
      </c>
      <c r="H194">
        <v>97.413163000000011</v>
      </c>
      <c r="I194" s="5">
        <v>4</v>
      </c>
      <c r="P194">
        <v>3</v>
      </c>
      <c r="Q194" t="str">
        <f>CONCATENATE(C194,E194,G194,I194)</f>
        <v>134</v>
      </c>
      <c r="R194">
        <v>2</v>
      </c>
      <c r="BG194">
        <v>2</v>
      </c>
      <c r="BH194">
        <v>1160</v>
      </c>
    </row>
    <row r="195" spans="1:60" x14ac:dyDescent="0.25">
      <c r="A195">
        <v>194</v>
      </c>
      <c r="B195">
        <v>83.948166000000015</v>
      </c>
      <c r="C195" s="4">
        <v>1</v>
      </c>
      <c r="F195">
        <v>99.861730000000009</v>
      </c>
      <c r="G195" s="3">
        <v>3</v>
      </c>
      <c r="H195">
        <v>97.444569999999999</v>
      </c>
      <c r="I195" s="5">
        <v>4</v>
      </c>
      <c r="P195">
        <v>3</v>
      </c>
      <c r="Q195" t="str">
        <f>CONCATENATE(C195,E195,G195,I195)</f>
        <v>134</v>
      </c>
      <c r="R195">
        <v>3</v>
      </c>
      <c r="BG195">
        <v>3</v>
      </c>
      <c r="BH195">
        <v>1167</v>
      </c>
    </row>
    <row r="196" spans="1:60" x14ac:dyDescent="0.25">
      <c r="A196">
        <v>195</v>
      </c>
      <c r="B196">
        <v>83.963373000000004</v>
      </c>
      <c r="C196" s="4">
        <v>1</v>
      </c>
      <c r="H196">
        <v>97.400039000000007</v>
      </c>
      <c r="I196" s="5">
        <v>4</v>
      </c>
      <c r="P196">
        <v>2</v>
      </c>
      <c r="Q196" t="str">
        <f>CONCATENATE(C196,E196,G196,I196)</f>
        <v>14</v>
      </c>
      <c r="R196">
        <v>4</v>
      </c>
      <c r="BG196">
        <v>4</v>
      </c>
      <c r="BH196">
        <v>1173</v>
      </c>
    </row>
    <row r="197" spans="1:60" x14ac:dyDescent="0.25">
      <c r="A197">
        <v>196</v>
      </c>
      <c r="B197">
        <v>83.977226000000002</v>
      </c>
      <c r="C197" s="4">
        <v>1</v>
      </c>
      <c r="H197">
        <v>97.400039000000007</v>
      </c>
      <c r="I197" s="5">
        <v>4</v>
      </c>
      <c r="P197">
        <v>2</v>
      </c>
      <c r="Q197" t="str">
        <f>CONCATENATE(C197,E197,G197,I197)</f>
        <v>14</v>
      </c>
      <c r="R197">
        <v>1</v>
      </c>
      <c r="BG197">
        <v>1</v>
      </c>
      <c r="BH197">
        <v>1176</v>
      </c>
    </row>
    <row r="198" spans="1:60" x14ac:dyDescent="0.25">
      <c r="A198">
        <v>197</v>
      </c>
      <c r="B198">
        <v>83.988528000000002</v>
      </c>
      <c r="C198" s="4">
        <v>1</v>
      </c>
      <c r="P198">
        <v>1</v>
      </c>
      <c r="Q198" t="str">
        <f>CONCATENATE(C198,E198,G198,I198)</f>
        <v>1</v>
      </c>
      <c r="R198" t="s">
        <v>22</v>
      </c>
      <c r="BG198" t="s">
        <v>22</v>
      </c>
      <c r="BH198">
        <v>1176</v>
      </c>
    </row>
    <row r="199" spans="1:60" x14ac:dyDescent="0.25">
      <c r="A199">
        <v>198</v>
      </c>
      <c r="B199">
        <v>83.974518000000003</v>
      </c>
      <c r="C199" s="4">
        <v>1</v>
      </c>
      <c r="P199">
        <v>1</v>
      </c>
      <c r="Q199" t="str">
        <f>CONCATENATE(C199,E199,G199,I199)</f>
        <v>1</v>
      </c>
    </row>
    <row r="200" spans="1:60" x14ac:dyDescent="0.25">
      <c r="A200">
        <v>199</v>
      </c>
      <c r="B200">
        <v>83.965405000000004</v>
      </c>
      <c r="C200" s="4">
        <v>1</v>
      </c>
      <c r="P200">
        <v>1</v>
      </c>
      <c r="Q200" t="str">
        <f>CONCATENATE(C200,E200,G200,I200)</f>
        <v>1</v>
      </c>
    </row>
    <row r="201" spans="1:60" x14ac:dyDescent="0.25">
      <c r="A201">
        <v>200</v>
      </c>
      <c r="B201">
        <v>83.985143000000008</v>
      </c>
      <c r="C201" s="4">
        <v>1</v>
      </c>
      <c r="D201">
        <v>78.896566000000007</v>
      </c>
      <c r="E201" s="2">
        <v>2</v>
      </c>
      <c r="P201">
        <v>2</v>
      </c>
      <c r="Q201" t="str">
        <f>CONCATENATE(C201,E201,G201,I201)</f>
        <v>12</v>
      </c>
    </row>
    <row r="202" spans="1:60" x14ac:dyDescent="0.25">
      <c r="A202">
        <v>201</v>
      </c>
      <c r="B202">
        <v>83.972644000000003</v>
      </c>
      <c r="C202" s="4">
        <v>1</v>
      </c>
      <c r="D202">
        <v>78.894169000000005</v>
      </c>
      <c r="E202" s="2">
        <v>2</v>
      </c>
      <c r="P202">
        <v>2</v>
      </c>
      <c r="Q202" t="str">
        <f>CONCATENATE(C202,E202,G202,I202)</f>
        <v>12</v>
      </c>
    </row>
    <row r="203" spans="1:60" x14ac:dyDescent="0.25">
      <c r="A203">
        <v>202</v>
      </c>
      <c r="B203">
        <v>83.974726000000004</v>
      </c>
      <c r="C203" s="4">
        <v>1</v>
      </c>
      <c r="D203">
        <v>78.887399000000002</v>
      </c>
      <c r="E203" s="2">
        <v>2</v>
      </c>
      <c r="P203">
        <v>2</v>
      </c>
      <c r="Q203" t="str">
        <f>CONCATENATE(C203,E203,G203,I203)</f>
        <v>12</v>
      </c>
    </row>
    <row r="204" spans="1:60" x14ac:dyDescent="0.25">
      <c r="A204">
        <v>203</v>
      </c>
      <c r="B204">
        <v>83.974726000000004</v>
      </c>
      <c r="C204" s="4">
        <v>1</v>
      </c>
      <c r="D204">
        <v>78.881618000000003</v>
      </c>
      <c r="E204" s="2">
        <v>2</v>
      </c>
      <c r="P204">
        <v>2</v>
      </c>
      <c r="Q204" t="str">
        <f>CONCATENATE(C204,E204,G204,I204)</f>
        <v>12</v>
      </c>
    </row>
    <row r="205" spans="1:60" x14ac:dyDescent="0.25">
      <c r="A205">
        <v>204</v>
      </c>
      <c r="D205">
        <v>78.912814000000012</v>
      </c>
      <c r="E205" s="2">
        <v>2</v>
      </c>
      <c r="P205">
        <v>1</v>
      </c>
      <c r="Q205" t="str">
        <f>CONCATENATE(C205,E205,G205,I205)</f>
        <v>2</v>
      </c>
    </row>
    <row r="206" spans="1:60" x14ac:dyDescent="0.25">
      <c r="A206">
        <v>205</v>
      </c>
      <c r="D206">
        <v>78.906565000000001</v>
      </c>
      <c r="E206" s="2">
        <v>2</v>
      </c>
      <c r="P206">
        <v>1</v>
      </c>
      <c r="Q206" t="str">
        <f>CONCATENATE(C206,E206,G206,I206)</f>
        <v>2</v>
      </c>
    </row>
    <row r="207" spans="1:60" x14ac:dyDescent="0.25">
      <c r="A207">
        <v>206</v>
      </c>
      <c r="D207">
        <v>78.869118000000014</v>
      </c>
      <c r="E207" s="2">
        <v>2</v>
      </c>
      <c r="P207">
        <v>1</v>
      </c>
      <c r="Q207" t="str">
        <f>CONCATENATE(C207,E207,G207,I207)</f>
        <v>2</v>
      </c>
    </row>
    <row r="208" spans="1:60" x14ac:dyDescent="0.25">
      <c r="A208">
        <v>207</v>
      </c>
      <c r="D208">
        <v>78.867192000000003</v>
      </c>
      <c r="E208" s="2">
        <v>2</v>
      </c>
      <c r="F208">
        <v>81.277581000000012</v>
      </c>
      <c r="G208" s="3">
        <v>3</v>
      </c>
      <c r="P208">
        <v>2</v>
      </c>
      <c r="Q208" t="str">
        <f>CONCATENATE(C208,E208,G208,I208)</f>
        <v>23</v>
      </c>
    </row>
    <row r="209" spans="1:17" x14ac:dyDescent="0.25">
      <c r="A209">
        <v>208</v>
      </c>
      <c r="D209">
        <v>78.896044000000003</v>
      </c>
      <c r="E209" s="2">
        <v>2</v>
      </c>
      <c r="F209">
        <v>81.222221000000005</v>
      </c>
      <c r="G209" s="3">
        <v>3</v>
      </c>
      <c r="P209">
        <v>2</v>
      </c>
      <c r="Q209" t="str">
        <f>CONCATENATE(C209,E209,G209,I209)</f>
        <v>23</v>
      </c>
    </row>
    <row r="210" spans="1:17" x14ac:dyDescent="0.25">
      <c r="A210">
        <v>209</v>
      </c>
      <c r="D210">
        <v>78.875941000000012</v>
      </c>
      <c r="E210" s="2">
        <v>2</v>
      </c>
      <c r="F210">
        <v>81.236855000000006</v>
      </c>
      <c r="G210" s="3">
        <v>3</v>
      </c>
      <c r="P210">
        <v>2</v>
      </c>
      <c r="Q210" t="str">
        <f>CONCATENATE(C210,E210,G210,I210)</f>
        <v>23</v>
      </c>
    </row>
    <row r="211" spans="1:17" x14ac:dyDescent="0.25">
      <c r="A211">
        <v>210</v>
      </c>
      <c r="D211">
        <v>78.875941000000012</v>
      </c>
      <c r="E211" s="2">
        <v>2</v>
      </c>
      <c r="F211">
        <v>81.289925000000011</v>
      </c>
      <c r="G211" s="3">
        <v>3</v>
      </c>
      <c r="P211">
        <v>2</v>
      </c>
      <c r="Q211" t="str">
        <f>CONCATENATE(C211,E211,G211,I211)</f>
        <v>23</v>
      </c>
    </row>
    <row r="212" spans="1:17" x14ac:dyDescent="0.25">
      <c r="A212">
        <v>211</v>
      </c>
      <c r="F212">
        <v>81.297841000000005</v>
      </c>
      <c r="G212" s="3">
        <v>3</v>
      </c>
      <c r="H212">
        <v>78.67782600000001</v>
      </c>
      <c r="I212" s="5">
        <v>4</v>
      </c>
      <c r="P212">
        <v>2</v>
      </c>
      <c r="Q212" t="str">
        <f>CONCATENATE(C212,E212,G212,I212)</f>
        <v>34</v>
      </c>
    </row>
    <row r="213" spans="1:17" x14ac:dyDescent="0.25">
      <c r="A213">
        <v>212</v>
      </c>
      <c r="F213">
        <v>81.237949000000015</v>
      </c>
      <c r="G213" s="3">
        <v>3</v>
      </c>
      <c r="H213">
        <v>78.71818900000001</v>
      </c>
      <c r="I213" s="5">
        <v>4</v>
      </c>
      <c r="P213">
        <v>2</v>
      </c>
      <c r="Q213" t="str">
        <f>CONCATENATE(C213,E213,G213,I213)</f>
        <v>34</v>
      </c>
    </row>
    <row r="214" spans="1:17" x14ac:dyDescent="0.25">
      <c r="A214">
        <v>213</v>
      </c>
      <c r="F214">
        <v>81.300549000000004</v>
      </c>
      <c r="G214" s="3">
        <v>3</v>
      </c>
      <c r="H214">
        <v>78.764801000000006</v>
      </c>
      <c r="I214" s="5">
        <v>4</v>
      </c>
      <c r="P214">
        <v>2</v>
      </c>
      <c r="Q214" t="str">
        <f>CONCATENATE(C214,E214,G214,I214)</f>
        <v>34</v>
      </c>
    </row>
    <row r="215" spans="1:17" x14ac:dyDescent="0.25">
      <c r="A215">
        <v>214</v>
      </c>
      <c r="F215">
        <v>81.22982300000001</v>
      </c>
      <c r="G215" s="3">
        <v>3</v>
      </c>
      <c r="H215">
        <v>78.755583000000001</v>
      </c>
      <c r="I215" s="5">
        <v>4</v>
      </c>
      <c r="P215">
        <v>2</v>
      </c>
      <c r="Q215" t="str">
        <f>CONCATENATE(C215,E215,G215,I215)</f>
        <v>34</v>
      </c>
    </row>
    <row r="216" spans="1:17" x14ac:dyDescent="0.25">
      <c r="A216">
        <v>215</v>
      </c>
      <c r="B216">
        <v>67.517421000000013</v>
      </c>
      <c r="C216" s="4">
        <v>1</v>
      </c>
      <c r="F216">
        <v>81.167431000000008</v>
      </c>
      <c r="G216" s="3">
        <v>3</v>
      </c>
      <c r="H216">
        <v>78.719648000000007</v>
      </c>
      <c r="I216" s="5">
        <v>4</v>
      </c>
      <c r="P216">
        <v>3</v>
      </c>
      <c r="Q216" t="str">
        <f>CONCATENATE(C216,E216,G216,I216)</f>
        <v>134</v>
      </c>
    </row>
    <row r="217" spans="1:17" x14ac:dyDescent="0.25">
      <c r="A217">
        <v>216</v>
      </c>
      <c r="B217">
        <v>67.489524000000017</v>
      </c>
      <c r="C217" s="4">
        <v>1</v>
      </c>
      <c r="F217">
        <v>81.208211000000006</v>
      </c>
      <c r="G217" s="3">
        <v>3</v>
      </c>
      <c r="H217">
        <v>78.740376000000012</v>
      </c>
      <c r="I217" s="5">
        <v>4</v>
      </c>
      <c r="P217">
        <v>3</v>
      </c>
      <c r="Q217" t="str">
        <f>CONCATENATE(C217,E217,G217,I217)</f>
        <v>134</v>
      </c>
    </row>
    <row r="218" spans="1:17" x14ac:dyDescent="0.25">
      <c r="A218">
        <v>217</v>
      </c>
      <c r="B218">
        <v>67.512153000000012</v>
      </c>
      <c r="C218" s="4">
        <v>1</v>
      </c>
      <c r="F218">
        <v>81.277581000000012</v>
      </c>
      <c r="G218" s="3">
        <v>3</v>
      </c>
      <c r="H218">
        <v>78.725220000000007</v>
      </c>
      <c r="I218" s="5">
        <v>4</v>
      </c>
      <c r="P218">
        <v>3</v>
      </c>
      <c r="Q218" t="str">
        <f>CONCATENATE(C218,E218,G218,I218)</f>
        <v>134</v>
      </c>
    </row>
    <row r="219" spans="1:17" x14ac:dyDescent="0.25">
      <c r="A219">
        <v>218</v>
      </c>
      <c r="B219">
        <v>67.518550000000005</v>
      </c>
      <c r="C219" s="4">
        <v>1</v>
      </c>
      <c r="F219">
        <v>81.277581000000012</v>
      </c>
      <c r="G219" s="3">
        <v>3</v>
      </c>
      <c r="H219">
        <v>78.713919000000004</v>
      </c>
      <c r="I219" s="5">
        <v>4</v>
      </c>
      <c r="P219">
        <v>3</v>
      </c>
      <c r="Q219" t="str">
        <f>CONCATENATE(C219,E219,G219,I219)</f>
        <v>134</v>
      </c>
    </row>
    <row r="220" spans="1:17" x14ac:dyDescent="0.25">
      <c r="A220">
        <v>219</v>
      </c>
      <c r="B220">
        <v>67.486297000000008</v>
      </c>
      <c r="C220" s="4">
        <v>1</v>
      </c>
      <c r="H220">
        <v>78.712044000000006</v>
      </c>
      <c r="I220" s="5">
        <v>4</v>
      </c>
      <c r="P220">
        <v>2</v>
      </c>
      <c r="Q220" t="str">
        <f>CONCATENATE(C220,E220,G220,I220)</f>
        <v>14</v>
      </c>
    </row>
    <row r="221" spans="1:17" x14ac:dyDescent="0.25">
      <c r="A221">
        <v>220</v>
      </c>
      <c r="B221">
        <v>67.449363000000005</v>
      </c>
      <c r="C221" s="4">
        <v>1</v>
      </c>
      <c r="H221">
        <v>78.735428000000013</v>
      </c>
      <c r="I221" s="5">
        <v>4</v>
      </c>
      <c r="P221">
        <v>2</v>
      </c>
      <c r="Q221" t="str">
        <f>CONCATENATE(C221,E221,G221,I221)</f>
        <v>14</v>
      </c>
    </row>
    <row r="222" spans="1:17" x14ac:dyDescent="0.25">
      <c r="A222">
        <v>221</v>
      </c>
      <c r="B222">
        <v>67.445758000000012</v>
      </c>
      <c r="C222" s="4">
        <v>1</v>
      </c>
      <c r="H222">
        <v>78.682462000000001</v>
      </c>
      <c r="I222" s="5">
        <v>4</v>
      </c>
      <c r="P222">
        <v>2</v>
      </c>
      <c r="Q222" t="str">
        <f>CONCATENATE(C222,E222,G222,I222)</f>
        <v>14</v>
      </c>
    </row>
    <row r="223" spans="1:17" x14ac:dyDescent="0.25">
      <c r="A223">
        <v>222</v>
      </c>
      <c r="B223">
        <v>67.467968000000013</v>
      </c>
      <c r="C223" s="4">
        <v>1</v>
      </c>
      <c r="H223">
        <v>78.682462000000001</v>
      </c>
      <c r="I223" s="5">
        <v>4</v>
      </c>
      <c r="P223">
        <v>2</v>
      </c>
      <c r="Q223" t="str">
        <f>CONCATENATE(C223,E223,G223,I223)</f>
        <v>14</v>
      </c>
    </row>
    <row r="224" spans="1:17" x14ac:dyDescent="0.25">
      <c r="A224">
        <v>223</v>
      </c>
      <c r="B224">
        <v>67.457645000000014</v>
      </c>
      <c r="C224" s="4">
        <v>1</v>
      </c>
      <c r="P224">
        <v>1</v>
      </c>
      <c r="Q224" t="str">
        <f>CONCATENATE(C224,E224,G224,I224)</f>
        <v>1</v>
      </c>
    </row>
    <row r="225" spans="1:17" x14ac:dyDescent="0.25">
      <c r="A225">
        <v>224</v>
      </c>
      <c r="B225">
        <v>67.433128000000011</v>
      </c>
      <c r="C225" s="4">
        <v>1</v>
      </c>
      <c r="D225">
        <v>61.682010000000012</v>
      </c>
      <c r="E225" s="2">
        <v>2</v>
      </c>
      <c r="P225">
        <v>2</v>
      </c>
      <c r="Q225" t="str">
        <f>CONCATENATE(C225,E225,G225,I225)</f>
        <v>12</v>
      </c>
    </row>
    <row r="226" spans="1:17" x14ac:dyDescent="0.25">
      <c r="A226">
        <v>225</v>
      </c>
      <c r="B226">
        <v>67.517421000000013</v>
      </c>
      <c r="C226" s="4">
        <v>1</v>
      </c>
      <c r="D226">
        <v>61.711524000000011</v>
      </c>
      <c r="E226" s="2">
        <v>2</v>
      </c>
      <c r="P226">
        <v>2</v>
      </c>
      <c r="Q226" t="str">
        <f>CONCATENATE(C226,E226,G226,I226)</f>
        <v>12</v>
      </c>
    </row>
    <row r="227" spans="1:17" x14ac:dyDescent="0.25">
      <c r="A227">
        <v>226</v>
      </c>
      <c r="B227">
        <v>67.517421000000013</v>
      </c>
      <c r="C227" s="4">
        <v>1</v>
      </c>
      <c r="D227">
        <v>61.694534000000012</v>
      </c>
      <c r="E227" s="2">
        <v>2</v>
      </c>
      <c r="P227">
        <v>2</v>
      </c>
      <c r="Q227" t="str">
        <f>CONCATENATE(C227,E227,G227,I227)</f>
        <v>12</v>
      </c>
    </row>
    <row r="228" spans="1:17" x14ac:dyDescent="0.25">
      <c r="A228">
        <v>227</v>
      </c>
      <c r="B228">
        <v>67.517421000000013</v>
      </c>
      <c r="C228" s="4">
        <v>1</v>
      </c>
      <c r="D228">
        <v>61.671257000000011</v>
      </c>
      <c r="E228" s="2">
        <v>2</v>
      </c>
      <c r="P228">
        <v>2</v>
      </c>
      <c r="Q228" t="str">
        <f>CONCATENATE(C228,E228,G228,I228)</f>
        <v>12</v>
      </c>
    </row>
    <row r="229" spans="1:17" x14ac:dyDescent="0.25">
      <c r="A229">
        <v>228</v>
      </c>
      <c r="B229">
        <v>67.517421000000013</v>
      </c>
      <c r="C229" s="4">
        <v>1</v>
      </c>
      <c r="D229">
        <v>61.661903000000009</v>
      </c>
      <c r="E229" s="2">
        <v>2</v>
      </c>
      <c r="P229">
        <v>2</v>
      </c>
      <c r="Q229" t="str">
        <f>CONCATENATE(C229,E229,G229,I229)</f>
        <v>12</v>
      </c>
    </row>
    <row r="230" spans="1:17" x14ac:dyDescent="0.25">
      <c r="A230">
        <v>229</v>
      </c>
      <c r="D230">
        <v>61.658302000000006</v>
      </c>
      <c r="E230" s="2">
        <v>2</v>
      </c>
      <c r="P230">
        <v>1</v>
      </c>
      <c r="Q230" t="str">
        <f>CONCATENATE(C230,E230,G230,I230)</f>
        <v>2</v>
      </c>
    </row>
    <row r="231" spans="1:17" x14ac:dyDescent="0.25">
      <c r="A231">
        <v>230</v>
      </c>
      <c r="D231">
        <v>61.648567000000007</v>
      </c>
      <c r="E231" s="2">
        <v>2</v>
      </c>
      <c r="P231">
        <v>1</v>
      </c>
      <c r="Q231" t="str">
        <f>CONCATENATE(C231,E231,G231,I231)</f>
        <v>2</v>
      </c>
    </row>
    <row r="232" spans="1:17" x14ac:dyDescent="0.25">
      <c r="A232">
        <v>231</v>
      </c>
      <c r="D232">
        <v>61.645347000000008</v>
      </c>
      <c r="E232" s="2">
        <v>2</v>
      </c>
      <c r="P232">
        <v>1</v>
      </c>
      <c r="Q232" t="str">
        <f>CONCATENATE(C232,E232,G232,I232)</f>
        <v>2</v>
      </c>
    </row>
    <row r="233" spans="1:17" x14ac:dyDescent="0.25">
      <c r="A233">
        <v>232</v>
      </c>
      <c r="D233">
        <v>61.661739000000011</v>
      </c>
      <c r="E233" s="2">
        <v>2</v>
      </c>
      <c r="F233">
        <v>65.191375000000008</v>
      </c>
      <c r="G233" s="3">
        <v>3</v>
      </c>
      <c r="P233">
        <v>2</v>
      </c>
      <c r="Q233" t="str">
        <f>CONCATENATE(C233,E233,G233,I233)</f>
        <v>23</v>
      </c>
    </row>
    <row r="234" spans="1:17" x14ac:dyDescent="0.25">
      <c r="A234">
        <v>233</v>
      </c>
      <c r="D234">
        <v>61.664535000000008</v>
      </c>
      <c r="E234" s="2">
        <v>2</v>
      </c>
      <c r="F234">
        <v>65.191375000000008</v>
      </c>
      <c r="G234" s="3">
        <v>3</v>
      </c>
      <c r="P234">
        <v>2</v>
      </c>
      <c r="Q234" t="str">
        <f>CONCATENATE(C234,E234,G234,I234)</f>
        <v>23</v>
      </c>
    </row>
    <row r="235" spans="1:17" x14ac:dyDescent="0.25">
      <c r="A235">
        <v>234</v>
      </c>
      <c r="D235">
        <v>61.703891000000006</v>
      </c>
      <c r="E235" s="2">
        <v>2</v>
      </c>
      <c r="F235">
        <v>65.12546900000001</v>
      </c>
      <c r="G235" s="3">
        <v>3</v>
      </c>
      <c r="P235">
        <v>2</v>
      </c>
      <c r="Q235" t="str">
        <f>CONCATENATE(C235,E235,G235,I235)</f>
        <v>23</v>
      </c>
    </row>
    <row r="236" spans="1:17" x14ac:dyDescent="0.25">
      <c r="A236">
        <v>235</v>
      </c>
      <c r="D236">
        <v>61.641151000000008</v>
      </c>
      <c r="E236" s="2">
        <v>2</v>
      </c>
      <c r="F236">
        <v>65.127025000000003</v>
      </c>
      <c r="G236" s="3">
        <v>3</v>
      </c>
      <c r="P236">
        <v>2</v>
      </c>
      <c r="Q236" t="str">
        <f>CONCATENATE(C236,E236,G236,I236)</f>
        <v>23</v>
      </c>
    </row>
    <row r="237" spans="1:17" x14ac:dyDescent="0.25">
      <c r="A237">
        <v>236</v>
      </c>
      <c r="D237">
        <v>61.682010000000012</v>
      </c>
      <c r="E237" s="2">
        <v>2</v>
      </c>
      <c r="F237">
        <v>65.191375000000008</v>
      </c>
      <c r="G237" s="3">
        <v>3</v>
      </c>
      <c r="P237">
        <v>2</v>
      </c>
      <c r="Q237" t="str">
        <f>CONCATENATE(C237,E237,G237,I237)</f>
        <v>23</v>
      </c>
    </row>
    <row r="238" spans="1:17" x14ac:dyDescent="0.25">
      <c r="A238">
        <v>237</v>
      </c>
      <c r="F238">
        <v>65.197395</v>
      </c>
      <c r="G238" s="3">
        <v>3</v>
      </c>
      <c r="P238">
        <v>1</v>
      </c>
      <c r="Q238" t="str">
        <f>CONCATENATE(C238,E238,G238,I238)</f>
        <v>3</v>
      </c>
    </row>
    <row r="239" spans="1:17" x14ac:dyDescent="0.25">
      <c r="A239">
        <v>238</v>
      </c>
      <c r="F239">
        <v>65.182075000000012</v>
      </c>
      <c r="G239" s="3">
        <v>3</v>
      </c>
      <c r="H239">
        <v>61.608734000000013</v>
      </c>
      <c r="I239" s="5">
        <v>4</v>
      </c>
      <c r="P239">
        <v>2</v>
      </c>
      <c r="Q239" t="str">
        <f>CONCATENATE(C239,E239,G239,I239)</f>
        <v>34</v>
      </c>
    </row>
    <row r="240" spans="1:17" x14ac:dyDescent="0.25">
      <c r="A240">
        <v>239</v>
      </c>
      <c r="F240">
        <v>65.205188000000007</v>
      </c>
      <c r="G240" s="3">
        <v>3</v>
      </c>
      <c r="H240">
        <v>61.624111000000006</v>
      </c>
      <c r="I240" s="5">
        <v>4</v>
      </c>
      <c r="P240">
        <v>2</v>
      </c>
      <c r="Q240" t="str">
        <f>CONCATENATE(C240,E240,G240,I240)</f>
        <v>34</v>
      </c>
    </row>
    <row r="241" spans="1:17" x14ac:dyDescent="0.25">
      <c r="A241">
        <v>240</v>
      </c>
      <c r="F241">
        <v>65.194225000000017</v>
      </c>
      <c r="G241" s="3">
        <v>3</v>
      </c>
      <c r="H241">
        <v>61.640884000000007</v>
      </c>
      <c r="I241" s="5">
        <v>4</v>
      </c>
      <c r="P241">
        <v>2</v>
      </c>
      <c r="Q241" t="str">
        <f>CONCATENATE(C241,E241,G241,I241)</f>
        <v>34</v>
      </c>
    </row>
    <row r="242" spans="1:17" x14ac:dyDescent="0.25">
      <c r="A242">
        <v>241</v>
      </c>
      <c r="B242">
        <v>49.646198000000012</v>
      </c>
      <c r="C242" s="4">
        <v>1</v>
      </c>
      <c r="F242">
        <v>65.18352800000001</v>
      </c>
      <c r="G242" s="3">
        <v>3</v>
      </c>
      <c r="H242">
        <v>61.630241000000012</v>
      </c>
      <c r="I242" s="5">
        <v>4</v>
      </c>
      <c r="P242">
        <v>3</v>
      </c>
      <c r="Q242" t="str">
        <f>CONCATENATE(C242,E242,G242,I242)</f>
        <v>134</v>
      </c>
    </row>
    <row r="243" spans="1:17" x14ac:dyDescent="0.25">
      <c r="A243">
        <v>242</v>
      </c>
      <c r="B243">
        <v>49.623886000000006</v>
      </c>
      <c r="C243" s="4">
        <v>1</v>
      </c>
      <c r="F243">
        <v>65.234493000000015</v>
      </c>
      <c r="G243" s="3">
        <v>3</v>
      </c>
      <c r="H243">
        <v>61.624649000000012</v>
      </c>
      <c r="I243" s="5">
        <v>4</v>
      </c>
      <c r="P243">
        <v>3</v>
      </c>
      <c r="Q243" t="str">
        <f>CONCATENATE(C243,E243,G243,I243)</f>
        <v>134</v>
      </c>
    </row>
    <row r="244" spans="1:17" x14ac:dyDescent="0.25">
      <c r="A244">
        <v>243</v>
      </c>
      <c r="B244">
        <v>49.643619000000008</v>
      </c>
      <c r="C244" s="4">
        <v>1</v>
      </c>
      <c r="F244">
        <v>65.204921000000013</v>
      </c>
      <c r="G244" s="3">
        <v>3</v>
      </c>
      <c r="H244">
        <v>61.613838000000008</v>
      </c>
      <c r="I244" s="5">
        <v>4</v>
      </c>
      <c r="P244">
        <v>3</v>
      </c>
      <c r="Q244" t="str">
        <f>CONCATENATE(C244,E244,G244,I244)</f>
        <v>134</v>
      </c>
    </row>
    <row r="245" spans="1:17" x14ac:dyDescent="0.25">
      <c r="A245">
        <v>244</v>
      </c>
      <c r="B245">
        <v>49.64867000000001</v>
      </c>
      <c r="C245" s="4">
        <v>1</v>
      </c>
      <c r="F245">
        <v>65.191375000000008</v>
      </c>
      <c r="G245" s="3">
        <v>3</v>
      </c>
      <c r="H245">
        <v>61.642654000000007</v>
      </c>
      <c r="I245" s="5">
        <v>4</v>
      </c>
      <c r="P245">
        <v>3</v>
      </c>
      <c r="Q245" t="str">
        <f>CONCATENATE(C245,E245,G245,I245)</f>
        <v>134</v>
      </c>
    </row>
    <row r="246" spans="1:17" x14ac:dyDescent="0.25">
      <c r="A246">
        <v>245</v>
      </c>
      <c r="B246">
        <v>49.660282000000009</v>
      </c>
      <c r="C246" s="4">
        <v>1</v>
      </c>
      <c r="F246">
        <v>65.191375000000008</v>
      </c>
      <c r="G246" s="3">
        <v>3</v>
      </c>
      <c r="H246">
        <v>61.643409000000013</v>
      </c>
      <c r="I246" s="5">
        <v>4</v>
      </c>
      <c r="P246">
        <v>3</v>
      </c>
      <c r="Q246" t="str">
        <f>CONCATENATE(C246,E246,G246,I246)</f>
        <v>134</v>
      </c>
    </row>
    <row r="247" spans="1:17" x14ac:dyDescent="0.25">
      <c r="A247">
        <v>246</v>
      </c>
      <c r="B247">
        <v>49.671951000000007</v>
      </c>
      <c r="C247" s="4">
        <v>1</v>
      </c>
      <c r="H247">
        <v>61.622928000000009</v>
      </c>
      <c r="I247" s="5">
        <v>4</v>
      </c>
      <c r="P247">
        <v>2</v>
      </c>
      <c r="Q247" t="str">
        <f>CONCATENATE(C247,E247,G247,I247)</f>
        <v>14</v>
      </c>
    </row>
    <row r="248" spans="1:17" x14ac:dyDescent="0.25">
      <c r="A248">
        <v>247</v>
      </c>
      <c r="B248">
        <v>49.648078000000012</v>
      </c>
      <c r="C248" s="4">
        <v>1</v>
      </c>
      <c r="H248">
        <v>61.632446000000009</v>
      </c>
      <c r="I248" s="5">
        <v>4</v>
      </c>
      <c r="P248">
        <v>2</v>
      </c>
      <c r="Q248" t="str">
        <f>CONCATENATE(C248,E248,G248,I248)</f>
        <v>14</v>
      </c>
    </row>
    <row r="249" spans="1:17" x14ac:dyDescent="0.25">
      <c r="A249">
        <v>248</v>
      </c>
      <c r="B249">
        <v>49.646038000000011</v>
      </c>
      <c r="C249" s="4">
        <v>1</v>
      </c>
      <c r="H249">
        <v>61.644538000000011</v>
      </c>
      <c r="I249" s="5">
        <v>4</v>
      </c>
      <c r="P249">
        <v>2</v>
      </c>
      <c r="Q249" t="str">
        <f>CONCATENATE(C249,E249,G249,I249)</f>
        <v>14</v>
      </c>
    </row>
    <row r="250" spans="1:17" x14ac:dyDescent="0.25">
      <c r="A250">
        <v>249</v>
      </c>
      <c r="B250">
        <v>49.661735000000007</v>
      </c>
      <c r="C250" s="4">
        <v>1</v>
      </c>
      <c r="H250">
        <v>61.649810000000009</v>
      </c>
      <c r="I250" s="5">
        <v>4</v>
      </c>
      <c r="P250">
        <v>2</v>
      </c>
      <c r="Q250" t="str">
        <f>CONCATENATE(C250,E250,G250,I250)</f>
        <v>14</v>
      </c>
    </row>
    <row r="251" spans="1:17" x14ac:dyDescent="0.25">
      <c r="A251">
        <v>250</v>
      </c>
      <c r="B251">
        <v>49.64706000000001</v>
      </c>
      <c r="C251" s="4">
        <v>1</v>
      </c>
      <c r="H251">
        <v>61.66786900000001</v>
      </c>
      <c r="I251" s="5">
        <v>4</v>
      </c>
      <c r="P251">
        <v>2</v>
      </c>
      <c r="Q251" t="str">
        <f>CONCATENATE(C251,E251,G251,I251)</f>
        <v>14</v>
      </c>
    </row>
    <row r="252" spans="1:17" x14ac:dyDescent="0.25">
      <c r="A252">
        <v>251</v>
      </c>
      <c r="B252">
        <v>49.668079000000006</v>
      </c>
      <c r="C252" s="4">
        <v>1</v>
      </c>
      <c r="H252">
        <v>61.608734000000013</v>
      </c>
      <c r="I252" s="5">
        <v>4</v>
      </c>
      <c r="P252">
        <v>2</v>
      </c>
      <c r="Q252" t="str">
        <f>CONCATENATE(C252,E252,G252,I252)</f>
        <v>14</v>
      </c>
    </row>
    <row r="253" spans="1:17" x14ac:dyDescent="0.25">
      <c r="A253">
        <v>252</v>
      </c>
      <c r="B253">
        <v>49.673454000000007</v>
      </c>
      <c r="C253" s="4">
        <v>1</v>
      </c>
      <c r="H253">
        <v>61.608734000000013</v>
      </c>
      <c r="I253" s="5">
        <v>4</v>
      </c>
      <c r="P253">
        <v>2</v>
      </c>
      <c r="Q253" t="str">
        <f>CONCATENATE(C253,E253,G253,I253)</f>
        <v>14</v>
      </c>
    </row>
    <row r="254" spans="1:17" x14ac:dyDescent="0.25">
      <c r="A254">
        <v>253</v>
      </c>
      <c r="B254">
        <v>49.640876000000006</v>
      </c>
      <c r="C254" s="4">
        <v>1</v>
      </c>
      <c r="H254">
        <v>61.608734000000013</v>
      </c>
      <c r="I254" s="5">
        <v>4</v>
      </c>
      <c r="P254">
        <v>2</v>
      </c>
      <c r="Q254" t="str">
        <f>CONCATENATE(C254,E254,G254,I254)</f>
        <v>14</v>
      </c>
    </row>
    <row r="255" spans="1:17" x14ac:dyDescent="0.25">
      <c r="A255">
        <v>254</v>
      </c>
      <c r="B255">
        <v>49.625553000000011</v>
      </c>
      <c r="C255" s="4">
        <v>1</v>
      </c>
      <c r="D255">
        <v>42.81282800000001</v>
      </c>
      <c r="E255" s="2">
        <v>2</v>
      </c>
      <c r="P255">
        <v>2</v>
      </c>
      <c r="Q255" t="str">
        <f>CONCATENATE(C255,E255,G255,I255)</f>
        <v>12</v>
      </c>
    </row>
    <row r="256" spans="1:17" x14ac:dyDescent="0.25">
      <c r="A256">
        <v>255</v>
      </c>
      <c r="B256">
        <v>49.651790000000013</v>
      </c>
      <c r="C256" s="4">
        <v>1</v>
      </c>
      <c r="D256">
        <v>42.815895000000012</v>
      </c>
      <c r="E256" s="2">
        <v>2</v>
      </c>
      <c r="P256">
        <v>2</v>
      </c>
      <c r="Q256" t="str">
        <f>CONCATENATE(C256,E256,G256,I256)</f>
        <v>12</v>
      </c>
    </row>
    <row r="257" spans="1:17" x14ac:dyDescent="0.25">
      <c r="A257">
        <v>256</v>
      </c>
      <c r="B257">
        <v>49.67635700000001</v>
      </c>
      <c r="C257" s="4">
        <v>1</v>
      </c>
      <c r="D257">
        <v>42.805839000000006</v>
      </c>
      <c r="E257" s="2">
        <v>2</v>
      </c>
      <c r="P257">
        <v>2</v>
      </c>
      <c r="Q257" t="str">
        <f>CONCATENATE(C257,E257,G257,I257)</f>
        <v>12</v>
      </c>
    </row>
    <row r="258" spans="1:17" x14ac:dyDescent="0.25">
      <c r="A258">
        <v>257</v>
      </c>
      <c r="B258">
        <v>49.655391000000009</v>
      </c>
      <c r="C258" s="4">
        <v>1</v>
      </c>
      <c r="D258">
        <v>42.803638000000007</v>
      </c>
      <c r="E258" s="2">
        <v>2</v>
      </c>
      <c r="P258">
        <v>2</v>
      </c>
      <c r="Q258" t="str">
        <f>CONCATENATE(C258,E258,G258,I258)</f>
        <v>12</v>
      </c>
    </row>
    <row r="259" spans="1:17" x14ac:dyDescent="0.25">
      <c r="A259">
        <v>258</v>
      </c>
      <c r="B259">
        <v>49.646198000000012</v>
      </c>
      <c r="C259" s="4">
        <v>1</v>
      </c>
      <c r="D259">
        <v>42.795574000000009</v>
      </c>
      <c r="E259" s="2">
        <v>2</v>
      </c>
      <c r="P259">
        <v>2</v>
      </c>
      <c r="Q259" t="str">
        <f>CONCATENATE(C259,E259,G259,I259)</f>
        <v>12</v>
      </c>
    </row>
    <row r="260" spans="1:17" x14ac:dyDescent="0.25">
      <c r="A260">
        <v>259</v>
      </c>
      <c r="D260">
        <v>42.780574000000009</v>
      </c>
      <c r="E260" s="2">
        <v>2</v>
      </c>
      <c r="P260">
        <v>1</v>
      </c>
      <c r="Q260" t="str">
        <f>CONCATENATE(C260,E260,G260,I260)</f>
        <v>2</v>
      </c>
    </row>
    <row r="261" spans="1:17" x14ac:dyDescent="0.25">
      <c r="A261">
        <v>260</v>
      </c>
      <c r="D261">
        <v>42.773693000000009</v>
      </c>
      <c r="E261" s="2">
        <v>2</v>
      </c>
      <c r="P261">
        <v>1</v>
      </c>
      <c r="Q261" t="str">
        <f>CONCATENATE(C261,E261,G261,I261)</f>
        <v>2</v>
      </c>
    </row>
    <row r="262" spans="1:17" x14ac:dyDescent="0.25">
      <c r="A262">
        <v>261</v>
      </c>
      <c r="D262">
        <v>42.77933800000001</v>
      </c>
      <c r="E262" s="2">
        <v>2</v>
      </c>
      <c r="P262">
        <v>1</v>
      </c>
      <c r="Q262" t="str">
        <f>CONCATENATE(C262,E262,G262,I262)</f>
        <v>2</v>
      </c>
    </row>
    <row r="263" spans="1:17" x14ac:dyDescent="0.25">
      <c r="A263">
        <v>262</v>
      </c>
      <c r="D263">
        <v>42.791542000000007</v>
      </c>
      <c r="E263" s="2">
        <v>2</v>
      </c>
      <c r="F263">
        <v>48.856620000000007</v>
      </c>
      <c r="G263" s="3">
        <v>3</v>
      </c>
      <c r="P263">
        <v>2</v>
      </c>
      <c r="Q263" t="str">
        <f>CONCATENATE(C263,E263,G263,I263)</f>
        <v>23</v>
      </c>
    </row>
    <row r="264" spans="1:17" x14ac:dyDescent="0.25">
      <c r="A264">
        <v>263</v>
      </c>
      <c r="D264">
        <v>42.794712000000011</v>
      </c>
      <c r="E264" s="2">
        <v>2</v>
      </c>
      <c r="F264">
        <v>48.802806000000011</v>
      </c>
      <c r="G264" s="3">
        <v>3</v>
      </c>
      <c r="P264">
        <v>2</v>
      </c>
      <c r="Q264" t="str">
        <f>CONCATENATE(C264,E264,G264,I264)</f>
        <v>23</v>
      </c>
    </row>
    <row r="265" spans="1:17" x14ac:dyDescent="0.25">
      <c r="A265">
        <v>264</v>
      </c>
      <c r="D265">
        <v>42.798530000000007</v>
      </c>
      <c r="E265" s="2">
        <v>2</v>
      </c>
      <c r="F265">
        <v>48.820816000000008</v>
      </c>
      <c r="G265" s="3">
        <v>3</v>
      </c>
      <c r="P265">
        <v>2</v>
      </c>
      <c r="Q265" t="str">
        <f>CONCATENATE(C265,E265,G265,I265)</f>
        <v>23</v>
      </c>
    </row>
    <row r="266" spans="1:17" x14ac:dyDescent="0.25">
      <c r="A266">
        <v>265</v>
      </c>
      <c r="D266">
        <v>42.828151000000013</v>
      </c>
      <c r="E266" s="2">
        <v>2</v>
      </c>
      <c r="F266">
        <v>48.79914800000001</v>
      </c>
      <c r="G266" s="3">
        <v>3</v>
      </c>
      <c r="P266">
        <v>2</v>
      </c>
      <c r="Q266" t="str">
        <f>CONCATENATE(C266,E266,G266,I266)</f>
        <v>23</v>
      </c>
    </row>
    <row r="267" spans="1:17" x14ac:dyDescent="0.25">
      <c r="A267">
        <v>266</v>
      </c>
      <c r="D267">
        <v>42.847827000000009</v>
      </c>
      <c r="E267" s="2">
        <v>2</v>
      </c>
      <c r="F267">
        <v>48.795654000000006</v>
      </c>
      <c r="G267" s="3">
        <v>3</v>
      </c>
      <c r="P267">
        <v>2</v>
      </c>
      <c r="Q267" t="str">
        <f>CONCATENATE(C267,E267,G267,I267)</f>
        <v>23</v>
      </c>
    </row>
    <row r="268" spans="1:17" x14ac:dyDescent="0.25">
      <c r="A268">
        <v>267</v>
      </c>
      <c r="D268">
        <v>42.804172000000008</v>
      </c>
      <c r="E268" s="2">
        <v>2</v>
      </c>
      <c r="F268">
        <v>48.83576200000001</v>
      </c>
      <c r="G268" s="3">
        <v>3</v>
      </c>
      <c r="P268">
        <v>2</v>
      </c>
      <c r="Q268" t="str">
        <f>CONCATENATE(C268,E268,G268,I268)</f>
        <v>23</v>
      </c>
    </row>
    <row r="269" spans="1:17" x14ac:dyDescent="0.25">
      <c r="A269">
        <v>268</v>
      </c>
      <c r="D269">
        <v>42.804172000000008</v>
      </c>
      <c r="E269" s="2">
        <v>2</v>
      </c>
      <c r="F269">
        <v>48.834793000000012</v>
      </c>
      <c r="G269" s="3">
        <v>3</v>
      </c>
      <c r="H269">
        <v>44.963459000000007</v>
      </c>
      <c r="I269" s="5">
        <v>4</v>
      </c>
      <c r="P269">
        <v>3</v>
      </c>
      <c r="Q269" t="str">
        <f>CONCATENATE(C269,E269,G269,I269)</f>
        <v>234</v>
      </c>
    </row>
    <row r="270" spans="1:17" x14ac:dyDescent="0.25">
      <c r="A270">
        <v>269</v>
      </c>
      <c r="D270">
        <v>42.776325000000007</v>
      </c>
      <c r="E270" s="2">
        <v>2</v>
      </c>
      <c r="F270">
        <v>48.823772000000012</v>
      </c>
      <c r="G270" s="3">
        <v>3</v>
      </c>
      <c r="H270">
        <v>45.04135800000001</v>
      </c>
      <c r="I270" s="5">
        <v>4</v>
      </c>
      <c r="P270">
        <v>3</v>
      </c>
      <c r="Q270" t="str">
        <f>CONCATENATE(C270,E270,G270,I270)</f>
        <v>234</v>
      </c>
    </row>
    <row r="271" spans="1:17" x14ac:dyDescent="0.25">
      <c r="A271">
        <v>270</v>
      </c>
      <c r="D271">
        <v>42.804172000000008</v>
      </c>
      <c r="E271" s="2">
        <v>2</v>
      </c>
      <c r="F271">
        <v>48.851570000000009</v>
      </c>
      <c r="G271" s="3">
        <v>3</v>
      </c>
      <c r="H271">
        <v>44.960395000000013</v>
      </c>
      <c r="I271" s="5">
        <v>4</v>
      </c>
      <c r="P271">
        <v>3</v>
      </c>
      <c r="Q271" t="str">
        <f>CONCATENATE(C271,E271,G271,I271)</f>
        <v>234</v>
      </c>
    </row>
    <row r="272" spans="1:17" x14ac:dyDescent="0.25">
      <c r="A272">
        <v>271</v>
      </c>
      <c r="D272">
        <v>42.804172000000008</v>
      </c>
      <c r="E272" s="2">
        <v>2</v>
      </c>
      <c r="F272">
        <v>48.865062000000009</v>
      </c>
      <c r="G272" s="3">
        <v>3</v>
      </c>
      <c r="H272">
        <v>44.929534000000011</v>
      </c>
      <c r="I272" s="5">
        <v>4</v>
      </c>
      <c r="P272">
        <v>3</v>
      </c>
      <c r="Q272" t="str">
        <f>CONCATENATE(C272,E272,G272,I272)</f>
        <v>234</v>
      </c>
    </row>
    <row r="273" spans="1:17" x14ac:dyDescent="0.25">
      <c r="A273">
        <v>272</v>
      </c>
      <c r="B273">
        <v>34.749265000000008</v>
      </c>
      <c r="C273" s="4">
        <v>1</v>
      </c>
      <c r="F273">
        <v>48.889682000000008</v>
      </c>
      <c r="G273" s="3">
        <v>3</v>
      </c>
      <c r="H273">
        <v>44.91915800000001</v>
      </c>
      <c r="I273" s="5">
        <v>4</v>
      </c>
      <c r="P273">
        <v>3</v>
      </c>
      <c r="Q273" t="str">
        <f>CONCATENATE(C273,E273,G273,I273)</f>
        <v>134</v>
      </c>
    </row>
    <row r="274" spans="1:17" x14ac:dyDescent="0.25">
      <c r="A274">
        <v>273</v>
      </c>
      <c r="B274">
        <v>34.687278000000006</v>
      </c>
      <c r="C274" s="4">
        <v>1</v>
      </c>
      <c r="F274">
        <v>48.92452200000001</v>
      </c>
      <c r="G274" s="3">
        <v>3</v>
      </c>
      <c r="H274">
        <v>44.956741000000008</v>
      </c>
      <c r="I274" s="5">
        <v>4</v>
      </c>
      <c r="P274">
        <v>3</v>
      </c>
      <c r="Q274" t="str">
        <f>CONCATENATE(C274,E274,G274,I274)</f>
        <v>134</v>
      </c>
    </row>
    <row r="275" spans="1:17" x14ac:dyDescent="0.25">
      <c r="A275">
        <v>274</v>
      </c>
      <c r="B275">
        <v>34.67356800000001</v>
      </c>
      <c r="C275" s="4">
        <v>1</v>
      </c>
      <c r="F275">
        <v>48.880596000000011</v>
      </c>
      <c r="G275" s="3">
        <v>3</v>
      </c>
      <c r="H275">
        <v>44.963832000000011</v>
      </c>
      <c r="I275" s="5">
        <v>4</v>
      </c>
      <c r="P275">
        <v>3</v>
      </c>
      <c r="Q275" t="str">
        <f>CONCATENATE(C275,E275,G275,I275)</f>
        <v>134</v>
      </c>
    </row>
    <row r="276" spans="1:17" x14ac:dyDescent="0.25">
      <c r="A276">
        <v>275</v>
      </c>
      <c r="B276">
        <v>34.686901000000006</v>
      </c>
      <c r="C276" s="4">
        <v>1</v>
      </c>
      <c r="F276">
        <v>48.867588000000012</v>
      </c>
      <c r="G276" s="3">
        <v>3</v>
      </c>
      <c r="H276">
        <v>44.960662000000006</v>
      </c>
      <c r="I276" s="5">
        <v>4</v>
      </c>
      <c r="P276">
        <v>3</v>
      </c>
      <c r="Q276" t="str">
        <f>CONCATENATE(C276,E276,G276,I276)</f>
        <v>134</v>
      </c>
    </row>
    <row r="277" spans="1:17" x14ac:dyDescent="0.25">
      <c r="A277">
        <v>276</v>
      </c>
      <c r="B277">
        <v>34.673139000000006</v>
      </c>
      <c r="C277" s="4">
        <v>1</v>
      </c>
      <c r="F277">
        <v>48.879844000000013</v>
      </c>
      <c r="G277" s="3">
        <v>3</v>
      </c>
      <c r="H277">
        <v>44.977062000000011</v>
      </c>
      <c r="I277" s="5">
        <v>4</v>
      </c>
      <c r="P277">
        <v>3</v>
      </c>
      <c r="Q277" t="str">
        <f>CONCATENATE(C277,E277,G277,I277)</f>
        <v>134</v>
      </c>
    </row>
    <row r="278" spans="1:17" x14ac:dyDescent="0.25">
      <c r="A278">
        <v>277</v>
      </c>
      <c r="B278">
        <v>34.703567000000007</v>
      </c>
      <c r="C278" s="4">
        <v>1</v>
      </c>
      <c r="F278">
        <v>48.804527000000007</v>
      </c>
      <c r="G278" s="3">
        <v>3</v>
      </c>
      <c r="H278">
        <v>44.994636000000007</v>
      </c>
      <c r="I278" s="5">
        <v>4</v>
      </c>
      <c r="P278">
        <v>3</v>
      </c>
      <c r="Q278" t="str">
        <f>CONCATENATE(C278,E278,G278,I278)</f>
        <v>134</v>
      </c>
    </row>
    <row r="279" spans="1:17" x14ac:dyDescent="0.25">
      <c r="A279">
        <v>278</v>
      </c>
      <c r="B279">
        <v>34.702329000000006</v>
      </c>
      <c r="C279" s="4">
        <v>1</v>
      </c>
      <c r="F279">
        <v>48.821838000000007</v>
      </c>
      <c r="G279" s="3">
        <v>3</v>
      </c>
      <c r="H279">
        <v>44.98926500000001</v>
      </c>
      <c r="I279" s="5">
        <v>4</v>
      </c>
      <c r="P279">
        <v>3</v>
      </c>
      <c r="Q279" t="str">
        <f>CONCATENATE(C279,E279,G279,I279)</f>
        <v>134</v>
      </c>
    </row>
    <row r="280" spans="1:17" x14ac:dyDescent="0.25">
      <c r="A280">
        <v>279</v>
      </c>
      <c r="B280">
        <v>34.705394000000013</v>
      </c>
      <c r="C280" s="4">
        <v>1</v>
      </c>
      <c r="H280">
        <v>44.978027000000012</v>
      </c>
      <c r="I280" s="5">
        <v>4</v>
      </c>
      <c r="P280">
        <v>2</v>
      </c>
      <c r="Q280" t="str">
        <f>CONCATENATE(C280,E280,G280,I280)</f>
        <v>14</v>
      </c>
    </row>
    <row r="281" spans="1:17" x14ac:dyDescent="0.25">
      <c r="A281">
        <v>280</v>
      </c>
      <c r="B281">
        <v>34.684322000000009</v>
      </c>
      <c r="C281" s="4">
        <v>1</v>
      </c>
      <c r="H281">
        <v>44.975070000000009</v>
      </c>
      <c r="I281" s="5">
        <v>4</v>
      </c>
      <c r="P281">
        <v>2</v>
      </c>
      <c r="Q281" t="str">
        <f>CONCATENATE(C281,E281,G281,I281)</f>
        <v>14</v>
      </c>
    </row>
    <row r="282" spans="1:17" x14ac:dyDescent="0.25">
      <c r="A282">
        <v>281</v>
      </c>
      <c r="B282">
        <v>34.69663400000001</v>
      </c>
      <c r="C282" s="4">
        <v>1</v>
      </c>
      <c r="H282">
        <v>44.964210000000008</v>
      </c>
      <c r="I282" s="5">
        <v>4</v>
      </c>
      <c r="P282">
        <v>2</v>
      </c>
      <c r="Q282" t="str">
        <f>CONCATENATE(C282,E282,G282,I282)</f>
        <v>14</v>
      </c>
    </row>
    <row r="283" spans="1:17" x14ac:dyDescent="0.25">
      <c r="A283">
        <v>282</v>
      </c>
      <c r="B283">
        <v>34.642547000000008</v>
      </c>
      <c r="C283" s="4">
        <v>1</v>
      </c>
      <c r="H283">
        <v>44.960876000000006</v>
      </c>
      <c r="I283" s="5">
        <v>4</v>
      </c>
      <c r="P283">
        <v>2</v>
      </c>
      <c r="Q283" t="str">
        <f>CONCATENATE(C283,E283,G283,I283)</f>
        <v>14</v>
      </c>
    </row>
    <row r="284" spans="1:17" x14ac:dyDescent="0.25">
      <c r="A284">
        <v>283</v>
      </c>
      <c r="B284">
        <v>34.650936000000009</v>
      </c>
      <c r="C284" s="4">
        <v>1</v>
      </c>
      <c r="H284">
        <v>44.965660000000007</v>
      </c>
      <c r="I284" s="5">
        <v>4</v>
      </c>
      <c r="P284">
        <v>2</v>
      </c>
      <c r="Q284" t="str">
        <f>CONCATENATE(C284,E284,G284,I284)</f>
        <v>14</v>
      </c>
    </row>
    <row r="285" spans="1:17" x14ac:dyDescent="0.25">
      <c r="A285">
        <v>284</v>
      </c>
      <c r="B285">
        <v>34.65244100000001</v>
      </c>
      <c r="C285" s="4">
        <v>1</v>
      </c>
      <c r="H285">
        <v>44.969318000000008</v>
      </c>
      <c r="I285" s="5">
        <v>4</v>
      </c>
      <c r="P285">
        <v>2</v>
      </c>
      <c r="Q285" t="str">
        <f>CONCATENATE(C285,E285,G285,I285)</f>
        <v>14</v>
      </c>
    </row>
    <row r="286" spans="1:17" x14ac:dyDescent="0.25">
      <c r="A286">
        <v>285</v>
      </c>
      <c r="B286">
        <v>34.640720000000009</v>
      </c>
      <c r="C286" s="4">
        <v>1</v>
      </c>
      <c r="H286">
        <v>44.940128000000009</v>
      </c>
      <c r="I286" s="5">
        <v>4</v>
      </c>
      <c r="P286">
        <v>2</v>
      </c>
      <c r="Q286" t="str">
        <f>CONCATENATE(C286,E286,G286,I286)</f>
        <v>14</v>
      </c>
    </row>
    <row r="287" spans="1:17" x14ac:dyDescent="0.25">
      <c r="A287">
        <v>286</v>
      </c>
      <c r="B287">
        <v>34.655723000000009</v>
      </c>
      <c r="C287" s="4">
        <v>1</v>
      </c>
      <c r="H287">
        <v>44.950286000000013</v>
      </c>
      <c r="I287" s="5">
        <v>4</v>
      </c>
      <c r="P287">
        <v>2</v>
      </c>
      <c r="Q287" t="str">
        <f>CONCATENATE(C287,E287,G287,I287)</f>
        <v>14</v>
      </c>
    </row>
    <row r="288" spans="1:17" x14ac:dyDescent="0.25">
      <c r="A288">
        <v>287</v>
      </c>
      <c r="B288">
        <v>34.675613000000013</v>
      </c>
      <c r="C288" s="4">
        <v>1</v>
      </c>
      <c r="H288">
        <v>44.95195300000001</v>
      </c>
      <c r="I288" s="5">
        <v>4</v>
      </c>
      <c r="P288">
        <v>2</v>
      </c>
      <c r="Q288" t="str">
        <f>CONCATENATE(C288,E288,G288,I288)</f>
        <v>14</v>
      </c>
    </row>
    <row r="289" spans="1:17" x14ac:dyDescent="0.25">
      <c r="A289">
        <v>288</v>
      </c>
      <c r="B289">
        <v>34.711254000000011</v>
      </c>
      <c r="C289" s="4">
        <v>1</v>
      </c>
      <c r="H289">
        <v>45.00168200000001</v>
      </c>
      <c r="I289" s="5">
        <v>4</v>
      </c>
      <c r="P289">
        <v>2</v>
      </c>
      <c r="Q289" t="str">
        <f>CONCATENATE(C289,E289,G289,I289)</f>
        <v>14</v>
      </c>
    </row>
    <row r="290" spans="1:17" x14ac:dyDescent="0.25">
      <c r="A290">
        <v>289</v>
      </c>
      <c r="B290">
        <v>34.733459000000011</v>
      </c>
      <c r="C290" s="4">
        <v>1</v>
      </c>
      <c r="H290">
        <v>44.980663000000007</v>
      </c>
      <c r="I290" s="5">
        <v>4</v>
      </c>
      <c r="P290">
        <v>2</v>
      </c>
      <c r="Q290" t="str">
        <f>CONCATENATE(C290,E290,G290,I290)</f>
        <v>14</v>
      </c>
    </row>
    <row r="291" spans="1:17" x14ac:dyDescent="0.25">
      <c r="A291">
        <v>290</v>
      </c>
      <c r="B291">
        <v>34.69953300000001</v>
      </c>
      <c r="C291" s="4">
        <v>1</v>
      </c>
      <c r="H291">
        <v>44.99657400000001</v>
      </c>
      <c r="I291" s="5">
        <v>4</v>
      </c>
      <c r="P291">
        <v>2</v>
      </c>
      <c r="Q291" t="str">
        <f>CONCATENATE(C291,E291,G291,I291)</f>
        <v>14</v>
      </c>
    </row>
    <row r="292" spans="1:17" x14ac:dyDescent="0.25">
      <c r="A292">
        <v>291</v>
      </c>
      <c r="B292">
        <v>34.676256000000009</v>
      </c>
      <c r="C292" s="4">
        <v>1</v>
      </c>
      <c r="D292">
        <v>27.041376000000014</v>
      </c>
      <c r="E292" s="2">
        <v>2</v>
      </c>
      <c r="H292">
        <v>44.99657400000001</v>
      </c>
      <c r="I292" s="5">
        <v>4</v>
      </c>
      <c r="P292">
        <v>3</v>
      </c>
      <c r="Q292" t="str">
        <f>CONCATENATE(C292,E292,G292,I292)</f>
        <v>124</v>
      </c>
    </row>
    <row r="293" spans="1:17" x14ac:dyDescent="0.25">
      <c r="A293">
        <v>292</v>
      </c>
      <c r="B293">
        <v>34.675289000000006</v>
      </c>
      <c r="C293" s="4">
        <v>1</v>
      </c>
      <c r="D293">
        <v>27.018903000000009</v>
      </c>
      <c r="E293" s="2">
        <v>2</v>
      </c>
      <c r="F293">
        <v>36.547815000000014</v>
      </c>
      <c r="G293" s="3">
        <v>3</v>
      </c>
      <c r="P293">
        <v>3</v>
      </c>
      <c r="Q293" t="str">
        <f>CONCATENATE(C293,E293,G293,I293)</f>
        <v>123</v>
      </c>
    </row>
    <row r="294" spans="1:17" x14ac:dyDescent="0.25">
      <c r="A294">
        <v>293</v>
      </c>
      <c r="B294">
        <v>34.749265000000008</v>
      </c>
      <c r="C294" s="4">
        <v>1</v>
      </c>
      <c r="D294">
        <v>26.949605000000005</v>
      </c>
      <c r="E294" s="2">
        <v>2</v>
      </c>
      <c r="F294">
        <v>36.539106000000011</v>
      </c>
      <c r="G294" s="3">
        <v>3</v>
      </c>
      <c r="P294">
        <v>3</v>
      </c>
      <c r="Q294" t="str">
        <f>CONCATENATE(C294,E294,G294,I294)</f>
        <v>123</v>
      </c>
    </row>
    <row r="295" spans="1:17" x14ac:dyDescent="0.25">
      <c r="A295">
        <v>294</v>
      </c>
      <c r="B295">
        <v>34.749265000000008</v>
      </c>
      <c r="C295" s="4">
        <v>1</v>
      </c>
      <c r="D295">
        <v>26.93261900000001</v>
      </c>
      <c r="E295" s="2">
        <v>2</v>
      </c>
      <c r="F295">
        <v>36.546794000000006</v>
      </c>
      <c r="G295" s="3">
        <v>3</v>
      </c>
      <c r="P295">
        <v>3</v>
      </c>
      <c r="Q295" t="str">
        <f>CONCATENATE(C295,E295,G295,I295)</f>
        <v>123</v>
      </c>
    </row>
    <row r="296" spans="1:17" x14ac:dyDescent="0.25">
      <c r="A296">
        <v>295</v>
      </c>
      <c r="D296">
        <v>26.933855000000008</v>
      </c>
      <c r="E296" s="2">
        <v>2</v>
      </c>
      <c r="F296">
        <v>36.43384300000001</v>
      </c>
      <c r="G296" s="3">
        <v>3</v>
      </c>
      <c r="P296">
        <v>2</v>
      </c>
      <c r="Q296" t="str">
        <f>CONCATENATE(C296,E296,G296,I296)</f>
        <v>23</v>
      </c>
    </row>
    <row r="297" spans="1:17" x14ac:dyDescent="0.25">
      <c r="A297">
        <v>296</v>
      </c>
      <c r="D297">
        <v>27.075782000000011</v>
      </c>
      <c r="E297" s="2">
        <v>2</v>
      </c>
      <c r="F297">
        <v>36.547815000000014</v>
      </c>
      <c r="G297" s="3">
        <v>3</v>
      </c>
      <c r="J297">
        <v>37.394111000000009</v>
      </c>
      <c r="K297" t="s">
        <v>22</v>
      </c>
      <c r="Q297" t="str">
        <f>CONCATENATE(C297,E297,G297,I297)</f>
        <v>23</v>
      </c>
    </row>
    <row r="298" spans="1:17" x14ac:dyDescent="0.25">
      <c r="A298">
        <v>297</v>
      </c>
      <c r="Q298" t="str">
        <f>CONCATENATE(C298,E298,G298,I298)</f>
        <v/>
      </c>
    </row>
    <row r="299" spans="1:17" x14ac:dyDescent="0.25">
      <c r="A299">
        <v>298</v>
      </c>
      <c r="J299">
        <v>235.40437700000001</v>
      </c>
      <c r="K299" t="s">
        <v>22</v>
      </c>
      <c r="Q299" t="str">
        <f>CONCATENATE(C299,E299,G299,I299)</f>
        <v/>
      </c>
    </row>
    <row r="300" spans="1:17" x14ac:dyDescent="0.25">
      <c r="A300">
        <v>299</v>
      </c>
      <c r="D300">
        <v>236.53776099999999</v>
      </c>
      <c r="E300" s="2">
        <v>2</v>
      </c>
      <c r="P300">
        <v>1</v>
      </c>
      <c r="Q300" t="str">
        <f>CONCATENATE(C300,E300,G300,I300)</f>
        <v>2</v>
      </c>
    </row>
    <row r="301" spans="1:17" x14ac:dyDescent="0.25">
      <c r="A301">
        <v>300</v>
      </c>
      <c r="D301">
        <v>236.55849000000001</v>
      </c>
      <c r="E301" s="2">
        <v>2</v>
      </c>
      <c r="P301">
        <v>1</v>
      </c>
      <c r="Q301" t="str">
        <f>CONCATENATE(C301,E301,G301,I301)</f>
        <v>2</v>
      </c>
    </row>
    <row r="302" spans="1:17" x14ac:dyDescent="0.25">
      <c r="A302">
        <v>301</v>
      </c>
      <c r="D302">
        <v>236.60416799999999</v>
      </c>
      <c r="E302" s="2">
        <v>2</v>
      </c>
      <c r="F302">
        <v>247.07208800000001</v>
      </c>
      <c r="G302" s="3">
        <v>3</v>
      </c>
      <c r="P302">
        <v>2</v>
      </c>
      <c r="Q302" t="str">
        <f>CONCATENATE(C302,E302,G302,I302)</f>
        <v>23</v>
      </c>
    </row>
    <row r="303" spans="1:17" x14ac:dyDescent="0.25">
      <c r="A303">
        <v>302</v>
      </c>
      <c r="D303">
        <v>236.618492</v>
      </c>
      <c r="E303" s="2">
        <v>2</v>
      </c>
      <c r="F303">
        <v>247.06687700000001</v>
      </c>
      <c r="G303" s="3">
        <v>3</v>
      </c>
      <c r="P303">
        <v>2</v>
      </c>
      <c r="Q303" t="str">
        <f>CONCATENATE(C303,E303,G303,I303)</f>
        <v>23</v>
      </c>
    </row>
    <row r="304" spans="1:17" x14ac:dyDescent="0.25">
      <c r="A304">
        <v>303</v>
      </c>
      <c r="D304">
        <v>236.54432399999999</v>
      </c>
      <c r="E304" s="2">
        <v>2</v>
      </c>
      <c r="F304">
        <v>247.04771199999999</v>
      </c>
      <c r="G304" s="3">
        <v>3</v>
      </c>
      <c r="P304">
        <v>2</v>
      </c>
      <c r="Q304" t="str">
        <f>CONCATENATE(C304,E304,G304,I304)</f>
        <v>23</v>
      </c>
    </row>
    <row r="305" spans="1:17" x14ac:dyDescent="0.25">
      <c r="A305">
        <v>304</v>
      </c>
      <c r="D305">
        <v>236.54052100000001</v>
      </c>
      <c r="E305" s="2">
        <v>2</v>
      </c>
      <c r="F305">
        <v>247.03604300000001</v>
      </c>
      <c r="G305" s="3">
        <v>3</v>
      </c>
      <c r="P305">
        <v>2</v>
      </c>
      <c r="Q305" t="str">
        <f>CONCATENATE(C305,E305,G305,I305)</f>
        <v>23</v>
      </c>
    </row>
    <row r="306" spans="1:17" x14ac:dyDescent="0.25">
      <c r="A306">
        <v>305</v>
      </c>
      <c r="D306">
        <v>236.57125099999999</v>
      </c>
      <c r="E306" s="2">
        <v>2</v>
      </c>
      <c r="F306">
        <v>247.099222</v>
      </c>
      <c r="G306" s="3">
        <v>3</v>
      </c>
      <c r="P306">
        <v>2</v>
      </c>
      <c r="Q306" t="str">
        <f>CONCATENATE(C306,E306,G306,I306)</f>
        <v>23</v>
      </c>
    </row>
    <row r="307" spans="1:17" x14ac:dyDescent="0.25">
      <c r="A307">
        <v>306</v>
      </c>
      <c r="D307">
        <v>236.571563</v>
      </c>
      <c r="E307" s="2">
        <v>2</v>
      </c>
      <c r="F307">
        <v>247.11265700000001</v>
      </c>
      <c r="G307" s="3">
        <v>3</v>
      </c>
      <c r="P307">
        <v>2</v>
      </c>
      <c r="Q307" t="str">
        <f>CONCATENATE(C307,E307,G307,I307)</f>
        <v>23</v>
      </c>
    </row>
    <row r="308" spans="1:17" x14ac:dyDescent="0.25">
      <c r="A308">
        <v>307</v>
      </c>
      <c r="D308">
        <v>236.568231</v>
      </c>
      <c r="E308" s="2">
        <v>2</v>
      </c>
      <c r="F308">
        <v>247.09213800000001</v>
      </c>
      <c r="G308" s="3">
        <v>3</v>
      </c>
      <c r="P308">
        <v>2</v>
      </c>
      <c r="Q308" t="str">
        <f>CONCATENATE(C308,E308,G308,I308)</f>
        <v>23</v>
      </c>
    </row>
    <row r="309" spans="1:17" x14ac:dyDescent="0.25">
      <c r="A309">
        <v>308</v>
      </c>
      <c r="D309">
        <v>236.53776099999999</v>
      </c>
      <c r="E309" s="2">
        <v>2</v>
      </c>
      <c r="F309">
        <v>247.06750299999999</v>
      </c>
      <c r="G309" s="3">
        <v>3</v>
      </c>
      <c r="P309">
        <v>2</v>
      </c>
      <c r="Q309" t="str">
        <f>CONCATENATE(C309,E309,G309,I309)</f>
        <v>23</v>
      </c>
    </row>
    <row r="310" spans="1:17" x14ac:dyDescent="0.25">
      <c r="A310">
        <v>309</v>
      </c>
      <c r="D310">
        <v>236.53776099999999</v>
      </c>
      <c r="E310" s="2">
        <v>2</v>
      </c>
      <c r="F310">
        <v>247.01260500000001</v>
      </c>
      <c r="G310" s="3">
        <v>3</v>
      </c>
      <c r="P310">
        <v>2</v>
      </c>
      <c r="Q310" t="str">
        <f>CONCATENATE(C310,E310,G310,I310)</f>
        <v>23</v>
      </c>
    </row>
    <row r="311" spans="1:17" x14ac:dyDescent="0.25">
      <c r="A311">
        <v>310</v>
      </c>
      <c r="D311">
        <v>236.53776099999999</v>
      </c>
      <c r="E311" s="2">
        <v>2</v>
      </c>
      <c r="F311">
        <v>246.93422100000001</v>
      </c>
      <c r="G311" s="3">
        <v>3</v>
      </c>
      <c r="P311">
        <v>2</v>
      </c>
      <c r="Q311" t="str">
        <f>CONCATENATE(C311,E311,G311,I311)</f>
        <v>23</v>
      </c>
    </row>
    <row r="312" spans="1:17" x14ac:dyDescent="0.25">
      <c r="A312">
        <v>311</v>
      </c>
      <c r="F312">
        <v>247.05593999999999</v>
      </c>
      <c r="G312" s="3">
        <v>3</v>
      </c>
      <c r="P312">
        <v>1</v>
      </c>
      <c r="Q312" t="str">
        <f>CONCATENATE(C312,E312,G312,I312)</f>
        <v>3</v>
      </c>
    </row>
    <row r="313" spans="1:17" x14ac:dyDescent="0.25">
      <c r="A313">
        <v>312</v>
      </c>
      <c r="P313">
        <v>0</v>
      </c>
      <c r="Q313" t="str">
        <f>CONCATENATE(C313,E313,G313,I313)</f>
        <v/>
      </c>
    </row>
    <row r="314" spans="1:17" x14ac:dyDescent="0.25">
      <c r="A314">
        <v>313</v>
      </c>
      <c r="P314">
        <v>0</v>
      </c>
      <c r="Q314" t="str">
        <f>CONCATENATE(C314,E314,G314,I314)</f>
        <v/>
      </c>
    </row>
    <row r="315" spans="1:17" x14ac:dyDescent="0.25">
      <c r="A315">
        <v>314</v>
      </c>
      <c r="B315">
        <v>226.24646000000001</v>
      </c>
      <c r="C315" s="4">
        <v>1</v>
      </c>
      <c r="P315">
        <v>1</v>
      </c>
      <c r="Q315" t="str">
        <f>CONCATENATE(C315,E315,G315,I315)</f>
        <v>1</v>
      </c>
    </row>
    <row r="316" spans="1:17" x14ac:dyDescent="0.25">
      <c r="A316">
        <v>315</v>
      </c>
      <c r="B316">
        <v>226.24635599999999</v>
      </c>
      <c r="C316" s="4">
        <v>1</v>
      </c>
      <c r="H316">
        <v>234.543283</v>
      </c>
      <c r="I316" s="5">
        <v>4</v>
      </c>
      <c r="P316">
        <v>2</v>
      </c>
      <c r="Q316" t="str">
        <f>CONCATENATE(C316,E316,G316,I316)</f>
        <v>14</v>
      </c>
    </row>
    <row r="317" spans="1:17" x14ac:dyDescent="0.25">
      <c r="A317">
        <v>316</v>
      </c>
      <c r="B317">
        <v>226.232606</v>
      </c>
      <c r="C317" s="4">
        <v>1</v>
      </c>
      <c r="H317">
        <v>234.57989800000001</v>
      </c>
      <c r="I317" s="5">
        <v>4</v>
      </c>
      <c r="P317">
        <v>2</v>
      </c>
      <c r="Q317" t="str">
        <f>CONCATENATE(C317,E317,G317,I317)</f>
        <v>14</v>
      </c>
    </row>
    <row r="318" spans="1:17" x14ac:dyDescent="0.25">
      <c r="A318">
        <v>317</v>
      </c>
      <c r="B318">
        <v>226.238439</v>
      </c>
      <c r="C318" s="4">
        <v>1</v>
      </c>
      <c r="H318">
        <v>234.60359499999998</v>
      </c>
      <c r="I318" s="5">
        <v>4</v>
      </c>
      <c r="P318">
        <v>2</v>
      </c>
      <c r="Q318" t="str">
        <f>CONCATENATE(C318,E318,G318,I318)</f>
        <v>14</v>
      </c>
    </row>
    <row r="319" spans="1:17" x14ac:dyDescent="0.25">
      <c r="A319">
        <v>318</v>
      </c>
      <c r="B319">
        <v>226.261042</v>
      </c>
      <c r="C319" s="4">
        <v>1</v>
      </c>
      <c r="H319">
        <v>234.62171899999998</v>
      </c>
      <c r="I319" s="5">
        <v>4</v>
      </c>
      <c r="P319">
        <v>2</v>
      </c>
      <c r="Q319" t="str">
        <f>CONCATENATE(C319,E319,G319,I319)</f>
        <v>14</v>
      </c>
    </row>
    <row r="320" spans="1:17" x14ac:dyDescent="0.25">
      <c r="A320">
        <v>319</v>
      </c>
      <c r="B320">
        <v>226.26416699999999</v>
      </c>
      <c r="C320" s="4">
        <v>1</v>
      </c>
      <c r="H320">
        <v>234.62198000000001</v>
      </c>
      <c r="I320" s="5">
        <v>4</v>
      </c>
      <c r="P320">
        <v>2</v>
      </c>
      <c r="Q320" t="str">
        <f>CONCATENATE(C320,E320,G320,I320)</f>
        <v>14</v>
      </c>
    </row>
    <row r="321" spans="1:17" x14ac:dyDescent="0.25">
      <c r="A321">
        <v>320</v>
      </c>
      <c r="B321">
        <v>226.27713499999999</v>
      </c>
      <c r="C321" s="4">
        <v>1</v>
      </c>
      <c r="H321">
        <v>234.63989599999999</v>
      </c>
      <c r="I321" s="5">
        <v>4</v>
      </c>
      <c r="P321">
        <v>2</v>
      </c>
      <c r="Q321" t="str">
        <f>CONCATENATE(C321,E321,G321,I321)</f>
        <v>14</v>
      </c>
    </row>
    <row r="322" spans="1:17" x14ac:dyDescent="0.25">
      <c r="A322">
        <v>321</v>
      </c>
      <c r="B322">
        <v>226.283804</v>
      </c>
      <c r="C322" s="4">
        <v>1</v>
      </c>
      <c r="H322">
        <v>234.62895900000001</v>
      </c>
      <c r="I322" s="5">
        <v>4</v>
      </c>
      <c r="P322">
        <v>2</v>
      </c>
      <c r="Q322" t="str">
        <f>CONCATENATE(C322,E322,G322,I322)</f>
        <v>14</v>
      </c>
    </row>
    <row r="323" spans="1:17" x14ac:dyDescent="0.25">
      <c r="A323">
        <v>322</v>
      </c>
      <c r="B323">
        <v>226.24646000000001</v>
      </c>
      <c r="C323" s="4">
        <v>1</v>
      </c>
      <c r="H323">
        <v>234.655731</v>
      </c>
      <c r="I323" s="5">
        <v>4</v>
      </c>
      <c r="P323">
        <v>2</v>
      </c>
      <c r="Q323" t="str">
        <f>CONCATENATE(C323,E323,G323,I323)</f>
        <v>14</v>
      </c>
    </row>
    <row r="324" spans="1:17" x14ac:dyDescent="0.25">
      <c r="A324">
        <v>323</v>
      </c>
      <c r="B324">
        <v>226.24646000000001</v>
      </c>
      <c r="C324" s="4">
        <v>1</v>
      </c>
      <c r="H324">
        <v>234.61255199999999</v>
      </c>
      <c r="I324" s="5">
        <v>4</v>
      </c>
      <c r="P324">
        <v>2</v>
      </c>
      <c r="Q324" t="str">
        <f>CONCATENATE(C324,E324,G324,I324)</f>
        <v>14</v>
      </c>
    </row>
    <row r="325" spans="1:17" x14ac:dyDescent="0.25">
      <c r="A325">
        <v>324</v>
      </c>
      <c r="B325">
        <v>226.25343899999999</v>
      </c>
      <c r="C325" s="4">
        <v>1</v>
      </c>
      <c r="H325">
        <v>234.63062600000001</v>
      </c>
      <c r="I325" s="5">
        <v>4</v>
      </c>
      <c r="P325">
        <v>2</v>
      </c>
      <c r="Q325" t="str">
        <f>CONCATENATE(C325,E325,G325,I325)</f>
        <v>14</v>
      </c>
    </row>
    <row r="326" spans="1:17" x14ac:dyDescent="0.25">
      <c r="A326">
        <v>325</v>
      </c>
      <c r="H326">
        <v>234.59448</v>
      </c>
      <c r="I326" s="5">
        <v>4</v>
      </c>
      <c r="P326">
        <v>1</v>
      </c>
      <c r="Q326" t="str">
        <f>CONCATENATE(C326,E326,G326,I326)</f>
        <v>4</v>
      </c>
    </row>
    <row r="327" spans="1:17" x14ac:dyDescent="0.25">
      <c r="A327">
        <v>326</v>
      </c>
      <c r="H327">
        <v>234.60104100000001</v>
      </c>
      <c r="I327" s="5">
        <v>4</v>
      </c>
      <c r="P327">
        <v>1</v>
      </c>
      <c r="Q327" t="str">
        <f>CONCATENATE(C327,E327,G327,I327)</f>
        <v>4</v>
      </c>
    </row>
    <row r="328" spans="1:17" x14ac:dyDescent="0.25">
      <c r="A328">
        <v>327</v>
      </c>
      <c r="D328">
        <v>217.02505299999999</v>
      </c>
      <c r="E328" s="2">
        <v>2</v>
      </c>
      <c r="P328">
        <v>1</v>
      </c>
      <c r="Q328" t="str">
        <f>CONCATENATE(C328,E328,G328,I328)</f>
        <v>2</v>
      </c>
    </row>
    <row r="329" spans="1:17" x14ac:dyDescent="0.25">
      <c r="A329">
        <v>328</v>
      </c>
      <c r="D329">
        <v>217.054011</v>
      </c>
      <c r="E329" s="2">
        <v>2</v>
      </c>
      <c r="F329">
        <v>225.29172</v>
      </c>
      <c r="G329" s="3">
        <v>3</v>
      </c>
      <c r="P329">
        <v>2</v>
      </c>
      <c r="Q329" t="str">
        <f>CONCATENATE(C329,E329,G329,I329)</f>
        <v>23</v>
      </c>
    </row>
    <row r="330" spans="1:17" x14ac:dyDescent="0.25">
      <c r="A330">
        <v>329</v>
      </c>
      <c r="D330">
        <v>217.03</v>
      </c>
      <c r="E330" s="2">
        <v>2</v>
      </c>
      <c r="F330">
        <v>225.32172</v>
      </c>
      <c r="G330" s="3">
        <v>3</v>
      </c>
      <c r="P330">
        <v>2</v>
      </c>
      <c r="Q330" t="str">
        <f>CONCATENATE(C330,E330,G330,I330)</f>
        <v>23</v>
      </c>
    </row>
    <row r="331" spans="1:17" x14ac:dyDescent="0.25">
      <c r="A331">
        <v>330</v>
      </c>
      <c r="D331">
        <v>216.98260500000001</v>
      </c>
      <c r="E331" s="2">
        <v>2</v>
      </c>
      <c r="F331">
        <v>225.319897</v>
      </c>
      <c r="G331" s="3">
        <v>3</v>
      </c>
      <c r="P331">
        <v>2</v>
      </c>
      <c r="Q331" t="str">
        <f>CONCATENATE(C331,E331,G331,I331)</f>
        <v>23</v>
      </c>
    </row>
    <row r="332" spans="1:17" x14ac:dyDescent="0.25">
      <c r="A332">
        <v>331</v>
      </c>
      <c r="D332">
        <v>216.98156299999999</v>
      </c>
      <c r="E332" s="2">
        <v>2</v>
      </c>
      <c r="F332">
        <v>225.29848999999999</v>
      </c>
      <c r="G332" s="3">
        <v>3</v>
      </c>
      <c r="P332">
        <v>2</v>
      </c>
      <c r="Q332" t="str">
        <f>CONCATENATE(C332,E332,G332,I332)</f>
        <v>23</v>
      </c>
    </row>
    <row r="333" spans="1:17" x14ac:dyDescent="0.25">
      <c r="A333">
        <v>332</v>
      </c>
      <c r="D333">
        <v>217.00948</v>
      </c>
      <c r="E333" s="2">
        <v>2</v>
      </c>
      <c r="F333">
        <v>225.28859499999999</v>
      </c>
      <c r="G333" s="3">
        <v>3</v>
      </c>
      <c r="P333">
        <v>2</v>
      </c>
      <c r="Q333" t="str">
        <f>CONCATENATE(C333,E333,G333,I333)</f>
        <v>23</v>
      </c>
    </row>
    <row r="334" spans="1:17" x14ac:dyDescent="0.25">
      <c r="A334">
        <v>333</v>
      </c>
      <c r="D334">
        <v>216.929011</v>
      </c>
      <c r="E334" s="2">
        <v>2</v>
      </c>
      <c r="F334">
        <v>225.32963599999999</v>
      </c>
      <c r="G334" s="3">
        <v>3</v>
      </c>
      <c r="P334">
        <v>2</v>
      </c>
      <c r="Q334" t="str">
        <f>CONCATENATE(C334,E334,G334,I334)</f>
        <v>23</v>
      </c>
    </row>
    <row r="335" spans="1:17" x14ac:dyDescent="0.25">
      <c r="A335">
        <v>334</v>
      </c>
      <c r="D335">
        <v>216.902761</v>
      </c>
      <c r="E335" s="2">
        <v>2</v>
      </c>
      <c r="F335">
        <v>225.29307399999999</v>
      </c>
      <c r="G335" s="3">
        <v>3</v>
      </c>
      <c r="P335">
        <v>2</v>
      </c>
      <c r="Q335" t="str">
        <f>CONCATENATE(C335,E335,G335,I335)</f>
        <v>23</v>
      </c>
    </row>
    <row r="336" spans="1:17" x14ac:dyDescent="0.25">
      <c r="A336">
        <v>335</v>
      </c>
      <c r="D336">
        <v>216.93588600000001</v>
      </c>
      <c r="E336" s="2">
        <v>2</v>
      </c>
      <c r="F336">
        <v>225.29640699999999</v>
      </c>
      <c r="G336" s="3">
        <v>3</v>
      </c>
      <c r="P336">
        <v>2</v>
      </c>
      <c r="Q336" t="str">
        <f>CONCATENATE(C336,E336,G336,I336)</f>
        <v>23</v>
      </c>
    </row>
    <row r="337" spans="1:17" x14ac:dyDescent="0.25">
      <c r="A337">
        <v>336</v>
      </c>
      <c r="D337">
        <v>217.02505299999999</v>
      </c>
      <c r="E337" s="2">
        <v>2</v>
      </c>
      <c r="F337">
        <v>225.259897</v>
      </c>
      <c r="G337" s="3">
        <v>3</v>
      </c>
      <c r="P337">
        <v>2</v>
      </c>
      <c r="Q337" t="str">
        <f>CONCATENATE(C337,E337,G337,I337)</f>
        <v>23</v>
      </c>
    </row>
    <row r="338" spans="1:17" x14ac:dyDescent="0.25">
      <c r="A338">
        <v>337</v>
      </c>
      <c r="F338">
        <v>225.22547</v>
      </c>
      <c r="G338" s="3">
        <v>3</v>
      </c>
      <c r="P338">
        <v>1</v>
      </c>
      <c r="Q338" t="str">
        <f>CONCATENATE(C338,E338,G338,I338)</f>
        <v>3</v>
      </c>
    </row>
    <row r="339" spans="1:17" x14ac:dyDescent="0.25">
      <c r="A339">
        <v>338</v>
      </c>
      <c r="P339">
        <v>0</v>
      </c>
      <c r="Q339" t="str">
        <f>CONCATENATE(C339,E339,G339,I339)</f>
        <v/>
      </c>
    </row>
    <row r="340" spans="1:17" x14ac:dyDescent="0.25">
      <c r="A340">
        <v>339</v>
      </c>
      <c r="B340">
        <v>207.21413699999999</v>
      </c>
      <c r="C340" s="4">
        <v>1</v>
      </c>
      <c r="P340">
        <v>1</v>
      </c>
      <c r="Q340" t="str">
        <f>CONCATENATE(C340,E340,G340,I340)</f>
        <v>1</v>
      </c>
    </row>
    <row r="341" spans="1:17" x14ac:dyDescent="0.25">
      <c r="A341">
        <v>340</v>
      </c>
      <c r="B341">
        <v>207.23323299999998</v>
      </c>
      <c r="C341" s="4">
        <v>1</v>
      </c>
      <c r="P341">
        <v>1</v>
      </c>
      <c r="Q341" t="str">
        <f>CONCATENATE(C341,E341,G341,I341)</f>
        <v>1</v>
      </c>
    </row>
    <row r="342" spans="1:17" x14ac:dyDescent="0.25">
      <c r="A342">
        <v>341</v>
      </c>
      <c r="B342">
        <v>207.22536400000001</v>
      </c>
      <c r="C342" s="4">
        <v>1</v>
      </c>
      <c r="P342">
        <v>1</v>
      </c>
      <c r="Q342" t="str">
        <f>CONCATENATE(C342,E342,G342,I342)</f>
        <v>1</v>
      </c>
    </row>
    <row r="343" spans="1:17" x14ac:dyDescent="0.25">
      <c r="A343">
        <v>342</v>
      </c>
      <c r="B343">
        <v>207.230571</v>
      </c>
      <c r="C343" s="4">
        <v>1</v>
      </c>
      <c r="P343">
        <v>1</v>
      </c>
      <c r="Q343" t="str">
        <f>CONCATENATE(C343,E343,G343,I343)</f>
        <v>1</v>
      </c>
    </row>
    <row r="344" spans="1:17" x14ac:dyDescent="0.25">
      <c r="A344">
        <v>343</v>
      </c>
      <c r="B344">
        <v>207.23020099999999</v>
      </c>
      <c r="C344" s="4">
        <v>1</v>
      </c>
      <c r="H344">
        <v>213.86520899999999</v>
      </c>
      <c r="I344" s="5">
        <v>4</v>
      </c>
      <c r="P344">
        <v>2</v>
      </c>
      <c r="Q344" t="str">
        <f>CONCATENATE(C344,E344,G344,I344)</f>
        <v>14</v>
      </c>
    </row>
    <row r="345" spans="1:17" x14ac:dyDescent="0.25">
      <c r="A345">
        <v>344</v>
      </c>
      <c r="B345">
        <v>207.20796899999999</v>
      </c>
      <c r="C345" s="4">
        <v>1</v>
      </c>
      <c r="H345">
        <v>213.86520899999999</v>
      </c>
      <c r="I345" s="5">
        <v>4</v>
      </c>
      <c r="P345">
        <v>2</v>
      </c>
      <c r="Q345" t="str">
        <f>CONCATENATE(C345,E345,G345,I345)</f>
        <v>14</v>
      </c>
    </row>
    <row r="346" spans="1:17" x14ac:dyDescent="0.25">
      <c r="A346">
        <v>345</v>
      </c>
      <c r="B346">
        <v>207.24892699999998</v>
      </c>
      <c r="C346" s="4">
        <v>1</v>
      </c>
      <c r="H346">
        <v>213.86520899999999</v>
      </c>
      <c r="I346" s="5">
        <v>4</v>
      </c>
      <c r="P346">
        <v>2</v>
      </c>
      <c r="Q346" t="str">
        <f>CONCATENATE(C346,E346,G346,I346)</f>
        <v>14</v>
      </c>
    </row>
    <row r="347" spans="1:17" x14ac:dyDescent="0.25">
      <c r="A347">
        <v>346</v>
      </c>
      <c r="B347">
        <v>207.308921</v>
      </c>
      <c r="C347" s="4">
        <v>1</v>
      </c>
      <c r="H347">
        <v>213.86520899999999</v>
      </c>
      <c r="I347" s="5">
        <v>4</v>
      </c>
      <c r="P347">
        <v>2</v>
      </c>
      <c r="Q347" t="str">
        <f>CONCATENATE(C347,E347,G347,I347)</f>
        <v>14</v>
      </c>
    </row>
    <row r="348" spans="1:17" x14ac:dyDescent="0.25">
      <c r="A348">
        <v>347</v>
      </c>
      <c r="B348">
        <v>207.238235</v>
      </c>
      <c r="C348" s="4">
        <v>1</v>
      </c>
      <c r="H348">
        <v>213.86520899999999</v>
      </c>
      <c r="I348" s="5">
        <v>4</v>
      </c>
      <c r="P348">
        <v>2</v>
      </c>
      <c r="Q348" t="str">
        <f>CONCATENATE(C348,E348,G348,I348)</f>
        <v>14</v>
      </c>
    </row>
    <row r="349" spans="1:17" x14ac:dyDescent="0.25">
      <c r="A349">
        <v>348</v>
      </c>
      <c r="H349">
        <v>213.86520899999999</v>
      </c>
      <c r="I349" s="5">
        <v>4</v>
      </c>
      <c r="P349">
        <v>1</v>
      </c>
      <c r="Q349" t="str">
        <f>CONCATENATE(C349,E349,G349,I349)</f>
        <v>4</v>
      </c>
    </row>
    <row r="350" spans="1:17" x14ac:dyDescent="0.25">
      <c r="A350">
        <v>349</v>
      </c>
      <c r="H350">
        <v>213.86520899999999</v>
      </c>
      <c r="I350" s="5">
        <v>4</v>
      </c>
      <c r="P350">
        <v>1</v>
      </c>
      <c r="Q350" t="str">
        <f>CONCATENATE(C350,E350,G350,I350)</f>
        <v>4</v>
      </c>
    </row>
    <row r="351" spans="1:17" x14ac:dyDescent="0.25">
      <c r="A351">
        <v>350</v>
      </c>
      <c r="F351">
        <v>206.77879200000001</v>
      </c>
      <c r="G351" s="3">
        <v>3</v>
      </c>
      <c r="H351">
        <v>213.86520899999999</v>
      </c>
      <c r="I351" s="5">
        <v>4</v>
      </c>
      <c r="P351">
        <v>2</v>
      </c>
      <c r="Q351" t="str">
        <f>CONCATENATE(C351,E351,G351,I351)</f>
        <v>34</v>
      </c>
    </row>
    <row r="352" spans="1:17" x14ac:dyDescent="0.25">
      <c r="A352">
        <v>351</v>
      </c>
      <c r="F352">
        <v>206.82091800000001</v>
      </c>
      <c r="G352" s="3">
        <v>3</v>
      </c>
      <c r="H352">
        <v>213.86520899999999</v>
      </c>
      <c r="I352" s="5">
        <v>4</v>
      </c>
      <c r="P352">
        <v>2</v>
      </c>
      <c r="Q352" t="str">
        <f>CONCATENATE(C352,E352,G352,I352)</f>
        <v>34</v>
      </c>
    </row>
    <row r="353" spans="1:17" x14ac:dyDescent="0.25">
      <c r="A353">
        <v>352</v>
      </c>
      <c r="D353">
        <v>193.329871</v>
      </c>
      <c r="E353" s="2">
        <v>2</v>
      </c>
      <c r="F353">
        <v>206.82145199999999</v>
      </c>
      <c r="G353" s="3">
        <v>3</v>
      </c>
      <c r="H353">
        <v>213.86520899999999</v>
      </c>
      <c r="I353" s="5">
        <v>4</v>
      </c>
      <c r="P353">
        <v>3</v>
      </c>
      <c r="Q353" t="str">
        <f>CONCATENATE(C353,E353,G353,I353)</f>
        <v>234</v>
      </c>
    </row>
    <row r="354" spans="1:17" x14ac:dyDescent="0.25">
      <c r="A354">
        <v>353</v>
      </c>
      <c r="D354">
        <v>193.323913</v>
      </c>
      <c r="E354" s="2">
        <v>2</v>
      </c>
      <c r="F354">
        <v>206.878894</v>
      </c>
      <c r="G354" s="3">
        <v>3</v>
      </c>
      <c r="H354">
        <v>213.86520899999999</v>
      </c>
      <c r="I354" s="5">
        <v>4</v>
      </c>
      <c r="P354">
        <v>3</v>
      </c>
      <c r="Q354" t="str">
        <f>CONCATENATE(C354,E354,G354,I354)</f>
        <v>234</v>
      </c>
    </row>
    <row r="355" spans="1:17" x14ac:dyDescent="0.25">
      <c r="A355">
        <v>354</v>
      </c>
      <c r="D355">
        <v>193.32902000000001</v>
      </c>
      <c r="E355" s="2">
        <v>2</v>
      </c>
      <c r="F355">
        <v>206.92282799999998</v>
      </c>
      <c r="G355" s="3">
        <v>3</v>
      </c>
      <c r="P355">
        <v>2</v>
      </c>
      <c r="Q355" t="str">
        <f>CONCATENATE(C355,E355,G355,I355)</f>
        <v>23</v>
      </c>
    </row>
    <row r="356" spans="1:17" x14ac:dyDescent="0.25">
      <c r="A356">
        <v>355</v>
      </c>
      <c r="D356">
        <v>193.31109499999999</v>
      </c>
      <c r="E356" s="2">
        <v>2</v>
      </c>
      <c r="F356">
        <v>206.91862</v>
      </c>
      <c r="G356" s="3">
        <v>3</v>
      </c>
      <c r="P356">
        <v>2</v>
      </c>
      <c r="Q356" t="str">
        <f>CONCATENATE(C356,E356,G356,I356)</f>
        <v>23</v>
      </c>
    </row>
    <row r="357" spans="1:17" x14ac:dyDescent="0.25">
      <c r="A357">
        <v>356</v>
      </c>
      <c r="D357">
        <v>193.31582900000001</v>
      </c>
      <c r="E357" s="2">
        <v>2</v>
      </c>
      <c r="F357">
        <v>206.908942</v>
      </c>
      <c r="G357" s="3">
        <v>3</v>
      </c>
      <c r="P357">
        <v>2</v>
      </c>
      <c r="Q357" t="str">
        <f>CONCATENATE(C357,E357,G357,I357)</f>
        <v>23</v>
      </c>
    </row>
    <row r="358" spans="1:17" x14ac:dyDescent="0.25">
      <c r="A358">
        <v>357</v>
      </c>
      <c r="D358">
        <v>193.30689100000001</v>
      </c>
      <c r="E358" s="2">
        <v>2</v>
      </c>
      <c r="F358">
        <v>206.818206</v>
      </c>
      <c r="G358" s="3">
        <v>3</v>
      </c>
      <c r="P358">
        <v>2</v>
      </c>
      <c r="Q358" t="str">
        <f>CONCATENATE(C358,E358,G358,I358)</f>
        <v>23</v>
      </c>
    </row>
    <row r="359" spans="1:17" x14ac:dyDescent="0.25">
      <c r="A359">
        <v>358</v>
      </c>
      <c r="D359">
        <v>193.29300999999998</v>
      </c>
      <c r="E359" s="2">
        <v>2</v>
      </c>
      <c r="F359">
        <v>206.818206</v>
      </c>
      <c r="G359" s="3">
        <v>3</v>
      </c>
      <c r="P359">
        <v>2</v>
      </c>
      <c r="Q359" t="str">
        <f>CONCATENATE(C359,E359,G359,I359)</f>
        <v>23</v>
      </c>
    </row>
    <row r="360" spans="1:17" x14ac:dyDescent="0.25">
      <c r="A360">
        <v>359</v>
      </c>
      <c r="D360">
        <v>193.32093700000001</v>
      </c>
      <c r="E360" s="2">
        <v>2</v>
      </c>
      <c r="P360">
        <v>1</v>
      </c>
      <c r="Q360" t="str">
        <f>CONCATENATE(C360,E360,G360,I360)</f>
        <v>2</v>
      </c>
    </row>
    <row r="361" spans="1:17" x14ac:dyDescent="0.25">
      <c r="A361">
        <v>360</v>
      </c>
      <c r="B361">
        <v>185.693015</v>
      </c>
      <c r="C361" s="4">
        <v>1</v>
      </c>
      <c r="D361">
        <v>193.274394</v>
      </c>
      <c r="E361" s="2">
        <v>2</v>
      </c>
      <c r="P361">
        <v>2</v>
      </c>
      <c r="Q361" t="str">
        <f>CONCATENATE(C361,E361,G361,I361)</f>
        <v>12</v>
      </c>
    </row>
    <row r="362" spans="1:17" x14ac:dyDescent="0.25">
      <c r="A362">
        <v>361</v>
      </c>
      <c r="B362">
        <v>185.648391</v>
      </c>
      <c r="C362" s="4">
        <v>1</v>
      </c>
      <c r="D362">
        <v>193.23700199999999</v>
      </c>
      <c r="E362" s="2">
        <v>2</v>
      </c>
      <c r="P362">
        <v>2</v>
      </c>
      <c r="Q362" t="str">
        <f>CONCATENATE(C362,E362,G362,I362)</f>
        <v>12</v>
      </c>
    </row>
    <row r="363" spans="1:17" x14ac:dyDescent="0.25">
      <c r="A363">
        <v>362</v>
      </c>
      <c r="B363">
        <v>185.697642</v>
      </c>
      <c r="C363" s="4">
        <v>1</v>
      </c>
      <c r="D363">
        <v>193.31955199999999</v>
      </c>
      <c r="E363" s="2">
        <v>2</v>
      </c>
      <c r="P363">
        <v>2</v>
      </c>
      <c r="Q363" t="str">
        <f>CONCATENATE(C363,E363,G363,I363)</f>
        <v>12</v>
      </c>
    </row>
    <row r="364" spans="1:17" x14ac:dyDescent="0.25">
      <c r="A364">
        <v>363</v>
      </c>
      <c r="B364">
        <v>185.70328000000001</v>
      </c>
      <c r="C364" s="4">
        <v>1</v>
      </c>
      <c r="P364">
        <v>1</v>
      </c>
      <c r="Q364" t="str">
        <f>CONCATENATE(C364,E364,G364,I364)</f>
        <v>1</v>
      </c>
    </row>
    <row r="365" spans="1:17" x14ac:dyDescent="0.25">
      <c r="A365">
        <v>364</v>
      </c>
      <c r="B365">
        <v>185.70817499999998</v>
      </c>
      <c r="C365" s="4">
        <v>1</v>
      </c>
      <c r="P365">
        <v>1</v>
      </c>
      <c r="Q365" t="str">
        <f>CONCATENATE(C365,E365,G365,I365)</f>
        <v>1</v>
      </c>
    </row>
    <row r="366" spans="1:17" x14ac:dyDescent="0.25">
      <c r="A366">
        <v>365</v>
      </c>
      <c r="B366">
        <v>185.69158099999999</v>
      </c>
      <c r="C366" s="4">
        <v>1</v>
      </c>
      <c r="P366">
        <v>1</v>
      </c>
      <c r="Q366" t="str">
        <f>CONCATENATE(C366,E366,G366,I366)</f>
        <v>1</v>
      </c>
    </row>
    <row r="367" spans="1:17" x14ac:dyDescent="0.25">
      <c r="A367">
        <v>366</v>
      </c>
      <c r="B367">
        <v>185.693973</v>
      </c>
      <c r="C367" s="4">
        <v>1</v>
      </c>
      <c r="P367">
        <v>1</v>
      </c>
      <c r="Q367" t="str">
        <f>CONCATENATE(C367,E367,G367,I367)</f>
        <v>1</v>
      </c>
    </row>
    <row r="368" spans="1:17" x14ac:dyDescent="0.25">
      <c r="A368">
        <v>367</v>
      </c>
      <c r="B368">
        <v>185.69386600000001</v>
      </c>
      <c r="C368" s="4">
        <v>1</v>
      </c>
      <c r="P368">
        <v>1</v>
      </c>
      <c r="Q368" t="str">
        <f>CONCATENATE(C368,E368,G368,I368)</f>
        <v>1</v>
      </c>
    </row>
    <row r="369" spans="1:17" x14ac:dyDescent="0.25">
      <c r="A369">
        <v>368</v>
      </c>
      <c r="B369">
        <v>185.72115199999999</v>
      </c>
      <c r="C369" s="4">
        <v>1</v>
      </c>
      <c r="H369">
        <v>188.59093799999999</v>
      </c>
      <c r="I369" s="5">
        <v>4</v>
      </c>
      <c r="P369">
        <v>2</v>
      </c>
      <c r="Q369" t="str">
        <f>CONCATENATE(C369,E369,G369,I369)</f>
        <v>14</v>
      </c>
    </row>
    <row r="370" spans="1:17" x14ac:dyDescent="0.25">
      <c r="A370">
        <v>369</v>
      </c>
      <c r="B370">
        <v>185.693015</v>
      </c>
      <c r="C370" s="4">
        <v>1</v>
      </c>
      <c r="F370">
        <v>187.227023</v>
      </c>
      <c r="G370" s="3">
        <v>3</v>
      </c>
      <c r="H370">
        <v>188.60311799999999</v>
      </c>
      <c r="I370" s="5">
        <v>4</v>
      </c>
      <c r="P370">
        <v>3</v>
      </c>
      <c r="Q370" t="str">
        <f>CONCATENATE(C370,E370,G370,I370)</f>
        <v>134</v>
      </c>
    </row>
    <row r="371" spans="1:17" x14ac:dyDescent="0.25">
      <c r="A371">
        <v>370</v>
      </c>
      <c r="F371">
        <v>187.14920699999999</v>
      </c>
      <c r="G371" s="3">
        <v>3</v>
      </c>
      <c r="H371">
        <v>188.60880900000001</v>
      </c>
      <c r="I371" s="5">
        <v>4</v>
      </c>
      <c r="P371">
        <v>2</v>
      </c>
      <c r="Q371" t="str">
        <f>CONCATENATE(C371,E371,G371,I371)</f>
        <v>34</v>
      </c>
    </row>
    <row r="372" spans="1:17" x14ac:dyDescent="0.25">
      <c r="A372">
        <v>371</v>
      </c>
      <c r="F372">
        <v>187.15436800000001</v>
      </c>
      <c r="G372" s="3">
        <v>3</v>
      </c>
      <c r="H372">
        <v>188.62162699999999</v>
      </c>
      <c r="I372" s="5">
        <v>4</v>
      </c>
      <c r="P372">
        <v>2</v>
      </c>
      <c r="Q372" t="str">
        <f>CONCATENATE(C372,E372,G372,I372)</f>
        <v>34</v>
      </c>
    </row>
    <row r="373" spans="1:17" x14ac:dyDescent="0.25">
      <c r="A373">
        <v>372</v>
      </c>
      <c r="F373">
        <v>187.20330300000001</v>
      </c>
      <c r="G373" s="3">
        <v>3</v>
      </c>
      <c r="H373">
        <v>188.660079</v>
      </c>
      <c r="I373" s="5">
        <v>4</v>
      </c>
      <c r="P373">
        <v>2</v>
      </c>
      <c r="Q373" t="str">
        <f>CONCATENATE(C373,E373,G373,I373)</f>
        <v>34</v>
      </c>
    </row>
    <row r="374" spans="1:17" x14ac:dyDescent="0.25">
      <c r="A374">
        <v>373</v>
      </c>
      <c r="F374">
        <v>187.22627900000001</v>
      </c>
      <c r="G374" s="3">
        <v>3</v>
      </c>
      <c r="H374">
        <v>188.65960200000001</v>
      </c>
      <c r="I374" s="5">
        <v>4</v>
      </c>
      <c r="P374">
        <v>2</v>
      </c>
      <c r="Q374" t="str">
        <f>CONCATENATE(C374,E374,G374,I374)</f>
        <v>34</v>
      </c>
    </row>
    <row r="375" spans="1:17" x14ac:dyDescent="0.25">
      <c r="A375">
        <v>374</v>
      </c>
      <c r="F375">
        <v>187.23542699999999</v>
      </c>
      <c r="G375" s="3">
        <v>3</v>
      </c>
      <c r="H375">
        <v>188.65003100000001</v>
      </c>
      <c r="I375" s="5">
        <v>4</v>
      </c>
      <c r="P375">
        <v>2</v>
      </c>
      <c r="Q375" t="str">
        <f>CONCATENATE(C375,E375,G375,I375)</f>
        <v>34</v>
      </c>
    </row>
    <row r="376" spans="1:17" x14ac:dyDescent="0.25">
      <c r="A376">
        <v>375</v>
      </c>
      <c r="F376">
        <v>187.25819300000001</v>
      </c>
      <c r="G376" s="3">
        <v>3</v>
      </c>
      <c r="H376">
        <v>188.71842900000001</v>
      </c>
      <c r="I376" s="5">
        <v>4</v>
      </c>
      <c r="P376">
        <v>2</v>
      </c>
      <c r="Q376" t="str">
        <f>CONCATENATE(C376,E376,G376,I376)</f>
        <v>34</v>
      </c>
    </row>
    <row r="377" spans="1:17" x14ac:dyDescent="0.25">
      <c r="A377">
        <v>376</v>
      </c>
      <c r="F377">
        <v>187.24425400000001</v>
      </c>
      <c r="G377" s="3">
        <v>3</v>
      </c>
      <c r="H377">
        <v>188.697844</v>
      </c>
      <c r="I377" s="5">
        <v>4</v>
      </c>
      <c r="P377">
        <v>2</v>
      </c>
      <c r="Q377" t="str">
        <f>CONCATENATE(C377,E377,G377,I377)</f>
        <v>34</v>
      </c>
    </row>
    <row r="378" spans="1:17" x14ac:dyDescent="0.25">
      <c r="A378">
        <v>377</v>
      </c>
      <c r="F378">
        <v>187.227023</v>
      </c>
      <c r="G378" s="3">
        <v>3</v>
      </c>
      <c r="H378">
        <v>188.61726299999998</v>
      </c>
      <c r="I378" s="5">
        <v>4</v>
      </c>
      <c r="P378">
        <v>2</v>
      </c>
      <c r="Q378" t="str">
        <f>CONCATENATE(C378,E378,G378,I378)</f>
        <v>34</v>
      </c>
    </row>
    <row r="379" spans="1:17" x14ac:dyDescent="0.25">
      <c r="A379">
        <v>378</v>
      </c>
      <c r="D379">
        <v>169.42452</v>
      </c>
      <c r="E379" s="2">
        <v>2</v>
      </c>
      <c r="F379">
        <v>187.227023</v>
      </c>
      <c r="G379" s="3">
        <v>3</v>
      </c>
      <c r="P379">
        <v>2</v>
      </c>
      <c r="Q379" t="str">
        <f>CONCATENATE(C379,E379,G379,I379)</f>
        <v>23</v>
      </c>
    </row>
    <row r="380" spans="1:17" x14ac:dyDescent="0.25">
      <c r="A380">
        <v>379</v>
      </c>
      <c r="D380">
        <v>169.427232</v>
      </c>
      <c r="E380" s="2">
        <v>2</v>
      </c>
      <c r="P380">
        <v>1</v>
      </c>
      <c r="Q380" t="str">
        <f>CONCATENATE(C380,E380,G380,I380)</f>
        <v>2</v>
      </c>
    </row>
    <row r="381" spans="1:17" x14ac:dyDescent="0.25">
      <c r="A381">
        <v>380</v>
      </c>
      <c r="D381">
        <v>169.44659300000001</v>
      </c>
      <c r="E381" s="2">
        <v>2</v>
      </c>
      <c r="P381">
        <v>1</v>
      </c>
      <c r="Q381" t="str">
        <f>CONCATENATE(C381,E381,G381,I381)</f>
        <v>2</v>
      </c>
    </row>
    <row r="382" spans="1:17" x14ac:dyDescent="0.25">
      <c r="A382">
        <v>381</v>
      </c>
      <c r="D382">
        <v>169.46637799999999</v>
      </c>
      <c r="E382" s="2">
        <v>2</v>
      </c>
      <c r="P382">
        <v>1</v>
      </c>
      <c r="Q382" t="str">
        <f>CONCATENATE(C382,E382,G382,I382)</f>
        <v>2</v>
      </c>
    </row>
    <row r="383" spans="1:17" x14ac:dyDescent="0.25">
      <c r="A383">
        <v>382</v>
      </c>
      <c r="D383">
        <v>169.47308099999998</v>
      </c>
      <c r="E383" s="2">
        <v>2</v>
      </c>
      <c r="P383">
        <v>1</v>
      </c>
      <c r="Q383" t="str">
        <f>CONCATENATE(C383,E383,G383,I383)</f>
        <v>2</v>
      </c>
    </row>
    <row r="384" spans="1:17" x14ac:dyDescent="0.25">
      <c r="A384">
        <v>383</v>
      </c>
      <c r="B384">
        <v>165.20076799999998</v>
      </c>
      <c r="C384" s="4">
        <v>1</v>
      </c>
      <c r="D384">
        <v>169.44340199999999</v>
      </c>
      <c r="E384" s="2">
        <v>2</v>
      </c>
      <c r="P384">
        <v>2</v>
      </c>
      <c r="Q384" t="str">
        <f>CONCATENATE(C384,E384,G384,I384)</f>
        <v>12</v>
      </c>
    </row>
    <row r="385" spans="1:17" x14ac:dyDescent="0.25">
      <c r="A385">
        <v>384</v>
      </c>
      <c r="B385">
        <v>165.22161799999998</v>
      </c>
      <c r="C385" s="4">
        <v>1</v>
      </c>
      <c r="D385">
        <v>169.47579300000001</v>
      </c>
      <c r="E385" s="2">
        <v>2</v>
      </c>
      <c r="P385">
        <v>2</v>
      </c>
      <c r="Q385" t="str">
        <f>CONCATENATE(C385,E385,G385,I385)</f>
        <v>12</v>
      </c>
    </row>
    <row r="386" spans="1:17" x14ac:dyDescent="0.25">
      <c r="A386">
        <v>385</v>
      </c>
      <c r="B386">
        <v>165.210025</v>
      </c>
      <c r="C386" s="4">
        <v>1</v>
      </c>
      <c r="D386">
        <v>169.39138299999999</v>
      </c>
      <c r="E386" s="2">
        <v>2</v>
      </c>
      <c r="P386">
        <v>2</v>
      </c>
      <c r="Q386" t="str">
        <f>CONCATENATE(C386,E386,G386,I386)</f>
        <v>12</v>
      </c>
    </row>
    <row r="387" spans="1:17" x14ac:dyDescent="0.25">
      <c r="A387">
        <v>386</v>
      </c>
      <c r="B387">
        <v>165.22145899999998</v>
      </c>
      <c r="C387" s="4">
        <v>1</v>
      </c>
      <c r="D387">
        <v>169.39138299999999</v>
      </c>
      <c r="E387" s="2">
        <v>2</v>
      </c>
      <c r="P387">
        <v>2</v>
      </c>
      <c r="Q387" t="str">
        <f>CONCATENATE(C387,E387,G387,I387)</f>
        <v>12</v>
      </c>
    </row>
    <row r="388" spans="1:17" x14ac:dyDescent="0.25">
      <c r="A388">
        <v>387</v>
      </c>
      <c r="B388">
        <v>165.22975600000001</v>
      </c>
      <c r="C388" s="4">
        <v>1</v>
      </c>
      <c r="D388">
        <v>169.39138299999999</v>
      </c>
      <c r="E388" s="2">
        <v>2</v>
      </c>
      <c r="P388">
        <v>2</v>
      </c>
      <c r="Q388" t="str">
        <f>CONCATENATE(C388,E388,G388,I388)</f>
        <v>12</v>
      </c>
    </row>
    <row r="389" spans="1:17" x14ac:dyDescent="0.25">
      <c r="A389">
        <v>388</v>
      </c>
      <c r="B389">
        <v>165.25895600000001</v>
      </c>
      <c r="C389" s="4">
        <v>1</v>
      </c>
      <c r="P389">
        <v>1</v>
      </c>
      <c r="Q389" t="str">
        <f>CONCATENATE(C389,E389,G389,I389)</f>
        <v>1</v>
      </c>
    </row>
    <row r="390" spans="1:17" x14ac:dyDescent="0.25">
      <c r="A390">
        <v>389</v>
      </c>
      <c r="B390">
        <v>165.268798</v>
      </c>
      <c r="C390" s="4">
        <v>1</v>
      </c>
      <c r="P390">
        <v>1</v>
      </c>
      <c r="Q390" t="str">
        <f>CONCATENATE(C390,E390,G390,I390)</f>
        <v>1</v>
      </c>
    </row>
    <row r="391" spans="1:17" x14ac:dyDescent="0.25">
      <c r="A391">
        <v>390</v>
      </c>
      <c r="B391">
        <v>165.20076799999998</v>
      </c>
      <c r="C391" s="4">
        <v>1</v>
      </c>
      <c r="P391">
        <v>1</v>
      </c>
      <c r="Q391" t="str">
        <f>CONCATENATE(C391,E391,G391,I391)</f>
        <v>1</v>
      </c>
    </row>
    <row r="392" spans="1:17" x14ac:dyDescent="0.25">
      <c r="A392">
        <v>391</v>
      </c>
      <c r="B392">
        <v>165.20076799999998</v>
      </c>
      <c r="C392" s="4">
        <v>1</v>
      </c>
      <c r="H392">
        <v>166.60068999999999</v>
      </c>
      <c r="I392" s="5">
        <v>4</v>
      </c>
      <c r="P392">
        <v>2</v>
      </c>
      <c r="Q392" t="str">
        <f>CONCATENATE(C392,E392,G392,I392)</f>
        <v>14</v>
      </c>
    </row>
    <row r="393" spans="1:17" x14ac:dyDescent="0.25">
      <c r="A393">
        <v>392</v>
      </c>
      <c r="B393">
        <v>165.20076799999998</v>
      </c>
      <c r="C393" s="4">
        <v>1</v>
      </c>
      <c r="F393">
        <v>166.24884900000001</v>
      </c>
      <c r="G393" s="3">
        <v>3</v>
      </c>
      <c r="H393">
        <v>166.60068999999999</v>
      </c>
      <c r="I393" s="5">
        <v>4</v>
      </c>
      <c r="P393">
        <v>3</v>
      </c>
      <c r="Q393" t="str">
        <f>CONCATENATE(C393,E393,G393,I393)</f>
        <v>134</v>
      </c>
    </row>
    <row r="394" spans="1:17" x14ac:dyDescent="0.25">
      <c r="A394">
        <v>393</v>
      </c>
      <c r="F394">
        <v>166.25655999999998</v>
      </c>
      <c r="G394" s="3">
        <v>3</v>
      </c>
      <c r="H394">
        <v>166.559415</v>
      </c>
      <c r="I394" s="5">
        <v>4</v>
      </c>
      <c r="P394">
        <v>2</v>
      </c>
      <c r="Q394" t="str">
        <f>CONCATENATE(C394,E394,G394,I394)</f>
        <v>34</v>
      </c>
    </row>
    <row r="395" spans="1:17" x14ac:dyDescent="0.25">
      <c r="A395">
        <v>394</v>
      </c>
      <c r="F395">
        <v>166.21831800000001</v>
      </c>
      <c r="G395" s="3">
        <v>3</v>
      </c>
      <c r="H395">
        <v>166.53771499999999</v>
      </c>
      <c r="I395" s="5">
        <v>4</v>
      </c>
      <c r="P395">
        <v>2</v>
      </c>
      <c r="Q395" t="str">
        <f>CONCATENATE(C395,E395,G395,I395)</f>
        <v>34</v>
      </c>
    </row>
    <row r="396" spans="1:17" x14ac:dyDescent="0.25">
      <c r="A396">
        <v>395</v>
      </c>
      <c r="F396">
        <v>166.246242</v>
      </c>
      <c r="G396" s="3">
        <v>3</v>
      </c>
      <c r="H396">
        <v>166.58404300000001</v>
      </c>
      <c r="I396" s="5">
        <v>4</v>
      </c>
      <c r="P396">
        <v>2</v>
      </c>
      <c r="Q396" t="str">
        <f>CONCATENATE(C396,E396,G396,I396)</f>
        <v>34</v>
      </c>
    </row>
    <row r="397" spans="1:17" x14ac:dyDescent="0.25">
      <c r="A397">
        <v>396</v>
      </c>
      <c r="F397">
        <v>166.222466</v>
      </c>
      <c r="G397" s="3">
        <v>3</v>
      </c>
      <c r="H397">
        <v>166.53984199999999</v>
      </c>
      <c r="I397" s="5">
        <v>4</v>
      </c>
      <c r="P397">
        <v>2</v>
      </c>
      <c r="Q397" t="str">
        <f>CONCATENATE(C397,E397,G397,I397)</f>
        <v>34</v>
      </c>
    </row>
    <row r="398" spans="1:17" x14ac:dyDescent="0.25">
      <c r="A398">
        <v>397</v>
      </c>
      <c r="F398">
        <v>166.2347</v>
      </c>
      <c r="G398" s="3">
        <v>3</v>
      </c>
      <c r="H398">
        <v>166.59106299999999</v>
      </c>
      <c r="I398" s="5">
        <v>4</v>
      </c>
      <c r="P398">
        <v>2</v>
      </c>
      <c r="Q398" t="str">
        <f>CONCATENATE(C398,E398,G398,I398)</f>
        <v>34</v>
      </c>
    </row>
    <row r="399" spans="1:17" x14ac:dyDescent="0.25">
      <c r="A399">
        <v>398</v>
      </c>
      <c r="F399">
        <v>166.255336</v>
      </c>
      <c r="G399" s="3">
        <v>3</v>
      </c>
      <c r="H399">
        <v>166.61941200000001</v>
      </c>
      <c r="I399" s="5">
        <v>4</v>
      </c>
      <c r="P399">
        <v>2</v>
      </c>
      <c r="Q399" t="str">
        <f>CONCATENATE(C399,E399,G399,I399)</f>
        <v>34</v>
      </c>
    </row>
    <row r="400" spans="1:17" x14ac:dyDescent="0.25">
      <c r="A400">
        <v>399</v>
      </c>
      <c r="F400">
        <v>166.252307</v>
      </c>
      <c r="G400" s="3">
        <v>3</v>
      </c>
      <c r="H400">
        <v>166.617976</v>
      </c>
      <c r="I400" s="5">
        <v>4</v>
      </c>
      <c r="P400">
        <v>2</v>
      </c>
      <c r="Q400" t="str">
        <f>CONCATENATE(C400,E400,G400,I400)</f>
        <v>34</v>
      </c>
    </row>
    <row r="401" spans="1:17" x14ac:dyDescent="0.25">
      <c r="A401">
        <v>400</v>
      </c>
      <c r="D401">
        <v>153.318622</v>
      </c>
      <c r="E401" s="2">
        <v>2</v>
      </c>
      <c r="F401">
        <v>166.24836999999999</v>
      </c>
      <c r="G401" s="3">
        <v>3</v>
      </c>
      <c r="H401">
        <v>166.554576</v>
      </c>
      <c r="I401" s="5">
        <v>4</v>
      </c>
      <c r="P401">
        <v>3</v>
      </c>
      <c r="Q401" t="str">
        <f>CONCATENATE(C401,E401,G401,I401)</f>
        <v>234</v>
      </c>
    </row>
    <row r="402" spans="1:17" x14ac:dyDescent="0.25">
      <c r="A402">
        <v>401</v>
      </c>
      <c r="D402">
        <v>153.318622</v>
      </c>
      <c r="E402" s="2">
        <v>2</v>
      </c>
      <c r="F402">
        <v>166.24884900000001</v>
      </c>
      <c r="G402" s="3">
        <v>3</v>
      </c>
      <c r="H402">
        <v>166.60068999999999</v>
      </c>
      <c r="I402" s="5">
        <v>4</v>
      </c>
      <c r="P402">
        <v>3</v>
      </c>
      <c r="Q402" t="str">
        <f>CONCATENATE(C402,E402,G402,I402)</f>
        <v>234</v>
      </c>
    </row>
    <row r="403" spans="1:17" x14ac:dyDescent="0.25">
      <c r="A403">
        <v>402</v>
      </c>
      <c r="D403">
        <v>153.318622</v>
      </c>
      <c r="E403" s="2">
        <v>2</v>
      </c>
      <c r="P403">
        <v>1</v>
      </c>
      <c r="Q403" t="str">
        <f>CONCATENATE(C403,E403,G403,I403)</f>
        <v>2</v>
      </c>
    </row>
    <row r="404" spans="1:17" x14ac:dyDescent="0.25">
      <c r="A404">
        <v>403</v>
      </c>
      <c r="D404">
        <v>153.318622</v>
      </c>
      <c r="E404" s="2">
        <v>2</v>
      </c>
      <c r="P404">
        <v>1</v>
      </c>
      <c r="Q404" t="str">
        <f>CONCATENATE(C404,E404,G404,I404)</f>
        <v>2</v>
      </c>
    </row>
    <row r="405" spans="1:17" x14ac:dyDescent="0.25">
      <c r="A405">
        <v>404</v>
      </c>
      <c r="B405">
        <v>150.68222800000001</v>
      </c>
      <c r="C405" s="4">
        <v>1</v>
      </c>
      <c r="D405">
        <v>153.318622</v>
      </c>
      <c r="E405" s="2">
        <v>2</v>
      </c>
      <c r="P405">
        <v>2</v>
      </c>
      <c r="Q405" t="str">
        <f>CONCATENATE(C405,E405,G405,I405)</f>
        <v>12</v>
      </c>
    </row>
    <row r="406" spans="1:17" x14ac:dyDescent="0.25">
      <c r="A406">
        <v>405</v>
      </c>
      <c r="B406">
        <v>150.68222800000001</v>
      </c>
      <c r="C406" s="4">
        <v>1</v>
      </c>
      <c r="D406">
        <v>153.318622</v>
      </c>
      <c r="E406" s="2">
        <v>2</v>
      </c>
      <c r="P406">
        <v>2</v>
      </c>
      <c r="Q406" t="str">
        <f>CONCATENATE(C406,E406,G406,I406)</f>
        <v>12</v>
      </c>
    </row>
    <row r="407" spans="1:17" x14ac:dyDescent="0.25">
      <c r="A407">
        <v>406</v>
      </c>
      <c r="B407">
        <v>150.68222800000001</v>
      </c>
      <c r="C407" s="4">
        <v>1</v>
      </c>
      <c r="D407">
        <v>153.318622</v>
      </c>
      <c r="E407" s="2">
        <v>2</v>
      </c>
      <c r="P407">
        <v>2</v>
      </c>
      <c r="Q407" t="str">
        <f>CONCATENATE(C407,E407,G407,I407)</f>
        <v>12</v>
      </c>
    </row>
    <row r="408" spans="1:17" x14ac:dyDescent="0.25">
      <c r="A408">
        <v>407</v>
      </c>
      <c r="B408">
        <v>150.68222800000001</v>
      </c>
      <c r="C408" s="4">
        <v>1</v>
      </c>
      <c r="D408">
        <v>153.318622</v>
      </c>
      <c r="E408" s="2">
        <v>2</v>
      </c>
      <c r="P408">
        <v>2</v>
      </c>
      <c r="Q408" t="str">
        <f>CONCATENATE(C408,E408,G408,I408)</f>
        <v>12</v>
      </c>
    </row>
    <row r="409" spans="1:17" x14ac:dyDescent="0.25">
      <c r="A409">
        <v>408</v>
      </c>
      <c r="B409">
        <v>150.68222800000001</v>
      </c>
      <c r="C409" s="4">
        <v>1</v>
      </c>
      <c r="D409">
        <v>153.318622</v>
      </c>
      <c r="E409" s="2">
        <v>2</v>
      </c>
      <c r="P409">
        <v>2</v>
      </c>
      <c r="Q409" t="str">
        <f>CONCATENATE(C409,E409,G409,I409)</f>
        <v>12</v>
      </c>
    </row>
    <row r="410" spans="1:17" x14ac:dyDescent="0.25">
      <c r="A410">
        <v>409</v>
      </c>
      <c r="B410">
        <v>150.68222800000001</v>
      </c>
      <c r="C410" s="4">
        <v>1</v>
      </c>
      <c r="D410">
        <v>153.36010899999999</v>
      </c>
      <c r="E410" s="2">
        <v>2</v>
      </c>
      <c r="P410">
        <v>2</v>
      </c>
      <c r="Q410" t="str">
        <f>CONCATENATE(C410,E410,G410,I410)</f>
        <v>12</v>
      </c>
    </row>
    <row r="411" spans="1:17" x14ac:dyDescent="0.25">
      <c r="A411">
        <v>410</v>
      </c>
      <c r="B411">
        <v>150.68222800000001</v>
      </c>
      <c r="C411" s="4">
        <v>1</v>
      </c>
      <c r="P411">
        <v>1</v>
      </c>
      <c r="Q411" t="str">
        <f>CONCATENATE(C411,E411,G411,I411)</f>
        <v>1</v>
      </c>
    </row>
    <row r="412" spans="1:17" x14ac:dyDescent="0.25">
      <c r="A412">
        <v>411</v>
      </c>
      <c r="B412">
        <v>150.68222800000001</v>
      </c>
      <c r="C412" s="4">
        <v>1</v>
      </c>
      <c r="P412">
        <v>1</v>
      </c>
      <c r="Q412" t="str">
        <f>CONCATENATE(C412,E412,G412,I412)</f>
        <v>1</v>
      </c>
    </row>
    <row r="413" spans="1:17" x14ac:dyDescent="0.25">
      <c r="A413">
        <v>412</v>
      </c>
      <c r="B413">
        <v>150.68222800000001</v>
      </c>
      <c r="C413" s="4">
        <v>1</v>
      </c>
      <c r="P413">
        <v>1</v>
      </c>
      <c r="Q413" t="str">
        <f>CONCATENATE(C413,E413,G413,I413)</f>
        <v>1</v>
      </c>
    </row>
    <row r="414" spans="1:17" x14ac:dyDescent="0.25">
      <c r="A414">
        <v>413</v>
      </c>
      <c r="B414">
        <v>150.68222800000001</v>
      </c>
      <c r="C414" s="4">
        <v>1</v>
      </c>
      <c r="P414">
        <v>1</v>
      </c>
      <c r="Q414" t="str">
        <f>CONCATENATE(C414,E414,G414,I414)</f>
        <v>1</v>
      </c>
    </row>
    <row r="415" spans="1:17" x14ac:dyDescent="0.25">
      <c r="A415">
        <v>414</v>
      </c>
      <c r="B415">
        <v>150.68222800000001</v>
      </c>
      <c r="C415" s="4">
        <v>1</v>
      </c>
      <c r="H415">
        <v>151.501012</v>
      </c>
      <c r="I415" s="5">
        <v>4</v>
      </c>
      <c r="P415">
        <v>2</v>
      </c>
      <c r="Q415" t="str">
        <f>CONCATENATE(C415,E415,G415,I415)</f>
        <v>14</v>
      </c>
    </row>
    <row r="416" spans="1:17" x14ac:dyDescent="0.25">
      <c r="A416">
        <v>415</v>
      </c>
      <c r="F416">
        <v>151.38814600000001</v>
      </c>
      <c r="G416" s="3">
        <v>3</v>
      </c>
      <c r="H416">
        <v>151.58382599999999</v>
      </c>
      <c r="I416" s="5">
        <v>4</v>
      </c>
      <c r="P416">
        <v>2</v>
      </c>
      <c r="Q416" t="str">
        <f>CONCATENATE(C416,E416,G416,I416)</f>
        <v>34</v>
      </c>
    </row>
    <row r="417" spans="1:17" x14ac:dyDescent="0.25">
      <c r="A417">
        <v>416</v>
      </c>
      <c r="F417">
        <v>151.391018</v>
      </c>
      <c r="G417" s="3">
        <v>3</v>
      </c>
      <c r="H417">
        <v>151.535797</v>
      </c>
      <c r="I417" s="5">
        <v>4</v>
      </c>
      <c r="P417">
        <v>2</v>
      </c>
      <c r="Q417" t="str">
        <f>CONCATENATE(C417,E417,G417,I417)</f>
        <v>34</v>
      </c>
    </row>
    <row r="418" spans="1:17" x14ac:dyDescent="0.25">
      <c r="A418">
        <v>417</v>
      </c>
      <c r="F418">
        <v>151.41761199999999</v>
      </c>
      <c r="G418" s="3">
        <v>3</v>
      </c>
      <c r="H418">
        <v>151.54654099999999</v>
      </c>
      <c r="I418" s="5">
        <v>4</v>
      </c>
      <c r="P418">
        <v>2</v>
      </c>
      <c r="Q418" t="str">
        <f>CONCATENATE(C418,E418,G418,I418)</f>
        <v>34</v>
      </c>
    </row>
    <row r="419" spans="1:17" x14ac:dyDescent="0.25">
      <c r="A419">
        <v>418</v>
      </c>
      <c r="F419">
        <v>151.31729899999999</v>
      </c>
      <c r="G419" s="3">
        <v>3</v>
      </c>
      <c r="H419">
        <v>151.49340599999999</v>
      </c>
      <c r="I419" s="5">
        <v>4</v>
      </c>
      <c r="P419">
        <v>2</v>
      </c>
      <c r="Q419" t="str">
        <f>CONCATENATE(C419,E419,G419,I419)</f>
        <v>34</v>
      </c>
    </row>
    <row r="420" spans="1:17" x14ac:dyDescent="0.25">
      <c r="A420">
        <v>419</v>
      </c>
      <c r="F420">
        <v>151.33809500000001</v>
      </c>
      <c r="G420" s="3">
        <v>3</v>
      </c>
      <c r="H420">
        <v>151.52154300000001</v>
      </c>
      <c r="I420" s="5">
        <v>4</v>
      </c>
      <c r="P420">
        <v>2</v>
      </c>
      <c r="Q420" t="str">
        <f>CONCATENATE(C420,E420,G420,I420)</f>
        <v>34</v>
      </c>
    </row>
    <row r="421" spans="1:17" x14ac:dyDescent="0.25">
      <c r="A421">
        <v>420</v>
      </c>
      <c r="F421">
        <v>151.38421</v>
      </c>
      <c r="G421" s="3">
        <v>3</v>
      </c>
      <c r="H421">
        <v>151.51984099999999</v>
      </c>
      <c r="I421" s="5">
        <v>4</v>
      </c>
      <c r="P421">
        <v>2</v>
      </c>
      <c r="Q421" t="str">
        <f>CONCATENATE(C421,E421,G421,I421)</f>
        <v>34</v>
      </c>
    </row>
    <row r="422" spans="1:17" x14ac:dyDescent="0.25">
      <c r="A422">
        <v>421</v>
      </c>
      <c r="F422">
        <v>151.38814600000001</v>
      </c>
      <c r="G422" s="3">
        <v>3</v>
      </c>
      <c r="H422">
        <v>151.51574499999998</v>
      </c>
      <c r="I422" s="5">
        <v>4</v>
      </c>
      <c r="P422">
        <v>2</v>
      </c>
      <c r="Q422" t="str">
        <f>CONCATENATE(C422,E422,G422,I422)</f>
        <v>34</v>
      </c>
    </row>
    <row r="423" spans="1:17" x14ac:dyDescent="0.25">
      <c r="A423">
        <v>422</v>
      </c>
      <c r="F423">
        <v>151.38814600000001</v>
      </c>
      <c r="G423" s="3">
        <v>3</v>
      </c>
      <c r="H423">
        <v>151.517234</v>
      </c>
      <c r="I423" s="5">
        <v>4</v>
      </c>
      <c r="P423">
        <v>2</v>
      </c>
      <c r="Q423" t="str">
        <f>CONCATENATE(C423,E423,G423,I423)</f>
        <v>34</v>
      </c>
    </row>
    <row r="424" spans="1:17" x14ac:dyDescent="0.25">
      <c r="A424">
        <v>423</v>
      </c>
      <c r="F424">
        <v>151.38814600000001</v>
      </c>
      <c r="G424" s="3">
        <v>3</v>
      </c>
      <c r="H424">
        <v>151.46526900000001</v>
      </c>
      <c r="I424" s="5">
        <v>4</v>
      </c>
      <c r="P424">
        <v>2</v>
      </c>
      <c r="Q424" t="str">
        <f>CONCATENATE(C424,E424,G424,I424)</f>
        <v>34</v>
      </c>
    </row>
    <row r="425" spans="1:17" x14ac:dyDescent="0.25">
      <c r="A425">
        <v>424</v>
      </c>
      <c r="F425">
        <v>151.38814600000001</v>
      </c>
      <c r="G425" s="3">
        <v>3</v>
      </c>
      <c r="H425">
        <v>151.41096400000001</v>
      </c>
      <c r="I425" s="5">
        <v>4</v>
      </c>
      <c r="P425">
        <v>2</v>
      </c>
      <c r="Q425" t="str">
        <f>CONCATENATE(C425,E425,G425,I425)</f>
        <v>34</v>
      </c>
    </row>
    <row r="426" spans="1:17" x14ac:dyDescent="0.25">
      <c r="A426">
        <v>425</v>
      </c>
      <c r="D426">
        <v>126.523822</v>
      </c>
      <c r="E426" s="2">
        <v>2</v>
      </c>
      <c r="F426">
        <v>151.42660100000001</v>
      </c>
      <c r="G426" s="3">
        <v>3</v>
      </c>
      <c r="H426">
        <v>151.501012</v>
      </c>
      <c r="I426" s="5">
        <v>4</v>
      </c>
      <c r="P426">
        <v>3</v>
      </c>
      <c r="Q426" t="str">
        <f>CONCATENATE(C426,E426,G426,I426)</f>
        <v>234</v>
      </c>
    </row>
    <row r="427" spans="1:17" x14ac:dyDescent="0.25">
      <c r="A427">
        <v>426</v>
      </c>
      <c r="D427">
        <v>126.57189500000001</v>
      </c>
      <c r="E427" s="2">
        <v>2</v>
      </c>
      <c r="P427">
        <v>1</v>
      </c>
      <c r="Q427" t="str">
        <f>CONCATENATE(C427,E427,G427,I427)</f>
        <v>2</v>
      </c>
    </row>
    <row r="428" spans="1:17" x14ac:dyDescent="0.25">
      <c r="A428">
        <v>427</v>
      </c>
      <c r="D428">
        <v>126.484557</v>
      </c>
      <c r="E428" s="2">
        <v>2</v>
      </c>
      <c r="P428">
        <v>1</v>
      </c>
      <c r="Q428" t="str">
        <f>CONCATENATE(C428,E428,G428,I428)</f>
        <v>2</v>
      </c>
    </row>
    <row r="429" spans="1:17" x14ac:dyDescent="0.25">
      <c r="A429">
        <v>428</v>
      </c>
      <c r="B429">
        <v>124.140987</v>
      </c>
      <c r="C429" s="4">
        <v>1</v>
      </c>
      <c r="D429">
        <v>126.52574799999999</v>
      </c>
      <c r="E429" s="2">
        <v>2</v>
      </c>
      <c r="P429">
        <v>2</v>
      </c>
      <c r="Q429" t="str">
        <f>CONCATENATE(C429,E429,G429,I429)</f>
        <v>12</v>
      </c>
    </row>
    <row r="430" spans="1:17" x14ac:dyDescent="0.25">
      <c r="A430">
        <v>429</v>
      </c>
      <c r="B430">
        <v>124.160358</v>
      </c>
      <c r="C430" s="4">
        <v>1</v>
      </c>
      <c r="D430">
        <v>126.49549400000001</v>
      </c>
      <c r="E430" s="2">
        <v>2</v>
      </c>
      <c r="P430">
        <v>2</v>
      </c>
      <c r="Q430" t="str">
        <f>CONCATENATE(C430,E430,G430,I430)</f>
        <v>12</v>
      </c>
    </row>
    <row r="431" spans="1:17" x14ac:dyDescent="0.25">
      <c r="A431">
        <v>430</v>
      </c>
      <c r="B431">
        <v>124.17900400000001</v>
      </c>
      <c r="C431" s="4">
        <v>1</v>
      </c>
      <c r="D431">
        <v>126.551585</v>
      </c>
      <c r="E431" s="2">
        <v>2</v>
      </c>
      <c r="P431">
        <v>2</v>
      </c>
      <c r="Q431" t="str">
        <f>CONCATENATE(C431,E431,G431,I431)</f>
        <v>12</v>
      </c>
    </row>
    <row r="432" spans="1:17" x14ac:dyDescent="0.25">
      <c r="A432">
        <v>431</v>
      </c>
      <c r="B432">
        <v>124.145049</v>
      </c>
      <c r="C432" s="4">
        <v>1</v>
      </c>
      <c r="D432">
        <v>126.556842</v>
      </c>
      <c r="E432" s="2">
        <v>2</v>
      </c>
      <c r="P432">
        <v>2</v>
      </c>
      <c r="Q432" t="str">
        <f>CONCATENATE(C432,E432,G432,I432)</f>
        <v>12</v>
      </c>
    </row>
    <row r="433" spans="1:17" x14ac:dyDescent="0.25">
      <c r="A433">
        <v>432</v>
      </c>
      <c r="B433">
        <v>124.096771</v>
      </c>
      <c r="C433" s="4">
        <v>1</v>
      </c>
      <c r="D433">
        <v>126.55585000000001</v>
      </c>
      <c r="E433" s="2">
        <v>2</v>
      </c>
      <c r="P433">
        <v>2</v>
      </c>
      <c r="Q433" t="str">
        <f>CONCATENATE(C433,E433,G433,I433)</f>
        <v>12</v>
      </c>
    </row>
    <row r="434" spans="1:17" x14ac:dyDescent="0.25">
      <c r="A434">
        <v>433</v>
      </c>
      <c r="B434">
        <v>124.075885</v>
      </c>
      <c r="C434" s="4">
        <v>1</v>
      </c>
      <c r="D434">
        <v>126.56418500000001</v>
      </c>
      <c r="E434" s="2">
        <v>2</v>
      </c>
      <c r="P434">
        <v>2</v>
      </c>
      <c r="Q434" t="str">
        <f>CONCATENATE(C434,E434,G434,I434)</f>
        <v>12</v>
      </c>
    </row>
    <row r="435" spans="1:17" x14ac:dyDescent="0.25">
      <c r="A435">
        <v>434</v>
      </c>
      <c r="B435">
        <v>124.125049</v>
      </c>
      <c r="C435" s="4">
        <v>1</v>
      </c>
      <c r="D435">
        <v>126.569652</v>
      </c>
      <c r="E435" s="2">
        <v>2</v>
      </c>
      <c r="P435">
        <v>2</v>
      </c>
      <c r="Q435" t="str">
        <f>CONCATENATE(C435,E435,G435,I435)</f>
        <v>12</v>
      </c>
    </row>
    <row r="436" spans="1:17" x14ac:dyDescent="0.25">
      <c r="A436">
        <v>435</v>
      </c>
      <c r="B436">
        <v>124.105987</v>
      </c>
      <c r="C436" s="4">
        <v>1</v>
      </c>
      <c r="D436">
        <v>126.523822</v>
      </c>
      <c r="E436" s="2">
        <v>2</v>
      </c>
      <c r="P436">
        <v>2</v>
      </c>
      <c r="Q436" t="str">
        <f>CONCATENATE(C436,E436,G436,I436)</f>
        <v>12</v>
      </c>
    </row>
    <row r="437" spans="1:17" x14ac:dyDescent="0.25">
      <c r="A437">
        <v>436</v>
      </c>
      <c r="B437">
        <v>124.14520200000001</v>
      </c>
      <c r="C437" s="4">
        <v>1</v>
      </c>
      <c r="P437">
        <v>1</v>
      </c>
      <c r="Q437" t="str">
        <f>CONCATENATE(C437,E437,G437,I437)</f>
        <v>1</v>
      </c>
    </row>
    <row r="438" spans="1:17" x14ac:dyDescent="0.25">
      <c r="A438">
        <v>437</v>
      </c>
      <c r="B438">
        <v>124.140987</v>
      </c>
      <c r="C438" s="4">
        <v>1</v>
      </c>
      <c r="P438">
        <v>1</v>
      </c>
      <c r="Q438" t="str">
        <f>CONCATENATE(C438,E438,G438,I438)</f>
        <v>1</v>
      </c>
    </row>
    <row r="439" spans="1:17" x14ac:dyDescent="0.25">
      <c r="A439">
        <v>438</v>
      </c>
      <c r="B439">
        <v>124.140987</v>
      </c>
      <c r="C439" s="4">
        <v>1</v>
      </c>
      <c r="F439">
        <v>124.983073</v>
      </c>
      <c r="G439" s="3">
        <v>3</v>
      </c>
      <c r="H439">
        <v>125.10098600000001</v>
      </c>
      <c r="I439" s="5">
        <v>4</v>
      </c>
      <c r="P439">
        <v>3</v>
      </c>
      <c r="Q439" t="str">
        <f>CONCATENATE(C439,E439,G439,I439)</f>
        <v>134</v>
      </c>
    </row>
    <row r="440" spans="1:17" x14ac:dyDescent="0.25">
      <c r="A440">
        <v>439</v>
      </c>
      <c r="F440">
        <v>124.983073</v>
      </c>
      <c r="G440" s="3">
        <v>3</v>
      </c>
      <c r="H440">
        <v>125.075305</v>
      </c>
      <c r="I440" s="5">
        <v>4</v>
      </c>
      <c r="P440">
        <v>2</v>
      </c>
      <c r="Q440" t="str">
        <f>CONCATENATE(C440,E440,G440,I440)</f>
        <v>34</v>
      </c>
    </row>
    <row r="441" spans="1:17" x14ac:dyDescent="0.25">
      <c r="A441">
        <v>440</v>
      </c>
      <c r="F441">
        <v>125.015472</v>
      </c>
      <c r="G441" s="3">
        <v>3</v>
      </c>
      <c r="H441">
        <v>125.15321700000001</v>
      </c>
      <c r="I441" s="5">
        <v>4</v>
      </c>
      <c r="P441">
        <v>2</v>
      </c>
      <c r="Q441" t="str">
        <f>CONCATENATE(C441,E441,G441,I441)</f>
        <v>34</v>
      </c>
    </row>
    <row r="442" spans="1:17" x14ac:dyDescent="0.25">
      <c r="A442">
        <v>441</v>
      </c>
      <c r="F442">
        <v>125.019794</v>
      </c>
      <c r="G442" s="3">
        <v>3</v>
      </c>
      <c r="H442">
        <v>125.16817</v>
      </c>
      <c r="I442" s="5">
        <v>4</v>
      </c>
      <c r="P442">
        <v>2</v>
      </c>
      <c r="Q442" t="str">
        <f>CONCATENATE(C442,E442,G442,I442)</f>
        <v>34</v>
      </c>
    </row>
    <row r="443" spans="1:17" x14ac:dyDescent="0.25">
      <c r="A443">
        <v>442</v>
      </c>
      <c r="F443">
        <v>124.99266</v>
      </c>
      <c r="G443" s="3">
        <v>3</v>
      </c>
      <c r="H443">
        <v>125.17749000000001</v>
      </c>
      <c r="I443" s="5">
        <v>4</v>
      </c>
      <c r="P443">
        <v>2</v>
      </c>
      <c r="Q443" t="str">
        <f>CONCATENATE(C443,E443,G443,I443)</f>
        <v>34</v>
      </c>
    </row>
    <row r="444" spans="1:17" x14ac:dyDescent="0.25">
      <c r="A444">
        <v>443</v>
      </c>
      <c r="F444">
        <v>124.986614</v>
      </c>
      <c r="G444" s="3">
        <v>3</v>
      </c>
      <c r="H444">
        <v>125.171764</v>
      </c>
      <c r="I444" s="5">
        <v>4</v>
      </c>
      <c r="P444">
        <v>2</v>
      </c>
      <c r="Q444" t="str">
        <f>CONCATENATE(C444,E444,G444,I444)</f>
        <v>34</v>
      </c>
    </row>
    <row r="445" spans="1:17" x14ac:dyDescent="0.25">
      <c r="A445">
        <v>444</v>
      </c>
      <c r="F445">
        <v>124.94536500000001</v>
      </c>
      <c r="G445" s="3">
        <v>3</v>
      </c>
      <c r="H445">
        <v>125.20540500000001</v>
      </c>
      <c r="I445" s="5">
        <v>4</v>
      </c>
      <c r="P445">
        <v>2</v>
      </c>
      <c r="Q445" t="str">
        <f>CONCATENATE(C445,E445,G445,I445)</f>
        <v>34</v>
      </c>
    </row>
    <row r="446" spans="1:17" x14ac:dyDescent="0.25">
      <c r="A446">
        <v>445</v>
      </c>
      <c r="F446">
        <v>124.94208500000001</v>
      </c>
      <c r="G446" s="3">
        <v>3</v>
      </c>
      <c r="H446">
        <v>125.127387</v>
      </c>
      <c r="I446" s="5">
        <v>4</v>
      </c>
      <c r="P446">
        <v>2</v>
      </c>
      <c r="Q446" t="str">
        <f>CONCATENATE(C446,E446,G446,I446)</f>
        <v>34</v>
      </c>
    </row>
    <row r="447" spans="1:17" x14ac:dyDescent="0.25">
      <c r="A447">
        <v>446</v>
      </c>
      <c r="F447">
        <v>125.011718</v>
      </c>
      <c r="G447" s="3">
        <v>3</v>
      </c>
      <c r="H447">
        <v>125.10098600000001</v>
      </c>
      <c r="I447" s="5">
        <v>4</v>
      </c>
      <c r="P447">
        <v>2</v>
      </c>
      <c r="Q447" t="str">
        <f>CONCATENATE(C447,E447,G447,I447)</f>
        <v>34</v>
      </c>
    </row>
    <row r="448" spans="1:17" x14ac:dyDescent="0.25">
      <c r="A448">
        <v>447</v>
      </c>
      <c r="F448">
        <v>124.983073</v>
      </c>
      <c r="G448" s="3">
        <v>3</v>
      </c>
      <c r="H448">
        <v>125.10098600000001</v>
      </c>
      <c r="I448" s="5">
        <v>4</v>
      </c>
      <c r="P448">
        <v>2</v>
      </c>
      <c r="Q448" t="str">
        <f>CONCATENATE(C448,E448,G448,I448)</f>
        <v>34</v>
      </c>
    </row>
    <row r="449" spans="1:17" x14ac:dyDescent="0.25">
      <c r="A449">
        <v>448</v>
      </c>
      <c r="F449">
        <v>124.983073</v>
      </c>
      <c r="G449" s="3">
        <v>3</v>
      </c>
      <c r="H449">
        <v>125.10098600000001</v>
      </c>
      <c r="I449" s="5">
        <v>4</v>
      </c>
      <c r="P449">
        <v>2</v>
      </c>
      <c r="Q449" t="str">
        <f>CONCATENATE(C449,E449,G449,I449)</f>
        <v>34</v>
      </c>
    </row>
    <row r="450" spans="1:17" x14ac:dyDescent="0.25">
      <c r="A450">
        <v>449</v>
      </c>
      <c r="D450">
        <v>104.91854000000001</v>
      </c>
      <c r="E450" s="2">
        <v>2</v>
      </c>
      <c r="P450">
        <v>1</v>
      </c>
      <c r="Q450" t="str">
        <f>CONCATENATE(C450,E450,G450,I450)</f>
        <v>2</v>
      </c>
    </row>
    <row r="451" spans="1:17" x14ac:dyDescent="0.25">
      <c r="A451">
        <v>450</v>
      </c>
      <c r="D451">
        <v>104.91635100000001</v>
      </c>
      <c r="E451" s="2">
        <v>2</v>
      </c>
      <c r="P451">
        <v>1</v>
      </c>
      <c r="Q451" t="str">
        <f>CONCATENATE(C451,E451,G451,I451)</f>
        <v>2</v>
      </c>
    </row>
    <row r="452" spans="1:17" x14ac:dyDescent="0.25">
      <c r="A452">
        <v>451</v>
      </c>
      <c r="D452">
        <v>104.93733900000001</v>
      </c>
      <c r="E452" s="2">
        <v>2</v>
      </c>
      <c r="P452">
        <v>1</v>
      </c>
      <c r="Q452" t="str">
        <f>CONCATENATE(C452,E452,G452,I452)</f>
        <v>2</v>
      </c>
    </row>
    <row r="453" spans="1:17" x14ac:dyDescent="0.25">
      <c r="A453">
        <v>452</v>
      </c>
      <c r="D453">
        <v>104.94676500000001</v>
      </c>
      <c r="E453" s="2">
        <v>2</v>
      </c>
      <c r="P453">
        <v>1</v>
      </c>
      <c r="Q453" t="str">
        <f>CONCATENATE(C453,E453,G453,I453)</f>
        <v>2</v>
      </c>
    </row>
    <row r="454" spans="1:17" x14ac:dyDescent="0.25">
      <c r="A454">
        <v>453</v>
      </c>
      <c r="B454">
        <v>102.41007900000001</v>
      </c>
      <c r="C454" s="4">
        <v>1</v>
      </c>
      <c r="D454">
        <v>104.95192300000001</v>
      </c>
      <c r="E454" s="2">
        <v>2</v>
      </c>
      <c r="P454">
        <v>2</v>
      </c>
      <c r="Q454" t="str">
        <f>CONCATENATE(C454,E454,G454,I454)</f>
        <v>12</v>
      </c>
    </row>
    <row r="455" spans="1:17" x14ac:dyDescent="0.25">
      <c r="A455">
        <v>454</v>
      </c>
      <c r="B455">
        <v>102.43549700000001</v>
      </c>
      <c r="C455" s="4">
        <v>1</v>
      </c>
      <c r="D455">
        <v>104.952808</v>
      </c>
      <c r="E455" s="2">
        <v>2</v>
      </c>
      <c r="P455">
        <v>2</v>
      </c>
      <c r="Q455" t="str">
        <f>CONCATENATE(C455,E455,G455,I455)</f>
        <v>12</v>
      </c>
    </row>
    <row r="456" spans="1:17" x14ac:dyDescent="0.25">
      <c r="A456">
        <v>455</v>
      </c>
      <c r="B456">
        <v>102.44742500000001</v>
      </c>
      <c r="C456" s="4">
        <v>1</v>
      </c>
      <c r="D456">
        <v>104.95384900000001</v>
      </c>
      <c r="E456" s="2">
        <v>2</v>
      </c>
      <c r="P456">
        <v>2</v>
      </c>
      <c r="Q456" t="str">
        <f>CONCATENATE(C456,E456,G456,I456)</f>
        <v>12</v>
      </c>
    </row>
    <row r="457" spans="1:17" x14ac:dyDescent="0.25">
      <c r="A457">
        <v>456</v>
      </c>
      <c r="B457">
        <v>102.449245</v>
      </c>
      <c r="C457" s="4">
        <v>1</v>
      </c>
      <c r="D457">
        <v>104.98661000000001</v>
      </c>
      <c r="E457" s="2">
        <v>2</v>
      </c>
      <c r="P457">
        <v>2</v>
      </c>
      <c r="Q457" t="str">
        <f>CONCATENATE(C457,E457,G457,I457)</f>
        <v>12</v>
      </c>
    </row>
    <row r="458" spans="1:17" x14ac:dyDescent="0.25">
      <c r="A458">
        <v>457</v>
      </c>
      <c r="B458">
        <v>102.430965</v>
      </c>
      <c r="C458" s="4">
        <v>1</v>
      </c>
      <c r="D458">
        <v>104.97905700000001</v>
      </c>
      <c r="E458" s="2">
        <v>2</v>
      </c>
      <c r="P458">
        <v>2</v>
      </c>
      <c r="Q458" t="str">
        <f>CONCATENATE(C458,E458,G458,I458)</f>
        <v>12</v>
      </c>
    </row>
    <row r="459" spans="1:17" x14ac:dyDescent="0.25">
      <c r="A459">
        <v>458</v>
      </c>
      <c r="B459">
        <v>102.40383100000001</v>
      </c>
      <c r="C459" s="4">
        <v>1</v>
      </c>
      <c r="D459">
        <v>104.937549</v>
      </c>
      <c r="E459" s="2">
        <v>2</v>
      </c>
      <c r="P459">
        <v>2</v>
      </c>
      <c r="Q459" t="str">
        <f>CONCATENATE(C459,E459,G459,I459)</f>
        <v>12</v>
      </c>
    </row>
    <row r="460" spans="1:17" x14ac:dyDescent="0.25">
      <c r="A460">
        <v>459</v>
      </c>
      <c r="B460">
        <v>102.36815600000001</v>
      </c>
      <c r="C460" s="4">
        <v>1</v>
      </c>
      <c r="D460">
        <v>104.90052</v>
      </c>
      <c r="E460" s="2">
        <v>2</v>
      </c>
      <c r="P460">
        <v>2</v>
      </c>
      <c r="Q460" t="str">
        <f>CONCATENATE(C460,E460,G460,I460)</f>
        <v>12</v>
      </c>
    </row>
    <row r="461" spans="1:17" x14ac:dyDescent="0.25">
      <c r="A461">
        <v>460</v>
      </c>
      <c r="B461">
        <v>102.384353</v>
      </c>
      <c r="C461" s="4">
        <v>1</v>
      </c>
      <c r="P461">
        <v>1</v>
      </c>
      <c r="Q461" t="str">
        <f>CONCATENATE(C461,E461,G461,I461)</f>
        <v>1</v>
      </c>
    </row>
    <row r="462" spans="1:17" x14ac:dyDescent="0.25">
      <c r="A462">
        <v>461</v>
      </c>
      <c r="B462">
        <v>102.41513400000001</v>
      </c>
      <c r="C462" s="4">
        <v>1</v>
      </c>
      <c r="P462">
        <v>1</v>
      </c>
      <c r="Q462" t="str">
        <f>CONCATENATE(C462,E462,G462,I462)</f>
        <v>1</v>
      </c>
    </row>
    <row r="463" spans="1:17" x14ac:dyDescent="0.25">
      <c r="A463">
        <v>462</v>
      </c>
      <c r="B463">
        <v>102.42633000000001</v>
      </c>
      <c r="C463" s="4">
        <v>1</v>
      </c>
      <c r="P463">
        <v>1</v>
      </c>
      <c r="Q463" t="str">
        <f>CONCATENATE(C463,E463,G463,I463)</f>
        <v>1</v>
      </c>
    </row>
    <row r="464" spans="1:17" x14ac:dyDescent="0.25">
      <c r="A464">
        <v>463</v>
      </c>
      <c r="F464">
        <v>102.55220700000001</v>
      </c>
      <c r="G464" s="3">
        <v>3</v>
      </c>
      <c r="H464">
        <v>102.37503000000001</v>
      </c>
      <c r="I464" s="5">
        <v>4</v>
      </c>
      <c r="P464">
        <v>2</v>
      </c>
      <c r="Q464" t="str">
        <f>CONCATENATE(C464,E464,G464,I464)</f>
        <v>34</v>
      </c>
    </row>
    <row r="465" spans="1:17" x14ac:dyDescent="0.25">
      <c r="A465">
        <v>464</v>
      </c>
      <c r="F465">
        <v>102.512107</v>
      </c>
      <c r="G465" s="3">
        <v>3</v>
      </c>
      <c r="H465">
        <v>102.38190800000001</v>
      </c>
      <c r="I465" s="5">
        <v>4</v>
      </c>
      <c r="P465">
        <v>2</v>
      </c>
      <c r="Q465" t="str">
        <f>CONCATENATE(C465,E465,G465,I465)</f>
        <v>34</v>
      </c>
    </row>
    <row r="466" spans="1:17" x14ac:dyDescent="0.25">
      <c r="A466">
        <v>465</v>
      </c>
      <c r="F466">
        <v>102.45372300000001</v>
      </c>
      <c r="G466" s="3">
        <v>3</v>
      </c>
      <c r="H466">
        <v>102.39175</v>
      </c>
      <c r="I466" s="5">
        <v>4</v>
      </c>
      <c r="P466">
        <v>2</v>
      </c>
      <c r="Q466" t="str">
        <f>CONCATENATE(C466,E466,G466,I466)</f>
        <v>34</v>
      </c>
    </row>
    <row r="467" spans="1:17" x14ac:dyDescent="0.25">
      <c r="A467">
        <v>466</v>
      </c>
      <c r="F467">
        <v>102.392841</v>
      </c>
      <c r="G467" s="3">
        <v>3</v>
      </c>
      <c r="H467">
        <v>102.368987</v>
      </c>
      <c r="I467" s="5">
        <v>4</v>
      </c>
      <c r="P467">
        <v>2</v>
      </c>
      <c r="Q467" t="str">
        <f>CONCATENATE(C467,E467,G467,I467)</f>
        <v>34</v>
      </c>
    </row>
    <row r="468" spans="1:17" x14ac:dyDescent="0.25">
      <c r="A468">
        <v>467</v>
      </c>
      <c r="F468">
        <v>102.44226800000001</v>
      </c>
      <c r="G468" s="3">
        <v>3</v>
      </c>
      <c r="H468">
        <v>102.40690500000001</v>
      </c>
      <c r="I468" s="5">
        <v>4</v>
      </c>
      <c r="P468">
        <v>2</v>
      </c>
      <c r="Q468" t="str">
        <f>CONCATENATE(C468,E468,G468,I468)</f>
        <v>34</v>
      </c>
    </row>
    <row r="469" spans="1:17" x14ac:dyDescent="0.25">
      <c r="A469">
        <v>468</v>
      </c>
      <c r="F469">
        <v>102.444923</v>
      </c>
      <c r="G469" s="3">
        <v>3</v>
      </c>
      <c r="H469">
        <v>102.401695</v>
      </c>
      <c r="I469" s="5">
        <v>4</v>
      </c>
      <c r="P469">
        <v>2</v>
      </c>
      <c r="Q469" t="str">
        <f>CONCATENATE(C469,E469,G469,I469)</f>
        <v>34</v>
      </c>
    </row>
    <row r="470" spans="1:17" x14ac:dyDescent="0.25">
      <c r="A470">
        <v>469</v>
      </c>
      <c r="F470">
        <v>102.55220700000001</v>
      </c>
      <c r="G470" s="3">
        <v>3</v>
      </c>
      <c r="H470">
        <v>102.43669100000001</v>
      </c>
      <c r="I470" s="5">
        <v>4</v>
      </c>
      <c r="P470">
        <v>2</v>
      </c>
      <c r="Q470" t="str">
        <f>CONCATENATE(C470,E470,G470,I470)</f>
        <v>34</v>
      </c>
    </row>
    <row r="471" spans="1:17" x14ac:dyDescent="0.25">
      <c r="A471">
        <v>470</v>
      </c>
      <c r="F471">
        <v>102.55220700000001</v>
      </c>
      <c r="G471" s="3">
        <v>3</v>
      </c>
      <c r="H471">
        <v>102.43101800000001</v>
      </c>
      <c r="I471" s="5">
        <v>4</v>
      </c>
      <c r="P471">
        <v>2</v>
      </c>
      <c r="Q471" t="str">
        <f>CONCATENATE(C471,E471,G471,I471)</f>
        <v>34</v>
      </c>
    </row>
    <row r="472" spans="1:17" x14ac:dyDescent="0.25">
      <c r="A472">
        <v>471</v>
      </c>
      <c r="F472">
        <v>102.55220700000001</v>
      </c>
      <c r="G472" s="3">
        <v>3</v>
      </c>
      <c r="H472">
        <v>102.42919500000001</v>
      </c>
      <c r="I472" s="5">
        <v>4</v>
      </c>
      <c r="P472">
        <v>2</v>
      </c>
      <c r="Q472" t="str">
        <f>CONCATENATE(C472,E472,G472,I472)</f>
        <v>34</v>
      </c>
    </row>
    <row r="473" spans="1:17" x14ac:dyDescent="0.25">
      <c r="A473">
        <v>472</v>
      </c>
      <c r="D473">
        <v>85.611879000000002</v>
      </c>
      <c r="E473" s="2">
        <v>2</v>
      </c>
      <c r="F473">
        <v>102.55220700000001</v>
      </c>
      <c r="G473" s="3">
        <v>3</v>
      </c>
      <c r="H473">
        <v>102.36445900000001</v>
      </c>
      <c r="I473" s="5">
        <v>4</v>
      </c>
      <c r="P473">
        <v>3</v>
      </c>
      <c r="Q473" t="str">
        <f>CONCATENATE(C473,E473,G473,I473)</f>
        <v>234</v>
      </c>
    </row>
    <row r="474" spans="1:17" x14ac:dyDescent="0.25">
      <c r="A474">
        <v>473</v>
      </c>
      <c r="D474">
        <v>85.555683000000002</v>
      </c>
      <c r="E474" s="2">
        <v>2</v>
      </c>
      <c r="F474">
        <v>102.55220700000001</v>
      </c>
      <c r="G474" s="3">
        <v>3</v>
      </c>
      <c r="H474">
        <v>102.36445900000001</v>
      </c>
      <c r="I474" s="5">
        <v>4</v>
      </c>
      <c r="P474">
        <v>3</v>
      </c>
      <c r="Q474" t="str">
        <f>CONCATENATE(C474,E474,G474,I474)</f>
        <v>234</v>
      </c>
    </row>
    <row r="475" spans="1:17" x14ac:dyDescent="0.25">
      <c r="A475">
        <v>474</v>
      </c>
      <c r="D475">
        <v>85.585786000000013</v>
      </c>
      <c r="E475" s="2">
        <v>2</v>
      </c>
      <c r="P475">
        <v>1</v>
      </c>
      <c r="Q475" t="str">
        <f>CONCATENATE(C475,E475,G475,I475)</f>
        <v>2</v>
      </c>
    </row>
    <row r="476" spans="1:17" x14ac:dyDescent="0.25">
      <c r="A476">
        <v>475</v>
      </c>
      <c r="D476">
        <v>85.607867000000013</v>
      </c>
      <c r="E476" s="2">
        <v>2</v>
      </c>
      <c r="P476">
        <v>1</v>
      </c>
      <c r="Q476" t="str">
        <f>CONCATENATE(C476,E476,G476,I476)</f>
        <v>2</v>
      </c>
    </row>
    <row r="477" spans="1:17" x14ac:dyDescent="0.25">
      <c r="A477">
        <v>476</v>
      </c>
      <c r="B477">
        <v>83.043527000000012</v>
      </c>
      <c r="C477" s="4">
        <v>1</v>
      </c>
      <c r="D477">
        <v>85.600210000000004</v>
      </c>
      <c r="E477" s="2">
        <v>2</v>
      </c>
      <c r="P477">
        <v>2</v>
      </c>
      <c r="Q477" t="str">
        <f>CONCATENATE(C477,E477,G477,I477)</f>
        <v>12</v>
      </c>
    </row>
    <row r="478" spans="1:17" x14ac:dyDescent="0.25">
      <c r="A478">
        <v>477</v>
      </c>
      <c r="B478">
        <v>83.057225000000003</v>
      </c>
      <c r="C478" s="4">
        <v>1</v>
      </c>
      <c r="D478">
        <v>85.618439000000009</v>
      </c>
      <c r="E478" s="2">
        <v>2</v>
      </c>
      <c r="P478">
        <v>2</v>
      </c>
      <c r="Q478" t="str">
        <f>CONCATENATE(C478,E478,G478,I478)</f>
        <v>12</v>
      </c>
    </row>
    <row r="479" spans="1:17" x14ac:dyDescent="0.25">
      <c r="A479">
        <v>478</v>
      </c>
      <c r="B479">
        <v>83.046756000000002</v>
      </c>
      <c r="C479" s="4">
        <v>1</v>
      </c>
      <c r="D479">
        <v>85.597608000000008</v>
      </c>
      <c r="E479" s="2">
        <v>2</v>
      </c>
      <c r="P479">
        <v>2</v>
      </c>
      <c r="Q479" t="str">
        <f>CONCATENATE(C479,E479,G479,I479)</f>
        <v>12</v>
      </c>
    </row>
    <row r="480" spans="1:17" x14ac:dyDescent="0.25">
      <c r="A480">
        <v>479</v>
      </c>
      <c r="B480">
        <v>83.039778000000013</v>
      </c>
      <c r="C480" s="4">
        <v>1</v>
      </c>
      <c r="D480">
        <v>85.573285000000013</v>
      </c>
      <c r="E480" s="2">
        <v>2</v>
      </c>
      <c r="P480">
        <v>2</v>
      </c>
      <c r="Q480" t="str">
        <f>CONCATENATE(C480,E480,G480,I480)</f>
        <v>12</v>
      </c>
    </row>
    <row r="481" spans="1:17" x14ac:dyDescent="0.25">
      <c r="A481">
        <v>480</v>
      </c>
      <c r="B481">
        <v>83.018633000000008</v>
      </c>
      <c r="C481" s="4">
        <v>1</v>
      </c>
      <c r="D481">
        <v>85.560994000000008</v>
      </c>
      <c r="E481" s="2">
        <v>2</v>
      </c>
      <c r="P481">
        <v>2</v>
      </c>
      <c r="Q481" t="str">
        <f>CONCATENATE(C481,E481,G481,I481)</f>
        <v>12</v>
      </c>
    </row>
    <row r="482" spans="1:17" x14ac:dyDescent="0.25">
      <c r="A482">
        <v>481</v>
      </c>
      <c r="B482">
        <v>83.057536000000013</v>
      </c>
      <c r="C482" s="4">
        <v>1</v>
      </c>
      <c r="D482">
        <v>85.611879000000002</v>
      </c>
      <c r="E482" s="2">
        <v>2</v>
      </c>
      <c r="P482">
        <v>2</v>
      </c>
      <c r="Q482" t="str">
        <f>CONCATENATE(C482,E482,G482,I482)</f>
        <v>12</v>
      </c>
    </row>
    <row r="483" spans="1:17" x14ac:dyDescent="0.25">
      <c r="A483">
        <v>482</v>
      </c>
      <c r="B483">
        <v>83.033736000000005</v>
      </c>
      <c r="C483" s="4">
        <v>1</v>
      </c>
      <c r="P483">
        <v>1</v>
      </c>
      <c r="Q483" t="str">
        <f>CONCATENATE(C483,E483,G483,I483)</f>
        <v>1</v>
      </c>
    </row>
    <row r="484" spans="1:17" x14ac:dyDescent="0.25">
      <c r="A484">
        <v>483</v>
      </c>
      <c r="B484">
        <v>83.107899000000003</v>
      </c>
      <c r="C484" s="4">
        <v>1</v>
      </c>
      <c r="P484">
        <v>1</v>
      </c>
      <c r="Q484" t="str">
        <f>CONCATENATE(C484,E484,G484,I484)</f>
        <v>1</v>
      </c>
    </row>
    <row r="485" spans="1:17" x14ac:dyDescent="0.25">
      <c r="A485">
        <v>484</v>
      </c>
      <c r="B485">
        <v>83.052537000000001</v>
      </c>
      <c r="C485" s="4">
        <v>1</v>
      </c>
      <c r="P485">
        <v>1</v>
      </c>
      <c r="Q485" t="str">
        <f>CONCATENATE(C485,E485,G485,I485)</f>
        <v>1</v>
      </c>
    </row>
    <row r="486" spans="1:17" x14ac:dyDescent="0.25">
      <c r="A486">
        <v>485</v>
      </c>
      <c r="B486">
        <v>83.009363000000008</v>
      </c>
      <c r="C486" s="4">
        <v>1</v>
      </c>
      <c r="P486">
        <v>1</v>
      </c>
      <c r="Q486" t="str">
        <f>CONCATENATE(C486,E486,G486,I486)</f>
        <v>1</v>
      </c>
    </row>
    <row r="487" spans="1:17" x14ac:dyDescent="0.25">
      <c r="A487">
        <v>486</v>
      </c>
      <c r="B487">
        <v>83.041080000000008</v>
      </c>
      <c r="C487" s="4">
        <v>1</v>
      </c>
      <c r="F487">
        <v>83.332314000000011</v>
      </c>
      <c r="G487" s="3">
        <v>3</v>
      </c>
      <c r="H487">
        <v>83.365697000000011</v>
      </c>
      <c r="I487" s="5">
        <v>4</v>
      </c>
      <c r="P487">
        <v>3</v>
      </c>
      <c r="Q487" t="str">
        <f>CONCATENATE(C487,E487,G487,I487)</f>
        <v>134</v>
      </c>
    </row>
    <row r="488" spans="1:17" x14ac:dyDescent="0.25">
      <c r="A488">
        <v>487</v>
      </c>
      <c r="F488">
        <v>83.372780000000006</v>
      </c>
      <c r="G488" s="3">
        <v>3</v>
      </c>
      <c r="H488">
        <v>83.385956000000007</v>
      </c>
      <c r="I488" s="5">
        <v>4</v>
      </c>
      <c r="P488">
        <v>2</v>
      </c>
      <c r="Q488" t="str">
        <f>CONCATENATE(C488,E488,G488,I488)</f>
        <v>34</v>
      </c>
    </row>
    <row r="489" spans="1:17" x14ac:dyDescent="0.25">
      <c r="A489">
        <v>488</v>
      </c>
      <c r="F489">
        <v>83.333980000000011</v>
      </c>
      <c r="G489" s="3">
        <v>3</v>
      </c>
      <c r="H489">
        <v>83.362155000000001</v>
      </c>
      <c r="I489" s="5">
        <v>4</v>
      </c>
      <c r="P489">
        <v>2</v>
      </c>
      <c r="Q489" t="str">
        <f>CONCATENATE(C489,E489,G489,I489)</f>
        <v>34</v>
      </c>
    </row>
    <row r="490" spans="1:17" x14ac:dyDescent="0.25">
      <c r="A490">
        <v>489</v>
      </c>
      <c r="F490">
        <v>83.376738000000003</v>
      </c>
      <c r="G490" s="3">
        <v>3</v>
      </c>
      <c r="H490">
        <v>83.343043000000009</v>
      </c>
      <c r="I490" s="5">
        <v>4</v>
      </c>
      <c r="P490">
        <v>2</v>
      </c>
      <c r="Q490" t="str">
        <f>CONCATENATE(C490,E490,G490,I490)</f>
        <v>34</v>
      </c>
    </row>
    <row r="491" spans="1:17" x14ac:dyDescent="0.25">
      <c r="A491">
        <v>490</v>
      </c>
      <c r="F491">
        <v>83.340022000000005</v>
      </c>
      <c r="G491" s="3">
        <v>3</v>
      </c>
      <c r="H491">
        <v>83.342521000000005</v>
      </c>
      <c r="I491" s="5">
        <v>4</v>
      </c>
      <c r="P491">
        <v>2</v>
      </c>
      <c r="Q491" t="str">
        <f>CONCATENATE(C491,E491,G491,I491)</f>
        <v>34</v>
      </c>
    </row>
    <row r="492" spans="1:17" x14ac:dyDescent="0.25">
      <c r="A492">
        <v>491</v>
      </c>
      <c r="F492">
        <v>83.333251000000004</v>
      </c>
      <c r="G492" s="3">
        <v>3</v>
      </c>
      <c r="H492">
        <v>83.358979000000005</v>
      </c>
      <c r="I492" s="5">
        <v>4</v>
      </c>
      <c r="P492">
        <v>2</v>
      </c>
      <c r="Q492" t="str">
        <f>CONCATENATE(C492,E492,G492,I492)</f>
        <v>34</v>
      </c>
    </row>
    <row r="493" spans="1:17" x14ac:dyDescent="0.25">
      <c r="A493">
        <v>492</v>
      </c>
      <c r="F493">
        <v>83.349084000000005</v>
      </c>
      <c r="G493" s="3">
        <v>3</v>
      </c>
      <c r="H493">
        <v>83.379187000000002</v>
      </c>
      <c r="I493" s="5">
        <v>4</v>
      </c>
      <c r="P493">
        <v>2</v>
      </c>
      <c r="Q493" t="str">
        <f>CONCATENATE(C493,E493,G493,I493)</f>
        <v>34</v>
      </c>
    </row>
    <row r="494" spans="1:17" x14ac:dyDescent="0.25">
      <c r="A494">
        <v>493</v>
      </c>
      <c r="D494">
        <v>71.960535000000007</v>
      </c>
      <c r="E494" s="2">
        <v>2</v>
      </c>
      <c r="F494">
        <v>83.327626000000009</v>
      </c>
      <c r="G494" s="3">
        <v>3</v>
      </c>
      <c r="H494">
        <v>83.35767700000001</v>
      </c>
      <c r="I494" s="5">
        <v>4</v>
      </c>
      <c r="P494">
        <v>3</v>
      </c>
      <c r="Q494" t="str">
        <f>CONCATENATE(C494,E494,G494,I494)</f>
        <v>234</v>
      </c>
    </row>
    <row r="495" spans="1:17" x14ac:dyDescent="0.25">
      <c r="A495">
        <v>494</v>
      </c>
      <c r="D495">
        <v>71.984805000000009</v>
      </c>
      <c r="E495" s="2">
        <v>2</v>
      </c>
      <c r="F495">
        <v>83.332314000000011</v>
      </c>
      <c r="G495" s="3">
        <v>3</v>
      </c>
      <c r="H495">
        <v>83.342678000000006</v>
      </c>
      <c r="I495" s="5">
        <v>4</v>
      </c>
      <c r="P495">
        <v>3</v>
      </c>
      <c r="Q495" t="str">
        <f>CONCATENATE(C495,E495,G495,I495)</f>
        <v>234</v>
      </c>
    </row>
    <row r="496" spans="1:17" x14ac:dyDescent="0.25">
      <c r="A496">
        <v>495</v>
      </c>
      <c r="D496">
        <v>71.978815000000012</v>
      </c>
      <c r="E496" s="2">
        <v>2</v>
      </c>
      <c r="F496">
        <v>83.332314000000011</v>
      </c>
      <c r="G496" s="3">
        <v>3</v>
      </c>
      <c r="H496">
        <v>83.396842000000007</v>
      </c>
      <c r="I496" s="5">
        <v>4</v>
      </c>
      <c r="P496">
        <v>3</v>
      </c>
      <c r="Q496" t="str">
        <f>CONCATENATE(C496,E496,G496,I496)</f>
        <v>234</v>
      </c>
    </row>
    <row r="497" spans="1:17" x14ac:dyDescent="0.25">
      <c r="A497">
        <v>496</v>
      </c>
      <c r="D497">
        <v>71.972201000000013</v>
      </c>
      <c r="E497" s="2">
        <v>2</v>
      </c>
      <c r="F497">
        <v>83.332314000000011</v>
      </c>
      <c r="G497" s="3">
        <v>3</v>
      </c>
      <c r="H497">
        <v>83.396842000000007</v>
      </c>
      <c r="I497" s="5">
        <v>4</v>
      </c>
      <c r="P497">
        <v>3</v>
      </c>
      <c r="Q497" t="str">
        <f>CONCATENATE(C497,E497,G497,I497)</f>
        <v>234</v>
      </c>
    </row>
    <row r="498" spans="1:17" x14ac:dyDescent="0.25">
      <c r="A498">
        <v>497</v>
      </c>
      <c r="D498">
        <v>71.994388000000001</v>
      </c>
      <c r="E498" s="2">
        <v>2</v>
      </c>
      <c r="F498">
        <v>83.332314000000011</v>
      </c>
      <c r="G498" s="3">
        <v>3</v>
      </c>
      <c r="P498">
        <v>2</v>
      </c>
      <c r="Q498" t="str">
        <f>CONCATENATE(C498,E498,G498,I498)</f>
        <v>23</v>
      </c>
    </row>
    <row r="499" spans="1:17" x14ac:dyDescent="0.25">
      <c r="A499">
        <v>498</v>
      </c>
      <c r="B499">
        <v>67.108203000000003</v>
      </c>
      <c r="C499" s="4">
        <v>1</v>
      </c>
      <c r="D499">
        <v>72.008033000000012</v>
      </c>
      <c r="E499" s="2">
        <v>2</v>
      </c>
      <c r="P499">
        <v>2</v>
      </c>
      <c r="Q499" t="str">
        <f>CONCATENATE(C499,E499,G499,I499)</f>
        <v>12</v>
      </c>
    </row>
    <row r="500" spans="1:17" x14ac:dyDescent="0.25">
      <c r="A500">
        <v>499</v>
      </c>
      <c r="B500">
        <v>67.100997000000007</v>
      </c>
      <c r="C500" s="4">
        <v>1</v>
      </c>
      <c r="D500">
        <v>71.999023000000008</v>
      </c>
      <c r="E500" s="2">
        <v>2</v>
      </c>
      <c r="P500">
        <v>2</v>
      </c>
      <c r="Q500" t="str">
        <f>CONCATENATE(C500,E500,G500,I500)</f>
        <v>12</v>
      </c>
    </row>
    <row r="501" spans="1:17" x14ac:dyDescent="0.25">
      <c r="A501">
        <v>500</v>
      </c>
      <c r="B501">
        <v>67.109218000000013</v>
      </c>
      <c r="C501" s="4">
        <v>1</v>
      </c>
      <c r="D501">
        <v>71.983711</v>
      </c>
      <c r="E501" s="2">
        <v>2</v>
      </c>
      <c r="P501">
        <v>2</v>
      </c>
      <c r="Q501" t="str">
        <f>CONCATENATE(C501,E501,G501,I501)</f>
        <v>12</v>
      </c>
    </row>
    <row r="502" spans="1:17" x14ac:dyDescent="0.25">
      <c r="A502">
        <v>501</v>
      </c>
      <c r="B502">
        <v>67.151744000000008</v>
      </c>
      <c r="C502" s="4">
        <v>1</v>
      </c>
      <c r="D502">
        <v>71.978243000000006</v>
      </c>
      <c r="E502" s="2">
        <v>2</v>
      </c>
      <c r="P502">
        <v>2</v>
      </c>
      <c r="Q502" t="str">
        <f>CONCATENATE(C502,E502,G502,I502)</f>
        <v>12</v>
      </c>
    </row>
    <row r="503" spans="1:17" x14ac:dyDescent="0.25">
      <c r="A503">
        <v>502</v>
      </c>
      <c r="B503">
        <v>67.13212200000001</v>
      </c>
      <c r="C503" s="4">
        <v>1</v>
      </c>
      <c r="D503">
        <v>72.012095000000002</v>
      </c>
      <c r="E503" s="2">
        <v>2</v>
      </c>
      <c r="P503">
        <v>2</v>
      </c>
      <c r="Q503" t="str">
        <f>CONCATENATE(C503,E503,G503,I503)</f>
        <v>12</v>
      </c>
    </row>
    <row r="504" spans="1:17" x14ac:dyDescent="0.25">
      <c r="A504">
        <v>503</v>
      </c>
      <c r="B504">
        <v>67.128250000000008</v>
      </c>
      <c r="C504" s="4">
        <v>1</v>
      </c>
      <c r="D504">
        <v>71.960535000000007</v>
      </c>
      <c r="E504" s="2">
        <v>2</v>
      </c>
      <c r="P504">
        <v>2</v>
      </c>
      <c r="Q504" t="str">
        <f>CONCATENATE(C504,E504,G504,I504)</f>
        <v>12</v>
      </c>
    </row>
    <row r="505" spans="1:17" x14ac:dyDescent="0.25">
      <c r="A505">
        <v>504</v>
      </c>
      <c r="B505">
        <v>67.092506000000014</v>
      </c>
      <c r="C505" s="4">
        <v>1</v>
      </c>
      <c r="D505">
        <v>71.960535000000007</v>
      </c>
      <c r="E505" s="2">
        <v>2</v>
      </c>
      <c r="P505">
        <v>2</v>
      </c>
      <c r="Q505" t="str">
        <f>CONCATENATE(C505,E505,G505,I505)</f>
        <v>12</v>
      </c>
    </row>
    <row r="506" spans="1:17" x14ac:dyDescent="0.25">
      <c r="A506">
        <v>505</v>
      </c>
      <c r="B506">
        <v>67.122661000000008</v>
      </c>
      <c r="C506" s="4">
        <v>1</v>
      </c>
      <c r="P506">
        <v>1</v>
      </c>
      <c r="Q506" t="str">
        <f>CONCATENATE(C506,E506,G506,I506)</f>
        <v>1</v>
      </c>
    </row>
    <row r="507" spans="1:17" x14ac:dyDescent="0.25">
      <c r="A507">
        <v>506</v>
      </c>
      <c r="B507">
        <v>67.139488</v>
      </c>
      <c r="C507" s="4">
        <v>1</v>
      </c>
      <c r="P507">
        <v>1</v>
      </c>
      <c r="Q507" t="str">
        <f>CONCATENATE(C507,E507,G507,I507)</f>
        <v>1</v>
      </c>
    </row>
    <row r="508" spans="1:17" x14ac:dyDescent="0.25">
      <c r="A508">
        <v>507</v>
      </c>
      <c r="B508">
        <v>67.140941000000012</v>
      </c>
      <c r="C508" s="4">
        <v>1</v>
      </c>
      <c r="P508">
        <v>1</v>
      </c>
      <c r="Q508" t="str">
        <f>CONCATENATE(C508,E508,G508,I508)</f>
        <v>1</v>
      </c>
    </row>
    <row r="509" spans="1:17" x14ac:dyDescent="0.25">
      <c r="A509">
        <v>508</v>
      </c>
      <c r="B509">
        <v>67.083362000000008</v>
      </c>
      <c r="C509" s="4">
        <v>1</v>
      </c>
      <c r="P509">
        <v>1</v>
      </c>
      <c r="Q509" t="str">
        <f>CONCATENATE(C509,E509,G509,I509)</f>
        <v>1</v>
      </c>
    </row>
    <row r="510" spans="1:17" x14ac:dyDescent="0.25">
      <c r="A510">
        <v>509</v>
      </c>
      <c r="B510">
        <v>67.108203000000003</v>
      </c>
      <c r="C510" s="4">
        <v>1</v>
      </c>
      <c r="P510">
        <v>1</v>
      </c>
      <c r="Q510" t="str">
        <f>CONCATENATE(C510,E510,G510,I510)</f>
        <v>1</v>
      </c>
    </row>
    <row r="511" spans="1:17" x14ac:dyDescent="0.25">
      <c r="A511">
        <v>510</v>
      </c>
      <c r="B511">
        <v>67.108203000000003</v>
      </c>
      <c r="C511" s="4">
        <v>1</v>
      </c>
      <c r="H511">
        <v>67.817142000000018</v>
      </c>
      <c r="I511" s="5">
        <v>4</v>
      </c>
      <c r="P511">
        <v>2</v>
      </c>
      <c r="Q511" t="str">
        <f>CONCATENATE(C511,E511,G511,I511)</f>
        <v>14</v>
      </c>
    </row>
    <row r="512" spans="1:17" x14ac:dyDescent="0.25">
      <c r="A512">
        <v>511</v>
      </c>
      <c r="F512">
        <v>67.686447000000015</v>
      </c>
      <c r="G512" s="3">
        <v>3</v>
      </c>
      <c r="H512">
        <v>67.833213000000001</v>
      </c>
      <c r="I512" s="5">
        <v>4</v>
      </c>
      <c r="P512">
        <v>2</v>
      </c>
      <c r="Q512" t="str">
        <f>CONCATENATE(C512,E512,G512,I512)</f>
        <v>34</v>
      </c>
    </row>
    <row r="513" spans="1:17" x14ac:dyDescent="0.25">
      <c r="A513">
        <v>512</v>
      </c>
      <c r="F513">
        <v>67.650806000000017</v>
      </c>
      <c r="G513" s="3">
        <v>3</v>
      </c>
      <c r="H513">
        <v>67.862834000000007</v>
      </c>
      <c r="I513" s="5">
        <v>4</v>
      </c>
      <c r="P513">
        <v>2</v>
      </c>
      <c r="Q513" t="str">
        <f>CONCATENATE(C513,E513,G513,I513)</f>
        <v>34</v>
      </c>
    </row>
    <row r="514" spans="1:17" x14ac:dyDescent="0.25">
      <c r="A514">
        <v>513</v>
      </c>
      <c r="F514">
        <v>67.652744000000013</v>
      </c>
      <c r="G514" s="3">
        <v>3</v>
      </c>
      <c r="H514">
        <v>67.891922000000008</v>
      </c>
      <c r="I514" s="5">
        <v>4</v>
      </c>
      <c r="P514">
        <v>2</v>
      </c>
      <c r="Q514" t="str">
        <f>CONCATENATE(C514,E514,G514,I514)</f>
        <v>34</v>
      </c>
    </row>
    <row r="515" spans="1:17" x14ac:dyDescent="0.25">
      <c r="A515">
        <v>514</v>
      </c>
      <c r="F515">
        <v>67.655860000000018</v>
      </c>
      <c r="G515" s="3">
        <v>3</v>
      </c>
      <c r="H515">
        <v>67.898910000000001</v>
      </c>
      <c r="I515" s="5">
        <v>4</v>
      </c>
      <c r="P515">
        <v>2</v>
      </c>
      <c r="Q515" t="str">
        <f>CONCATENATE(C515,E515,G515,I515)</f>
        <v>34</v>
      </c>
    </row>
    <row r="516" spans="1:17" x14ac:dyDescent="0.25">
      <c r="A516">
        <v>515</v>
      </c>
      <c r="F516">
        <v>67.666876999999999</v>
      </c>
      <c r="G516" s="3">
        <v>3</v>
      </c>
      <c r="H516">
        <v>67.906055000000009</v>
      </c>
      <c r="I516" s="5">
        <v>4</v>
      </c>
      <c r="P516">
        <v>2</v>
      </c>
      <c r="Q516" t="str">
        <f>CONCATENATE(C516,E516,G516,I516)</f>
        <v>34</v>
      </c>
    </row>
    <row r="517" spans="1:17" x14ac:dyDescent="0.25">
      <c r="A517">
        <v>516</v>
      </c>
      <c r="D517">
        <v>54.312809000000009</v>
      </c>
      <c r="E517" s="2">
        <v>2</v>
      </c>
      <c r="F517">
        <v>67.660209000000009</v>
      </c>
      <c r="G517" s="3">
        <v>3</v>
      </c>
      <c r="H517">
        <v>67.897026000000011</v>
      </c>
      <c r="I517" s="5">
        <v>4</v>
      </c>
      <c r="P517">
        <v>3</v>
      </c>
      <c r="Q517" t="str">
        <f>CONCATENATE(C517,E517,G517,I517)</f>
        <v>234</v>
      </c>
    </row>
    <row r="518" spans="1:17" x14ac:dyDescent="0.25">
      <c r="A518">
        <v>517</v>
      </c>
      <c r="D518">
        <v>54.326950000000011</v>
      </c>
      <c r="E518" s="2">
        <v>2</v>
      </c>
      <c r="F518">
        <v>67.675319000000002</v>
      </c>
      <c r="G518" s="3">
        <v>3</v>
      </c>
      <c r="H518">
        <v>67.859336000000013</v>
      </c>
      <c r="I518" s="5">
        <v>4</v>
      </c>
      <c r="P518">
        <v>3</v>
      </c>
      <c r="Q518" t="str">
        <f>CONCATENATE(C518,E518,G518,I518)</f>
        <v>234</v>
      </c>
    </row>
    <row r="519" spans="1:17" x14ac:dyDescent="0.25">
      <c r="A519">
        <v>518</v>
      </c>
      <c r="D519">
        <v>54.276790000000013</v>
      </c>
      <c r="E519" s="2">
        <v>2</v>
      </c>
      <c r="F519">
        <v>67.702953000000008</v>
      </c>
      <c r="G519" s="3">
        <v>3</v>
      </c>
      <c r="H519">
        <v>67.89616700000002</v>
      </c>
      <c r="I519" s="5">
        <v>4</v>
      </c>
      <c r="P519">
        <v>3</v>
      </c>
      <c r="Q519" t="str">
        <f>CONCATENATE(C519,E519,G519,I519)</f>
        <v>234</v>
      </c>
    </row>
    <row r="520" spans="1:17" x14ac:dyDescent="0.25">
      <c r="A520">
        <v>519</v>
      </c>
      <c r="D520">
        <v>54.272598000000009</v>
      </c>
      <c r="E520" s="2">
        <v>2</v>
      </c>
      <c r="F520">
        <v>67.722141000000008</v>
      </c>
      <c r="G520" s="3">
        <v>3</v>
      </c>
      <c r="H520">
        <v>67.950302000000008</v>
      </c>
      <c r="I520" s="5">
        <v>4</v>
      </c>
      <c r="P520">
        <v>3</v>
      </c>
      <c r="Q520" t="str">
        <f>CONCATENATE(C520,E520,G520,I520)</f>
        <v>234</v>
      </c>
    </row>
    <row r="521" spans="1:17" x14ac:dyDescent="0.25">
      <c r="A521">
        <v>520</v>
      </c>
      <c r="D521">
        <v>54.277599000000009</v>
      </c>
      <c r="E521" s="2">
        <v>2</v>
      </c>
      <c r="F521">
        <v>67.686447000000015</v>
      </c>
      <c r="G521" s="3">
        <v>3</v>
      </c>
      <c r="H521">
        <v>67.831222000000011</v>
      </c>
      <c r="I521" s="5">
        <v>4</v>
      </c>
      <c r="P521">
        <v>3</v>
      </c>
      <c r="Q521" t="str">
        <f>CONCATENATE(C521,E521,G521,I521)</f>
        <v>234</v>
      </c>
    </row>
    <row r="522" spans="1:17" x14ac:dyDescent="0.25">
      <c r="A522">
        <v>521</v>
      </c>
      <c r="D522">
        <v>54.279640000000008</v>
      </c>
      <c r="E522" s="2">
        <v>2</v>
      </c>
      <c r="F522">
        <v>67.677688000000018</v>
      </c>
      <c r="G522" s="3">
        <v>3</v>
      </c>
      <c r="H522">
        <v>67.831222000000011</v>
      </c>
      <c r="I522" s="5">
        <v>4</v>
      </c>
      <c r="P522">
        <v>3</v>
      </c>
      <c r="Q522" t="str">
        <f>CONCATENATE(C522,E522,G522,I522)</f>
        <v>234</v>
      </c>
    </row>
    <row r="523" spans="1:17" x14ac:dyDescent="0.25">
      <c r="A523">
        <v>522</v>
      </c>
      <c r="D523">
        <v>54.250610000000009</v>
      </c>
      <c r="E523" s="2">
        <v>2</v>
      </c>
      <c r="F523">
        <v>67.652038000000005</v>
      </c>
      <c r="G523" s="3">
        <v>3</v>
      </c>
      <c r="H523">
        <v>67.831222000000011</v>
      </c>
      <c r="I523" s="5">
        <v>4</v>
      </c>
      <c r="P523">
        <v>3</v>
      </c>
      <c r="Q523" t="str">
        <f>CONCATENATE(C523,E523,G523,I523)</f>
        <v>234</v>
      </c>
    </row>
    <row r="524" spans="1:17" x14ac:dyDescent="0.25">
      <c r="A524">
        <v>523</v>
      </c>
      <c r="D524">
        <v>54.271575000000006</v>
      </c>
      <c r="E524" s="2">
        <v>2</v>
      </c>
      <c r="F524">
        <v>67.686447000000015</v>
      </c>
      <c r="G524" s="3">
        <v>3</v>
      </c>
      <c r="P524">
        <v>2</v>
      </c>
      <c r="Q524" t="str">
        <f>CONCATENATE(C524,E524,G524,I524)</f>
        <v>23</v>
      </c>
    </row>
    <row r="525" spans="1:17" x14ac:dyDescent="0.25">
      <c r="A525">
        <v>524</v>
      </c>
      <c r="B525">
        <v>50.284225000000006</v>
      </c>
      <c r="C525" s="4">
        <v>1</v>
      </c>
      <c r="D525">
        <v>54.278942000000008</v>
      </c>
      <c r="E525" s="2">
        <v>2</v>
      </c>
      <c r="F525">
        <v>67.686447000000015</v>
      </c>
      <c r="G525" s="3">
        <v>3</v>
      </c>
      <c r="P525">
        <v>3</v>
      </c>
      <c r="Q525" t="str">
        <f>CONCATENATE(C525,E525,G525,I525)</f>
        <v>123</v>
      </c>
    </row>
    <row r="526" spans="1:17" x14ac:dyDescent="0.25">
      <c r="A526">
        <v>525</v>
      </c>
      <c r="B526">
        <v>50.29771800000001</v>
      </c>
      <c r="C526" s="4">
        <v>1</v>
      </c>
      <c r="D526">
        <v>54.282329000000011</v>
      </c>
      <c r="E526" s="2">
        <v>2</v>
      </c>
      <c r="P526">
        <v>2</v>
      </c>
      <c r="Q526" t="str">
        <f>CONCATENATE(C526,E526,G526,I526)</f>
        <v>12</v>
      </c>
    </row>
    <row r="527" spans="1:17" x14ac:dyDescent="0.25">
      <c r="A527">
        <v>526</v>
      </c>
      <c r="B527">
        <v>50.320999000000008</v>
      </c>
      <c r="C527" s="4">
        <v>1</v>
      </c>
      <c r="D527">
        <v>54.297920000000012</v>
      </c>
      <c r="E527" s="2">
        <v>2</v>
      </c>
      <c r="P527">
        <v>2</v>
      </c>
      <c r="Q527" t="str">
        <f>CONCATENATE(C527,E527,G527,I527)</f>
        <v>12</v>
      </c>
    </row>
    <row r="528" spans="1:17" x14ac:dyDescent="0.25">
      <c r="A528">
        <v>527</v>
      </c>
      <c r="B528">
        <v>50.321861000000013</v>
      </c>
      <c r="C528" s="4">
        <v>1</v>
      </c>
      <c r="D528">
        <v>54.293296000000012</v>
      </c>
      <c r="E528" s="2">
        <v>2</v>
      </c>
      <c r="P528">
        <v>2</v>
      </c>
      <c r="Q528" t="str">
        <f>CONCATENATE(C528,E528,G528,I528)</f>
        <v>12</v>
      </c>
    </row>
    <row r="529" spans="1:17" x14ac:dyDescent="0.25">
      <c r="A529">
        <v>528</v>
      </c>
      <c r="B529">
        <v>50.302291000000011</v>
      </c>
      <c r="C529" s="4">
        <v>1</v>
      </c>
      <c r="D529">
        <v>54.267116000000009</v>
      </c>
      <c r="E529" s="2">
        <v>2</v>
      </c>
      <c r="P529">
        <v>2</v>
      </c>
      <c r="Q529" t="str">
        <f>CONCATENATE(C529,E529,G529,I529)</f>
        <v>12</v>
      </c>
    </row>
    <row r="530" spans="1:17" x14ac:dyDescent="0.25">
      <c r="A530">
        <v>529</v>
      </c>
      <c r="B530">
        <v>50.302879000000011</v>
      </c>
      <c r="C530" s="4">
        <v>1</v>
      </c>
      <c r="D530">
        <v>54.267921000000008</v>
      </c>
      <c r="E530" s="2">
        <v>2</v>
      </c>
      <c r="P530">
        <v>2</v>
      </c>
      <c r="Q530" t="str">
        <f>CONCATENATE(C530,E530,G530,I530)</f>
        <v>12</v>
      </c>
    </row>
    <row r="531" spans="1:17" x14ac:dyDescent="0.25">
      <c r="A531">
        <v>530</v>
      </c>
      <c r="B531">
        <v>50.296966000000012</v>
      </c>
      <c r="C531" s="4">
        <v>1</v>
      </c>
      <c r="D531">
        <v>54.312809000000009</v>
      </c>
      <c r="E531" s="2">
        <v>2</v>
      </c>
      <c r="P531">
        <v>2</v>
      </c>
      <c r="Q531" t="str">
        <f>CONCATENATE(C531,E531,G531,I531)</f>
        <v>12</v>
      </c>
    </row>
    <row r="532" spans="1:17" x14ac:dyDescent="0.25">
      <c r="A532">
        <v>531</v>
      </c>
      <c r="B532">
        <v>50.311428000000006</v>
      </c>
      <c r="C532" s="4">
        <v>1</v>
      </c>
      <c r="D532">
        <v>54.312809000000009</v>
      </c>
      <c r="E532" s="2">
        <v>2</v>
      </c>
      <c r="P532">
        <v>2</v>
      </c>
      <c r="Q532" t="str">
        <f>CONCATENATE(C532,E532,G532,I532)</f>
        <v>12</v>
      </c>
    </row>
    <row r="533" spans="1:17" x14ac:dyDescent="0.25">
      <c r="A533">
        <v>532</v>
      </c>
      <c r="B533">
        <v>50.303367000000009</v>
      </c>
      <c r="C533" s="4">
        <v>1</v>
      </c>
      <c r="P533">
        <v>1</v>
      </c>
      <c r="Q533" t="str">
        <f>CONCATENATE(C533,E533,G533,I533)</f>
        <v>1</v>
      </c>
    </row>
    <row r="534" spans="1:17" x14ac:dyDescent="0.25">
      <c r="A534">
        <v>533</v>
      </c>
      <c r="B534">
        <v>50.30783000000001</v>
      </c>
      <c r="C534" s="4">
        <v>1</v>
      </c>
      <c r="P534">
        <v>1</v>
      </c>
      <c r="Q534" t="str">
        <f>CONCATENATE(C534,E534,G534,I534)</f>
        <v>1</v>
      </c>
    </row>
    <row r="535" spans="1:17" x14ac:dyDescent="0.25">
      <c r="A535">
        <v>534</v>
      </c>
      <c r="B535">
        <v>50.297184000000009</v>
      </c>
      <c r="C535" s="4">
        <v>1</v>
      </c>
      <c r="P535">
        <v>1</v>
      </c>
      <c r="Q535" t="str">
        <f>CONCATENATE(C535,E535,G535,I535)</f>
        <v>1</v>
      </c>
    </row>
    <row r="536" spans="1:17" x14ac:dyDescent="0.25">
      <c r="A536">
        <v>535</v>
      </c>
      <c r="B536">
        <v>50.286754000000009</v>
      </c>
      <c r="C536" s="4">
        <v>1</v>
      </c>
      <c r="H536">
        <v>52.789726000000009</v>
      </c>
      <c r="I536" s="5">
        <v>4</v>
      </c>
      <c r="P536">
        <v>2</v>
      </c>
      <c r="Q536" t="str">
        <f>CONCATENATE(C536,E536,G536,I536)</f>
        <v>14</v>
      </c>
    </row>
    <row r="537" spans="1:17" x14ac:dyDescent="0.25">
      <c r="A537">
        <v>536</v>
      </c>
      <c r="B537">
        <v>50.279655000000012</v>
      </c>
      <c r="C537" s="4">
        <v>1</v>
      </c>
      <c r="H537">
        <v>52.75489000000001</v>
      </c>
      <c r="I537" s="5">
        <v>4</v>
      </c>
      <c r="P537">
        <v>2</v>
      </c>
      <c r="Q537" t="str">
        <f>CONCATENATE(C537,E537,G537,I537)</f>
        <v>14</v>
      </c>
    </row>
    <row r="538" spans="1:17" x14ac:dyDescent="0.25">
      <c r="A538">
        <v>537</v>
      </c>
      <c r="B538">
        <v>50.336105000000011</v>
      </c>
      <c r="C538" s="4">
        <v>1</v>
      </c>
      <c r="H538">
        <v>52.746879000000007</v>
      </c>
      <c r="I538" s="5">
        <v>4</v>
      </c>
      <c r="P538">
        <v>2</v>
      </c>
      <c r="Q538" t="str">
        <f>CONCATENATE(C538,E538,G538,I538)</f>
        <v>14</v>
      </c>
    </row>
    <row r="539" spans="1:17" x14ac:dyDescent="0.25">
      <c r="A539">
        <v>538</v>
      </c>
      <c r="B539">
        <v>50.282722000000007</v>
      </c>
      <c r="C539" s="4">
        <v>1</v>
      </c>
      <c r="H539">
        <v>52.757308000000009</v>
      </c>
      <c r="I539" s="5">
        <v>4</v>
      </c>
      <c r="P539">
        <v>2</v>
      </c>
      <c r="Q539" t="str">
        <f>CONCATENATE(C539,E539,G539,I539)</f>
        <v>14</v>
      </c>
    </row>
    <row r="540" spans="1:17" x14ac:dyDescent="0.25">
      <c r="A540">
        <v>539</v>
      </c>
      <c r="B540">
        <v>50.282722000000007</v>
      </c>
      <c r="C540" s="4">
        <v>1</v>
      </c>
      <c r="F540">
        <v>51.466094000000012</v>
      </c>
      <c r="G540" s="3">
        <v>3</v>
      </c>
      <c r="H540">
        <v>52.75940700000001</v>
      </c>
      <c r="I540" s="5">
        <v>4</v>
      </c>
      <c r="P540">
        <v>3</v>
      </c>
      <c r="Q540" t="str">
        <f>CONCATENATE(C540,E540,G540,I540)</f>
        <v>134</v>
      </c>
    </row>
    <row r="541" spans="1:17" x14ac:dyDescent="0.25">
      <c r="A541">
        <v>540</v>
      </c>
      <c r="B541">
        <v>50.282722000000007</v>
      </c>
      <c r="C541" s="4">
        <v>1</v>
      </c>
      <c r="F541">
        <v>51.536411000000008</v>
      </c>
      <c r="G541" s="3">
        <v>3</v>
      </c>
      <c r="H541">
        <v>52.792739000000012</v>
      </c>
      <c r="I541" s="5">
        <v>4</v>
      </c>
      <c r="P541">
        <v>3</v>
      </c>
      <c r="Q541" t="str">
        <f>CONCATENATE(C541,E541,G541,I541)</f>
        <v>134</v>
      </c>
    </row>
    <row r="542" spans="1:17" x14ac:dyDescent="0.25">
      <c r="A542">
        <v>541</v>
      </c>
      <c r="F542">
        <v>51.461631000000011</v>
      </c>
      <c r="G542" s="3">
        <v>3</v>
      </c>
      <c r="H542">
        <v>52.777523000000009</v>
      </c>
      <c r="I542" s="5">
        <v>4</v>
      </c>
      <c r="P542">
        <v>2</v>
      </c>
      <c r="Q542" t="str">
        <f>CONCATENATE(C542,E542,G542,I542)</f>
        <v>34</v>
      </c>
    </row>
    <row r="543" spans="1:17" x14ac:dyDescent="0.25">
      <c r="A543">
        <v>542</v>
      </c>
      <c r="F543">
        <v>51.502597000000009</v>
      </c>
      <c r="G543" s="3">
        <v>3</v>
      </c>
      <c r="H543">
        <v>52.791660000000007</v>
      </c>
      <c r="I543" s="5">
        <v>4</v>
      </c>
      <c r="P543">
        <v>2</v>
      </c>
      <c r="Q543" t="str">
        <f>CONCATENATE(C543,E543,G543,I543)</f>
        <v>34</v>
      </c>
    </row>
    <row r="544" spans="1:17" x14ac:dyDescent="0.25">
      <c r="A544">
        <v>543</v>
      </c>
      <c r="D544">
        <v>39.811443000000011</v>
      </c>
      <c r="E544" s="2">
        <v>2</v>
      </c>
      <c r="F544">
        <v>51.515071000000006</v>
      </c>
      <c r="G544" s="3">
        <v>3</v>
      </c>
      <c r="H544">
        <v>52.791660000000007</v>
      </c>
      <c r="I544" s="5">
        <v>4</v>
      </c>
      <c r="P544">
        <v>3</v>
      </c>
      <c r="Q544" t="str">
        <f>CONCATENATE(C544,E544,G544,I544)</f>
        <v>234</v>
      </c>
    </row>
    <row r="545" spans="1:17" x14ac:dyDescent="0.25">
      <c r="A545">
        <v>544</v>
      </c>
      <c r="D545">
        <v>39.864288000000009</v>
      </c>
      <c r="E545" s="2">
        <v>2</v>
      </c>
      <c r="F545">
        <v>51.491199000000009</v>
      </c>
      <c r="G545" s="3">
        <v>3</v>
      </c>
      <c r="H545">
        <v>52.79978100000001</v>
      </c>
      <c r="I545" s="5">
        <v>4</v>
      </c>
      <c r="P545">
        <v>3</v>
      </c>
      <c r="Q545" t="str">
        <f>CONCATENATE(C545,E545,G545,I545)</f>
        <v>234</v>
      </c>
    </row>
    <row r="546" spans="1:17" x14ac:dyDescent="0.25">
      <c r="A546">
        <v>545</v>
      </c>
      <c r="D546">
        <v>39.81257200000001</v>
      </c>
      <c r="E546" s="2">
        <v>2</v>
      </c>
      <c r="F546">
        <v>51.50657600000001</v>
      </c>
      <c r="G546" s="3">
        <v>3</v>
      </c>
      <c r="H546">
        <v>52.795372000000008</v>
      </c>
      <c r="I546" s="5">
        <v>4</v>
      </c>
      <c r="P546">
        <v>3</v>
      </c>
      <c r="Q546" t="str">
        <f>CONCATENATE(C546,E546,G546,I546)</f>
        <v>234</v>
      </c>
    </row>
    <row r="547" spans="1:17" x14ac:dyDescent="0.25">
      <c r="A547">
        <v>546</v>
      </c>
      <c r="D547">
        <v>39.800640000000008</v>
      </c>
      <c r="E547" s="2">
        <v>2</v>
      </c>
      <c r="F547">
        <v>51.478137000000011</v>
      </c>
      <c r="G547" s="3">
        <v>3</v>
      </c>
      <c r="H547">
        <v>52.785587000000007</v>
      </c>
      <c r="I547" s="5">
        <v>4</v>
      </c>
      <c r="P547">
        <v>3</v>
      </c>
      <c r="Q547" t="str">
        <f>CONCATENATE(C547,E547,G547,I547)</f>
        <v>234</v>
      </c>
    </row>
    <row r="548" spans="1:17" x14ac:dyDescent="0.25">
      <c r="A548">
        <v>547</v>
      </c>
      <c r="D548">
        <v>39.832843000000011</v>
      </c>
      <c r="E548" s="2">
        <v>2</v>
      </c>
      <c r="F548">
        <v>51.480178000000009</v>
      </c>
      <c r="G548" s="3">
        <v>3</v>
      </c>
      <c r="H548">
        <v>52.760376000000008</v>
      </c>
      <c r="I548" s="5">
        <v>4</v>
      </c>
      <c r="P548">
        <v>3</v>
      </c>
      <c r="Q548" t="str">
        <f>CONCATENATE(C548,E548,G548,I548)</f>
        <v>234</v>
      </c>
    </row>
    <row r="549" spans="1:17" x14ac:dyDescent="0.25">
      <c r="A549">
        <v>548</v>
      </c>
      <c r="D549">
        <v>39.831817000000008</v>
      </c>
      <c r="E549" s="2">
        <v>2</v>
      </c>
      <c r="F549">
        <v>51.482761000000011</v>
      </c>
      <c r="G549" s="3">
        <v>3</v>
      </c>
      <c r="H549">
        <v>52.766178000000011</v>
      </c>
      <c r="I549" s="5">
        <v>4</v>
      </c>
      <c r="P549">
        <v>3</v>
      </c>
      <c r="Q549" t="str">
        <f>CONCATENATE(C549,E549,G549,I549)</f>
        <v>234</v>
      </c>
    </row>
    <row r="550" spans="1:17" x14ac:dyDescent="0.25">
      <c r="A550">
        <v>549</v>
      </c>
      <c r="D550">
        <v>39.805583000000006</v>
      </c>
      <c r="E550" s="2">
        <v>2</v>
      </c>
      <c r="F550">
        <v>51.480556000000007</v>
      </c>
      <c r="G550" s="3">
        <v>3</v>
      </c>
      <c r="H550">
        <v>52.725536000000012</v>
      </c>
      <c r="I550" s="5">
        <v>4</v>
      </c>
      <c r="P550">
        <v>3</v>
      </c>
      <c r="Q550" t="str">
        <f>CONCATENATE(C550,E550,G550,I550)</f>
        <v>234</v>
      </c>
    </row>
    <row r="551" spans="1:17" x14ac:dyDescent="0.25">
      <c r="A551">
        <v>550</v>
      </c>
      <c r="D551">
        <v>39.811985000000007</v>
      </c>
      <c r="E551" s="2">
        <v>2</v>
      </c>
      <c r="F551">
        <v>51.49566200000001</v>
      </c>
      <c r="G551" s="3">
        <v>3</v>
      </c>
      <c r="H551">
        <v>52.723709000000007</v>
      </c>
      <c r="I551" s="5">
        <v>4</v>
      </c>
      <c r="P551">
        <v>3</v>
      </c>
      <c r="Q551" t="str">
        <f>CONCATENATE(C551,E551,G551,I551)</f>
        <v>234</v>
      </c>
    </row>
    <row r="552" spans="1:17" x14ac:dyDescent="0.25">
      <c r="A552">
        <v>551</v>
      </c>
      <c r="D552">
        <v>39.819992000000006</v>
      </c>
      <c r="E552" s="2">
        <v>2</v>
      </c>
      <c r="F552">
        <v>51.525768000000006</v>
      </c>
      <c r="G552" s="3">
        <v>3</v>
      </c>
      <c r="H552">
        <v>52.670593000000011</v>
      </c>
      <c r="I552" s="5">
        <v>4</v>
      </c>
      <c r="P552">
        <v>3</v>
      </c>
      <c r="Q552" t="str">
        <f>CONCATENATE(C552,E552,G552,I552)</f>
        <v>234</v>
      </c>
    </row>
    <row r="553" spans="1:17" x14ac:dyDescent="0.25">
      <c r="A553">
        <v>552</v>
      </c>
      <c r="D553">
        <v>39.80639200000001</v>
      </c>
      <c r="E553" s="2">
        <v>2</v>
      </c>
      <c r="F553">
        <v>51.531089000000009</v>
      </c>
      <c r="G553" s="3">
        <v>3</v>
      </c>
      <c r="H553">
        <v>52.789726000000009</v>
      </c>
      <c r="I553" s="5">
        <v>4</v>
      </c>
      <c r="P553">
        <v>3</v>
      </c>
      <c r="Q553" t="str">
        <f>CONCATENATE(C553,E553,G553,I553)</f>
        <v>234</v>
      </c>
    </row>
    <row r="554" spans="1:17" x14ac:dyDescent="0.25">
      <c r="A554">
        <v>553</v>
      </c>
      <c r="D554">
        <v>39.792953000000011</v>
      </c>
      <c r="E554" s="2">
        <v>2</v>
      </c>
      <c r="F554">
        <v>51.520175000000009</v>
      </c>
      <c r="G554" s="3">
        <v>3</v>
      </c>
      <c r="H554">
        <v>52.789726000000009</v>
      </c>
      <c r="I554" s="5">
        <v>4</v>
      </c>
      <c r="P554">
        <v>3</v>
      </c>
      <c r="Q554" t="str">
        <f>CONCATENATE(C554,E554,G554,I554)</f>
        <v>234</v>
      </c>
    </row>
    <row r="555" spans="1:17" x14ac:dyDescent="0.25">
      <c r="A555">
        <v>554</v>
      </c>
      <c r="D555">
        <v>39.796070000000007</v>
      </c>
      <c r="E555" s="2">
        <v>2</v>
      </c>
      <c r="F555">
        <v>51.525447000000007</v>
      </c>
      <c r="G555" s="3">
        <v>3</v>
      </c>
      <c r="P555">
        <v>2</v>
      </c>
      <c r="Q555" t="str">
        <f>CONCATENATE(C555,E555,G555,I555)</f>
        <v>23</v>
      </c>
    </row>
    <row r="556" spans="1:17" x14ac:dyDescent="0.25">
      <c r="A556">
        <v>555</v>
      </c>
      <c r="D556">
        <v>39.800582000000006</v>
      </c>
      <c r="E556" s="2">
        <v>2</v>
      </c>
      <c r="F556">
        <v>51.503189000000006</v>
      </c>
      <c r="G556" s="3">
        <v>3</v>
      </c>
      <c r="P556">
        <v>2</v>
      </c>
      <c r="Q556" t="str">
        <f>CONCATENATE(C556,E556,G556,I556)</f>
        <v>23</v>
      </c>
    </row>
    <row r="557" spans="1:17" x14ac:dyDescent="0.25">
      <c r="A557">
        <v>556</v>
      </c>
      <c r="D557">
        <v>39.806446000000008</v>
      </c>
      <c r="E557" s="2">
        <v>2</v>
      </c>
      <c r="F557">
        <v>51.540927000000011</v>
      </c>
      <c r="G557" s="3">
        <v>3</v>
      </c>
      <c r="P557">
        <v>2</v>
      </c>
      <c r="Q557" t="str">
        <f>CONCATENATE(C557,E557,G557,I557)</f>
        <v>23</v>
      </c>
    </row>
    <row r="558" spans="1:17" x14ac:dyDescent="0.25">
      <c r="A558">
        <v>557</v>
      </c>
      <c r="D558">
        <v>39.807842000000008</v>
      </c>
      <c r="E558" s="2">
        <v>2</v>
      </c>
      <c r="F558">
        <v>51.553668000000009</v>
      </c>
      <c r="G558" s="3">
        <v>3</v>
      </c>
      <c r="P558">
        <v>2</v>
      </c>
      <c r="Q558" t="str">
        <f>CONCATENATE(C558,E558,G558,I558)</f>
        <v>23</v>
      </c>
    </row>
    <row r="559" spans="1:17" x14ac:dyDescent="0.25">
      <c r="A559">
        <v>558</v>
      </c>
      <c r="D559">
        <v>39.816066000000006</v>
      </c>
      <c r="E559" s="2">
        <v>2</v>
      </c>
      <c r="F559">
        <v>51.567485000000012</v>
      </c>
      <c r="G559" s="3">
        <v>3</v>
      </c>
      <c r="P559">
        <v>2</v>
      </c>
      <c r="Q559" t="str">
        <f>CONCATENATE(C559,E559,G559,I559)</f>
        <v>23</v>
      </c>
    </row>
    <row r="560" spans="1:17" x14ac:dyDescent="0.25">
      <c r="A560">
        <v>559</v>
      </c>
      <c r="B560">
        <v>34.095428000000013</v>
      </c>
      <c r="C560" s="4">
        <v>1</v>
      </c>
      <c r="D560">
        <v>39.810260000000007</v>
      </c>
      <c r="E560" s="2">
        <v>2</v>
      </c>
      <c r="F560">
        <v>51.514476000000009</v>
      </c>
      <c r="G560" s="3">
        <v>3</v>
      </c>
      <c r="P560">
        <v>3</v>
      </c>
      <c r="Q560" t="str">
        <f>CONCATENATE(C560,E560,G560,I560)</f>
        <v>123</v>
      </c>
    </row>
    <row r="561" spans="1:17" x14ac:dyDescent="0.25">
      <c r="A561">
        <v>560</v>
      </c>
      <c r="B561">
        <v>34.114248000000011</v>
      </c>
      <c r="C561" s="4">
        <v>1</v>
      </c>
      <c r="D561">
        <v>39.828323000000012</v>
      </c>
      <c r="E561" s="2">
        <v>2</v>
      </c>
      <c r="F561">
        <v>51.514476000000009</v>
      </c>
      <c r="G561" s="3">
        <v>3</v>
      </c>
      <c r="P561">
        <v>3</v>
      </c>
      <c r="Q561" t="str">
        <f>CONCATENATE(C561,E561,G561,I561)</f>
        <v>123</v>
      </c>
    </row>
    <row r="562" spans="1:17" x14ac:dyDescent="0.25">
      <c r="A562">
        <v>561</v>
      </c>
      <c r="B562">
        <v>34.094730000000013</v>
      </c>
      <c r="C562" s="4">
        <v>1</v>
      </c>
      <c r="D562">
        <v>39.802143000000008</v>
      </c>
      <c r="E562" s="2">
        <v>2</v>
      </c>
      <c r="F562">
        <v>51.514476000000009</v>
      </c>
      <c r="G562" s="3">
        <v>3</v>
      </c>
      <c r="P562">
        <v>3</v>
      </c>
      <c r="Q562" t="str">
        <f>CONCATENATE(C562,E562,G562,I562)</f>
        <v>123</v>
      </c>
    </row>
    <row r="563" spans="1:17" x14ac:dyDescent="0.25">
      <c r="A563">
        <v>562</v>
      </c>
      <c r="B563">
        <v>34.101236000000014</v>
      </c>
      <c r="C563" s="4">
        <v>1</v>
      </c>
      <c r="D563">
        <v>39.818107000000012</v>
      </c>
      <c r="E563" s="2">
        <v>2</v>
      </c>
      <c r="F563">
        <v>51.514476000000009</v>
      </c>
      <c r="G563" s="3">
        <v>3</v>
      </c>
      <c r="P563">
        <v>3</v>
      </c>
      <c r="Q563" t="str">
        <f>CONCATENATE(C563,E563,G563,I563)</f>
        <v>123</v>
      </c>
    </row>
    <row r="564" spans="1:17" x14ac:dyDescent="0.25">
      <c r="A564">
        <v>563</v>
      </c>
      <c r="B564">
        <v>34.122848000000005</v>
      </c>
      <c r="C564" s="4">
        <v>1</v>
      </c>
      <c r="D564">
        <v>39.811443000000011</v>
      </c>
      <c r="E564" s="2">
        <v>2</v>
      </c>
      <c r="P564">
        <v>2</v>
      </c>
      <c r="Q564" t="str">
        <f>CONCATENATE(C564,E564,G564,I564)</f>
        <v>12</v>
      </c>
    </row>
    <row r="565" spans="1:17" x14ac:dyDescent="0.25">
      <c r="A565">
        <v>564</v>
      </c>
      <c r="B565">
        <v>34.150587000000009</v>
      </c>
      <c r="C565" s="4">
        <v>1</v>
      </c>
      <c r="D565">
        <v>39.811443000000011</v>
      </c>
      <c r="E565" s="2">
        <v>2</v>
      </c>
      <c r="P565">
        <v>2</v>
      </c>
      <c r="Q565" t="str">
        <f>CONCATENATE(C565,E565,G565,I565)</f>
        <v>12</v>
      </c>
    </row>
    <row r="566" spans="1:17" x14ac:dyDescent="0.25">
      <c r="A566">
        <v>565</v>
      </c>
      <c r="B566">
        <v>34.148437000000008</v>
      </c>
      <c r="C566" s="4">
        <v>1</v>
      </c>
      <c r="D566">
        <v>39.811443000000011</v>
      </c>
      <c r="E566" s="2">
        <v>2</v>
      </c>
      <c r="H566">
        <v>41.410923000000011</v>
      </c>
      <c r="I566" s="5">
        <v>4</v>
      </c>
      <c r="P566">
        <v>3</v>
      </c>
      <c r="Q566" t="str">
        <f>CONCATENATE(C566,E566,G566,I566)</f>
        <v>124</v>
      </c>
    </row>
    <row r="567" spans="1:17" x14ac:dyDescent="0.25">
      <c r="A567">
        <v>566</v>
      </c>
      <c r="B567">
        <v>34.125429000000011</v>
      </c>
      <c r="C567" s="4">
        <v>1</v>
      </c>
      <c r="H567">
        <v>41.426082000000008</v>
      </c>
      <c r="I567" s="5">
        <v>4</v>
      </c>
      <c r="P567">
        <v>2</v>
      </c>
      <c r="Q567" t="str">
        <f>CONCATENATE(C567,E567,G567,I567)</f>
        <v>14</v>
      </c>
    </row>
    <row r="568" spans="1:17" x14ac:dyDescent="0.25">
      <c r="A568">
        <v>567</v>
      </c>
      <c r="B568">
        <v>34.077743000000012</v>
      </c>
      <c r="C568" s="4">
        <v>1</v>
      </c>
      <c r="H568">
        <v>41.406299000000011</v>
      </c>
      <c r="I568" s="5">
        <v>4</v>
      </c>
      <c r="P568">
        <v>2</v>
      </c>
      <c r="Q568" t="str">
        <f>CONCATENATE(C568,E568,G568,I568)</f>
        <v>14</v>
      </c>
    </row>
    <row r="569" spans="1:17" x14ac:dyDescent="0.25">
      <c r="A569">
        <v>568</v>
      </c>
      <c r="B569">
        <v>34.106290000000008</v>
      </c>
      <c r="C569" s="4">
        <v>1</v>
      </c>
      <c r="H569">
        <v>41.415222000000007</v>
      </c>
      <c r="I569" s="5">
        <v>4</v>
      </c>
      <c r="P569">
        <v>2</v>
      </c>
      <c r="Q569" t="str">
        <f>CONCATENATE(C569,E569,G569,I569)</f>
        <v>14</v>
      </c>
    </row>
    <row r="570" spans="1:17" x14ac:dyDescent="0.25">
      <c r="A570">
        <v>569</v>
      </c>
      <c r="B570">
        <v>34.091722000000004</v>
      </c>
      <c r="C570" s="4">
        <v>1</v>
      </c>
      <c r="H570">
        <v>41.436676000000013</v>
      </c>
      <c r="I570" s="5">
        <v>4</v>
      </c>
      <c r="P570">
        <v>2</v>
      </c>
      <c r="Q570" t="str">
        <f>CONCATENATE(C570,E570,G570,I570)</f>
        <v>14</v>
      </c>
    </row>
    <row r="571" spans="1:17" x14ac:dyDescent="0.25">
      <c r="A571">
        <v>570</v>
      </c>
      <c r="B571">
        <v>34.121505000000013</v>
      </c>
      <c r="C571" s="4">
        <v>1</v>
      </c>
      <c r="H571">
        <v>41.439472000000009</v>
      </c>
      <c r="I571" s="5">
        <v>4</v>
      </c>
      <c r="P571">
        <v>2</v>
      </c>
      <c r="Q571" t="str">
        <f>CONCATENATE(C571,E571,G571,I571)</f>
        <v>14</v>
      </c>
    </row>
    <row r="572" spans="1:17" x14ac:dyDescent="0.25">
      <c r="A572">
        <v>571</v>
      </c>
      <c r="B572">
        <v>34.08924600000001</v>
      </c>
      <c r="C572" s="4">
        <v>1</v>
      </c>
      <c r="H572">
        <v>41.407699000000008</v>
      </c>
      <c r="I572" s="5">
        <v>4</v>
      </c>
      <c r="P572">
        <v>2</v>
      </c>
      <c r="Q572" t="str">
        <f>CONCATENATE(C572,E572,G572,I572)</f>
        <v>14</v>
      </c>
    </row>
    <row r="573" spans="1:17" x14ac:dyDescent="0.25">
      <c r="A573">
        <v>572</v>
      </c>
      <c r="B573">
        <v>34.060218000000006</v>
      </c>
      <c r="C573" s="4">
        <v>1</v>
      </c>
      <c r="H573">
        <v>41.406406000000011</v>
      </c>
      <c r="I573" s="5">
        <v>4</v>
      </c>
      <c r="P573">
        <v>2</v>
      </c>
      <c r="Q573" t="str">
        <f>CONCATENATE(C573,E573,G573,I573)</f>
        <v>14</v>
      </c>
    </row>
    <row r="574" spans="1:17" x14ac:dyDescent="0.25">
      <c r="A574">
        <v>573</v>
      </c>
      <c r="B574">
        <v>34.083551000000014</v>
      </c>
      <c r="C574" s="4">
        <v>1</v>
      </c>
      <c r="H574">
        <v>41.420063000000006</v>
      </c>
      <c r="I574" s="5">
        <v>4</v>
      </c>
      <c r="P574">
        <v>2</v>
      </c>
      <c r="Q574" t="str">
        <f>CONCATENATE(C574,E574,G574,I574)</f>
        <v>14</v>
      </c>
    </row>
    <row r="575" spans="1:17" x14ac:dyDescent="0.25">
      <c r="A575">
        <v>574</v>
      </c>
      <c r="B575">
        <v>34.106988000000008</v>
      </c>
      <c r="C575" s="4">
        <v>1</v>
      </c>
      <c r="H575">
        <v>41.407482000000009</v>
      </c>
      <c r="I575" s="5">
        <v>4</v>
      </c>
      <c r="P575">
        <v>2</v>
      </c>
      <c r="Q575" t="str">
        <f>CONCATENATE(C575,E575,G575,I575)</f>
        <v>14</v>
      </c>
    </row>
    <row r="576" spans="1:17" x14ac:dyDescent="0.25">
      <c r="A576">
        <v>575</v>
      </c>
      <c r="B576">
        <v>34.097204000000005</v>
      </c>
      <c r="C576" s="4">
        <v>1</v>
      </c>
      <c r="H576">
        <v>41.41382200000001</v>
      </c>
      <c r="I576" s="5">
        <v>4</v>
      </c>
      <c r="P576">
        <v>2</v>
      </c>
      <c r="Q576" t="str">
        <f>CONCATENATE(C576,E576,G576,I576)</f>
        <v>14</v>
      </c>
    </row>
    <row r="577" spans="1:17" x14ac:dyDescent="0.25">
      <c r="A577">
        <v>576</v>
      </c>
      <c r="B577">
        <v>34.14435300000001</v>
      </c>
      <c r="C577" s="4">
        <v>1</v>
      </c>
      <c r="H577">
        <v>41.416084000000012</v>
      </c>
      <c r="I577" s="5">
        <v>4</v>
      </c>
      <c r="P577">
        <v>2</v>
      </c>
      <c r="Q577" t="str">
        <f>CONCATENATE(C577,E577,G577,I577)</f>
        <v>14</v>
      </c>
    </row>
    <row r="578" spans="1:17" x14ac:dyDescent="0.25">
      <c r="A578">
        <v>577</v>
      </c>
      <c r="B578">
        <v>34.096237000000009</v>
      </c>
      <c r="C578" s="4">
        <v>1</v>
      </c>
      <c r="H578">
        <v>41.408611000000008</v>
      </c>
      <c r="I578" s="5">
        <v>4</v>
      </c>
      <c r="P578">
        <v>2</v>
      </c>
      <c r="Q578" t="str">
        <f>CONCATENATE(C578,E578,G578,I578)</f>
        <v>14</v>
      </c>
    </row>
    <row r="579" spans="1:17" x14ac:dyDescent="0.25">
      <c r="A579">
        <v>578</v>
      </c>
      <c r="B579">
        <v>34.099140000000006</v>
      </c>
      <c r="C579" s="4">
        <v>1</v>
      </c>
      <c r="H579">
        <v>41.416675000000012</v>
      </c>
      <c r="I579" s="5">
        <v>4</v>
      </c>
      <c r="P579">
        <v>2</v>
      </c>
      <c r="Q579" t="str">
        <f>CONCATENATE(C579,E579,G579,I579)</f>
        <v>14</v>
      </c>
    </row>
    <row r="580" spans="1:17" x14ac:dyDescent="0.25">
      <c r="A580">
        <v>579</v>
      </c>
      <c r="B580">
        <v>34.119514000000009</v>
      </c>
      <c r="C580" s="4">
        <v>1</v>
      </c>
      <c r="H580">
        <v>41.439144000000006</v>
      </c>
      <c r="I580" s="5">
        <v>4</v>
      </c>
      <c r="P580">
        <v>2</v>
      </c>
      <c r="Q580" t="str">
        <f>CONCATENATE(C580,E580,G580,I580)</f>
        <v>14</v>
      </c>
    </row>
    <row r="581" spans="1:17" x14ac:dyDescent="0.25">
      <c r="A581">
        <v>580</v>
      </c>
      <c r="B581">
        <v>34.167200000000008</v>
      </c>
      <c r="C581" s="4">
        <v>1</v>
      </c>
      <c r="D581">
        <v>26.351953000000009</v>
      </c>
      <c r="E581" s="2">
        <v>2</v>
      </c>
      <c r="H581">
        <v>41.402645000000007</v>
      </c>
      <c r="I581" s="5">
        <v>4</v>
      </c>
      <c r="P581">
        <v>3</v>
      </c>
      <c r="Q581" t="str">
        <f>CONCATENATE(C581,E581,G581,I581)</f>
        <v>124</v>
      </c>
    </row>
    <row r="582" spans="1:17" x14ac:dyDescent="0.25">
      <c r="A582">
        <v>581</v>
      </c>
      <c r="D582">
        <v>26.372274000000004</v>
      </c>
      <c r="E582" s="2">
        <v>2</v>
      </c>
      <c r="F582">
        <v>35.755334000000005</v>
      </c>
      <c r="G582" s="3">
        <v>3</v>
      </c>
      <c r="H582">
        <v>41.403179000000009</v>
      </c>
      <c r="I582" s="5">
        <v>4</v>
      </c>
      <c r="P582">
        <v>3</v>
      </c>
      <c r="Q582" t="str">
        <f>CONCATENATE(C582,E582,G582,I582)</f>
        <v>234</v>
      </c>
    </row>
    <row r="583" spans="1:17" x14ac:dyDescent="0.25">
      <c r="A583">
        <v>582</v>
      </c>
      <c r="D583">
        <v>26.35152200000001</v>
      </c>
      <c r="E583" s="2">
        <v>2</v>
      </c>
      <c r="F583">
        <v>35.775117000000009</v>
      </c>
      <c r="G583" s="3">
        <v>3</v>
      </c>
      <c r="H583">
        <v>41.432964000000013</v>
      </c>
      <c r="I583" s="5">
        <v>4</v>
      </c>
      <c r="J583">
        <v>37.149932000000007</v>
      </c>
      <c r="K583" t="s">
        <v>22</v>
      </c>
      <c r="Q583" t="str">
        <f>CONCATENATE(C583,E583,G583,I583)</f>
        <v>234</v>
      </c>
    </row>
    <row r="584" spans="1:17" x14ac:dyDescent="0.25">
      <c r="A584">
        <v>583</v>
      </c>
      <c r="Q584" t="str">
        <f>CONCATENATE(C584,E584,G584,I584)</f>
        <v/>
      </c>
    </row>
    <row r="585" spans="1:17" x14ac:dyDescent="0.25">
      <c r="A585">
        <v>584</v>
      </c>
      <c r="J585">
        <v>235.762608</v>
      </c>
      <c r="K585" t="s">
        <v>22</v>
      </c>
      <c r="Q585" t="str">
        <f>CONCATENATE(C585,E585,G585,I585)</f>
        <v/>
      </c>
    </row>
    <row r="586" spans="1:17" x14ac:dyDescent="0.25">
      <c r="A586">
        <v>585</v>
      </c>
      <c r="B586">
        <v>230.87272100000001</v>
      </c>
      <c r="C586" s="4">
        <v>1</v>
      </c>
      <c r="H586">
        <v>239.98153199999999</v>
      </c>
      <c r="I586" s="5">
        <v>4</v>
      </c>
      <c r="P586">
        <v>2</v>
      </c>
      <c r="Q586" t="str">
        <f>CONCATENATE(C586,E586,G586,I586)</f>
        <v>14</v>
      </c>
    </row>
    <row r="587" spans="1:17" x14ac:dyDescent="0.25">
      <c r="A587">
        <v>586</v>
      </c>
      <c r="B587">
        <v>230.871407</v>
      </c>
      <c r="C587" s="4">
        <v>1</v>
      </c>
      <c r="H587">
        <v>239.94432499999999</v>
      </c>
      <c r="I587" s="5">
        <v>4</v>
      </c>
      <c r="P587">
        <v>2</v>
      </c>
      <c r="Q587" t="str">
        <f>CONCATENATE(C587,E587,G587,I587)</f>
        <v>14</v>
      </c>
    </row>
    <row r="588" spans="1:17" x14ac:dyDescent="0.25">
      <c r="A588">
        <v>587</v>
      </c>
      <c r="B588">
        <v>230.82235600000001</v>
      </c>
      <c r="C588" s="4">
        <v>1</v>
      </c>
      <c r="H588">
        <v>239.982901</v>
      </c>
      <c r="I588" s="5">
        <v>4</v>
      </c>
      <c r="P588">
        <v>2</v>
      </c>
      <c r="Q588" t="str">
        <f>CONCATENATE(C588,E588,G588,I588)</f>
        <v>14</v>
      </c>
    </row>
    <row r="589" spans="1:17" x14ac:dyDescent="0.25">
      <c r="A589">
        <v>588</v>
      </c>
      <c r="B589">
        <v>230.81183099999998</v>
      </c>
      <c r="C589" s="4">
        <v>1</v>
      </c>
      <c r="H589">
        <v>239.96711199999999</v>
      </c>
      <c r="I589" s="5">
        <v>4</v>
      </c>
      <c r="P589">
        <v>2</v>
      </c>
      <c r="Q589" t="str">
        <f>CONCATENATE(C589,E589,G589,I589)</f>
        <v>14</v>
      </c>
    </row>
    <row r="590" spans="1:17" x14ac:dyDescent="0.25">
      <c r="A590">
        <v>589</v>
      </c>
      <c r="B590">
        <v>230.831671</v>
      </c>
      <c r="C590" s="4">
        <v>1</v>
      </c>
      <c r="H590">
        <v>239.96853300000001</v>
      </c>
      <c r="I590" s="5">
        <v>4</v>
      </c>
      <c r="P590">
        <v>2</v>
      </c>
      <c r="Q590" t="str">
        <f>CONCATENATE(C590,E590,G590,I590)</f>
        <v>14</v>
      </c>
    </row>
    <row r="591" spans="1:17" x14ac:dyDescent="0.25">
      <c r="A591">
        <v>590</v>
      </c>
      <c r="B591">
        <v>230.83935400000001</v>
      </c>
      <c r="C591" s="4">
        <v>1</v>
      </c>
      <c r="H591">
        <v>239.98042699999999</v>
      </c>
      <c r="I591" s="5">
        <v>4</v>
      </c>
      <c r="P591">
        <v>2</v>
      </c>
      <c r="Q591" t="str">
        <f>CONCATENATE(C591,E591,G591,I591)</f>
        <v>14</v>
      </c>
    </row>
    <row r="592" spans="1:17" x14ac:dyDescent="0.25">
      <c r="A592">
        <v>591</v>
      </c>
      <c r="B592">
        <v>230.841881</v>
      </c>
      <c r="C592" s="4">
        <v>1</v>
      </c>
      <c r="H592">
        <v>239.96227099999999</v>
      </c>
      <c r="I592" s="5">
        <v>4</v>
      </c>
      <c r="P592">
        <v>2</v>
      </c>
      <c r="Q592" t="str">
        <f>CONCATENATE(C592,E592,G592,I592)</f>
        <v>14</v>
      </c>
    </row>
    <row r="593" spans="1:17" x14ac:dyDescent="0.25">
      <c r="A593">
        <v>592</v>
      </c>
      <c r="B593">
        <v>230.82825</v>
      </c>
      <c r="C593" s="4">
        <v>1</v>
      </c>
      <c r="H593">
        <v>239.92285200000001</v>
      </c>
      <c r="I593" s="5">
        <v>4</v>
      </c>
      <c r="P593">
        <v>2</v>
      </c>
      <c r="Q593" t="str">
        <f>CONCATENATE(C593,E593,G593,I593)</f>
        <v>14</v>
      </c>
    </row>
    <row r="594" spans="1:17" x14ac:dyDescent="0.25">
      <c r="A594">
        <v>593</v>
      </c>
      <c r="B594">
        <v>230.842883</v>
      </c>
      <c r="C594" s="4">
        <v>1</v>
      </c>
      <c r="H594">
        <v>239.953799</v>
      </c>
      <c r="I594" s="5">
        <v>4</v>
      </c>
      <c r="P594">
        <v>2</v>
      </c>
      <c r="Q594" t="str">
        <f>CONCATENATE(C594,E594,G594,I594)</f>
        <v>14</v>
      </c>
    </row>
    <row r="595" spans="1:17" x14ac:dyDescent="0.25">
      <c r="A595">
        <v>594</v>
      </c>
      <c r="B595">
        <v>230.84493499999999</v>
      </c>
      <c r="C595" s="4">
        <v>1</v>
      </c>
      <c r="H595">
        <v>239.95190299999999</v>
      </c>
      <c r="I595" s="5">
        <v>4</v>
      </c>
      <c r="P595">
        <v>2</v>
      </c>
      <c r="Q595" t="str">
        <f>CONCATENATE(C595,E595,G595,I595)</f>
        <v>14</v>
      </c>
    </row>
    <row r="596" spans="1:17" x14ac:dyDescent="0.25">
      <c r="A596">
        <v>595</v>
      </c>
      <c r="B596">
        <v>230.86072200000001</v>
      </c>
      <c r="C596" s="4">
        <v>1</v>
      </c>
      <c r="H596">
        <v>239.93843100000001</v>
      </c>
      <c r="I596" s="5">
        <v>4</v>
      </c>
      <c r="P596">
        <v>2</v>
      </c>
      <c r="Q596" t="str">
        <f>CONCATENATE(C596,E596,G596,I596)</f>
        <v>14</v>
      </c>
    </row>
    <row r="597" spans="1:17" x14ac:dyDescent="0.25">
      <c r="A597">
        <v>596</v>
      </c>
      <c r="B597">
        <v>230.79141100000001</v>
      </c>
      <c r="C597" s="4">
        <v>1</v>
      </c>
      <c r="H597">
        <v>239.93879799999999</v>
      </c>
      <c r="I597" s="5">
        <v>4</v>
      </c>
      <c r="P597">
        <v>2</v>
      </c>
      <c r="Q597" t="str">
        <f>CONCATENATE(C597,E597,G597,I597)</f>
        <v>14</v>
      </c>
    </row>
    <row r="598" spans="1:17" x14ac:dyDescent="0.25">
      <c r="A598">
        <v>597</v>
      </c>
      <c r="B598">
        <v>230.738677</v>
      </c>
      <c r="C598" s="4">
        <v>1</v>
      </c>
      <c r="D598">
        <v>224.09304599999999</v>
      </c>
      <c r="E598" s="2">
        <v>2</v>
      </c>
      <c r="H598">
        <v>239.96358499999999</v>
      </c>
      <c r="I598" s="5">
        <v>4</v>
      </c>
      <c r="P598">
        <v>3</v>
      </c>
      <c r="Q598" t="str">
        <f>CONCATENATE(C598,E598,G598,I598)</f>
        <v>124</v>
      </c>
    </row>
    <row r="599" spans="1:17" x14ac:dyDescent="0.25">
      <c r="A599">
        <v>598</v>
      </c>
      <c r="B599">
        <v>230.81946199999999</v>
      </c>
      <c r="C599" s="4">
        <v>1</v>
      </c>
      <c r="D599">
        <v>224.07978199999999</v>
      </c>
      <c r="E599" s="2">
        <v>2</v>
      </c>
      <c r="H599">
        <v>239.934483</v>
      </c>
      <c r="I599" s="5">
        <v>4</v>
      </c>
      <c r="P599">
        <v>3</v>
      </c>
      <c r="Q599" t="str">
        <f>CONCATENATE(C599,E599,G599,I599)</f>
        <v>124</v>
      </c>
    </row>
    <row r="600" spans="1:17" x14ac:dyDescent="0.25">
      <c r="A600">
        <v>599</v>
      </c>
      <c r="B600">
        <v>230.87272100000001</v>
      </c>
      <c r="C600" s="4">
        <v>1</v>
      </c>
      <c r="D600">
        <v>224.060047</v>
      </c>
      <c r="E600" s="2">
        <v>2</v>
      </c>
      <c r="H600">
        <v>239.98153199999999</v>
      </c>
      <c r="I600" s="5">
        <v>4</v>
      </c>
      <c r="P600">
        <v>3</v>
      </c>
      <c r="Q600" t="str">
        <f>CONCATENATE(C600,E600,G600,I600)</f>
        <v>124</v>
      </c>
    </row>
    <row r="601" spans="1:17" x14ac:dyDescent="0.25">
      <c r="A601">
        <v>600</v>
      </c>
      <c r="D601">
        <v>224.07646700000001</v>
      </c>
      <c r="E601" s="2">
        <v>2</v>
      </c>
      <c r="P601">
        <v>1</v>
      </c>
      <c r="Q601" t="str">
        <f>CONCATENATE(C601,E601,G601,I601)</f>
        <v>2</v>
      </c>
    </row>
    <row r="602" spans="1:17" x14ac:dyDescent="0.25">
      <c r="A602">
        <v>601</v>
      </c>
      <c r="D602">
        <v>224.07330899999999</v>
      </c>
      <c r="E602" s="2">
        <v>2</v>
      </c>
      <c r="P602">
        <v>1</v>
      </c>
      <c r="Q602" t="str">
        <f>CONCATENATE(C602,E602,G602,I602)</f>
        <v>2</v>
      </c>
    </row>
    <row r="603" spans="1:17" x14ac:dyDescent="0.25">
      <c r="A603">
        <v>602</v>
      </c>
      <c r="D603">
        <v>224.027523</v>
      </c>
      <c r="E603" s="2">
        <v>2</v>
      </c>
      <c r="P603">
        <v>1</v>
      </c>
      <c r="Q603" t="str">
        <f>CONCATENATE(C603,E603,G603,I603)</f>
        <v>2</v>
      </c>
    </row>
    <row r="604" spans="1:17" x14ac:dyDescent="0.25">
      <c r="A604">
        <v>603</v>
      </c>
      <c r="D604">
        <v>224.033522</v>
      </c>
      <c r="E604" s="2">
        <v>2</v>
      </c>
      <c r="F604">
        <v>230.968243</v>
      </c>
      <c r="G604" s="3">
        <v>3</v>
      </c>
      <c r="P604">
        <v>2</v>
      </c>
      <c r="Q604" t="str">
        <f>CONCATENATE(C604,E604,G604,I604)</f>
        <v>23</v>
      </c>
    </row>
    <row r="605" spans="1:17" x14ac:dyDescent="0.25">
      <c r="A605">
        <v>604</v>
      </c>
      <c r="D605">
        <v>224.0591</v>
      </c>
      <c r="E605" s="2">
        <v>2</v>
      </c>
      <c r="F605">
        <v>230.968243</v>
      </c>
      <c r="G605" s="3">
        <v>3</v>
      </c>
      <c r="P605">
        <v>2</v>
      </c>
      <c r="Q605" t="str">
        <f>CONCATENATE(C605,E605,G605,I605)</f>
        <v>23</v>
      </c>
    </row>
    <row r="606" spans="1:17" x14ac:dyDescent="0.25">
      <c r="A606">
        <v>605</v>
      </c>
      <c r="D606">
        <v>224.05073200000001</v>
      </c>
      <c r="E606" s="2">
        <v>2</v>
      </c>
      <c r="F606">
        <v>230.975031</v>
      </c>
      <c r="G606" s="3">
        <v>3</v>
      </c>
      <c r="P606">
        <v>2</v>
      </c>
      <c r="Q606" t="str">
        <f>CONCATENATE(C606,E606,G606,I606)</f>
        <v>23</v>
      </c>
    </row>
    <row r="607" spans="1:17" x14ac:dyDescent="0.25">
      <c r="A607">
        <v>606</v>
      </c>
      <c r="D607">
        <v>224.036417</v>
      </c>
      <c r="E607" s="2">
        <v>2</v>
      </c>
      <c r="F607">
        <v>230.95650699999999</v>
      </c>
      <c r="G607" s="3">
        <v>3</v>
      </c>
      <c r="P607">
        <v>2</v>
      </c>
      <c r="Q607" t="str">
        <f>CONCATENATE(C607,E607,G607,I607)</f>
        <v>23</v>
      </c>
    </row>
    <row r="608" spans="1:17" x14ac:dyDescent="0.25">
      <c r="A608">
        <v>607</v>
      </c>
      <c r="D608">
        <v>224.010997</v>
      </c>
      <c r="E608" s="2">
        <v>2</v>
      </c>
      <c r="F608">
        <v>230.97408300000001</v>
      </c>
      <c r="G608" s="3">
        <v>3</v>
      </c>
      <c r="P608">
        <v>2</v>
      </c>
      <c r="Q608" t="str">
        <f>CONCATENATE(C608,E608,G608,I608)</f>
        <v>23</v>
      </c>
    </row>
    <row r="609" spans="1:17" x14ac:dyDescent="0.25">
      <c r="A609">
        <v>608</v>
      </c>
      <c r="D609">
        <v>224.00389200000001</v>
      </c>
      <c r="E609" s="2">
        <v>2</v>
      </c>
      <c r="F609">
        <v>231.00913500000001</v>
      </c>
      <c r="G609" s="3">
        <v>3</v>
      </c>
      <c r="P609">
        <v>2</v>
      </c>
      <c r="Q609" t="str">
        <f>CONCATENATE(C609,E609,G609,I609)</f>
        <v>23</v>
      </c>
    </row>
    <row r="610" spans="1:17" x14ac:dyDescent="0.25">
      <c r="A610">
        <v>609</v>
      </c>
      <c r="D610">
        <v>224.04199600000001</v>
      </c>
      <c r="E610" s="2">
        <v>2</v>
      </c>
      <c r="F610">
        <v>230.98955799999999</v>
      </c>
      <c r="G610" s="3">
        <v>3</v>
      </c>
      <c r="P610">
        <v>2</v>
      </c>
      <c r="Q610" t="str">
        <f>CONCATENATE(C610,E610,G610,I610)</f>
        <v>23</v>
      </c>
    </row>
    <row r="611" spans="1:17" x14ac:dyDescent="0.25">
      <c r="A611">
        <v>610</v>
      </c>
      <c r="D611">
        <v>224.10778199999999</v>
      </c>
      <c r="E611" s="2">
        <v>2</v>
      </c>
      <c r="F611">
        <v>231.02550400000001</v>
      </c>
      <c r="G611" s="3">
        <v>3</v>
      </c>
      <c r="H611">
        <v>227.72773799999999</v>
      </c>
      <c r="I611" s="5">
        <v>4</v>
      </c>
      <c r="P611">
        <v>3</v>
      </c>
      <c r="Q611" t="str">
        <f>CONCATENATE(C611,E611,G611,I611)</f>
        <v>234</v>
      </c>
    </row>
    <row r="612" spans="1:17" x14ac:dyDescent="0.25">
      <c r="A612">
        <v>611</v>
      </c>
      <c r="D612">
        <v>224.09304599999999</v>
      </c>
      <c r="E612" s="2">
        <v>2</v>
      </c>
      <c r="F612">
        <v>231.042134</v>
      </c>
      <c r="G612" s="3">
        <v>3</v>
      </c>
      <c r="H612">
        <v>227.64011099999999</v>
      </c>
      <c r="I612" s="5">
        <v>4</v>
      </c>
      <c r="P612">
        <v>3</v>
      </c>
      <c r="Q612" t="str">
        <f>CONCATENATE(C612,E612,G612,I612)</f>
        <v>234</v>
      </c>
    </row>
    <row r="613" spans="1:17" x14ac:dyDescent="0.25">
      <c r="A613">
        <v>612</v>
      </c>
      <c r="D613">
        <v>224.09304599999999</v>
      </c>
      <c r="E613" s="2">
        <v>2</v>
      </c>
      <c r="F613">
        <v>230.978295</v>
      </c>
      <c r="G613" s="3">
        <v>3</v>
      </c>
      <c r="H613">
        <v>227.63716399999998</v>
      </c>
      <c r="I613" s="5">
        <v>4</v>
      </c>
      <c r="P613">
        <v>3</v>
      </c>
      <c r="Q613" t="str">
        <f>CONCATENATE(C613,E613,G613,I613)</f>
        <v>234</v>
      </c>
    </row>
    <row r="614" spans="1:17" x14ac:dyDescent="0.25">
      <c r="A614">
        <v>613</v>
      </c>
      <c r="F614">
        <v>230.89977300000001</v>
      </c>
      <c r="G614" s="3">
        <v>3</v>
      </c>
      <c r="H614">
        <v>227.714055</v>
      </c>
      <c r="I614" s="5">
        <v>4</v>
      </c>
      <c r="P614">
        <v>2</v>
      </c>
      <c r="Q614" t="str">
        <f>CONCATENATE(C614,E614,G614,I614)</f>
        <v>34</v>
      </c>
    </row>
    <row r="615" spans="1:17" x14ac:dyDescent="0.25">
      <c r="A615">
        <v>614</v>
      </c>
      <c r="F615">
        <v>230.885775</v>
      </c>
      <c r="G615" s="3">
        <v>3</v>
      </c>
      <c r="H615">
        <v>227.72321199999999</v>
      </c>
      <c r="I615" s="5">
        <v>4</v>
      </c>
      <c r="P615">
        <v>2</v>
      </c>
      <c r="Q615" t="str">
        <f>CONCATENATE(C615,E615,G615,I615)</f>
        <v>34</v>
      </c>
    </row>
    <row r="616" spans="1:17" x14ac:dyDescent="0.25">
      <c r="A616">
        <v>615</v>
      </c>
      <c r="F616">
        <v>230.868775</v>
      </c>
      <c r="G616" s="3">
        <v>3</v>
      </c>
      <c r="H616">
        <v>227.68089900000001</v>
      </c>
      <c r="I616" s="5">
        <v>4</v>
      </c>
      <c r="P616">
        <v>2</v>
      </c>
      <c r="Q616" t="str">
        <f>CONCATENATE(C616,E616,G616,I616)</f>
        <v>34</v>
      </c>
    </row>
    <row r="617" spans="1:17" x14ac:dyDescent="0.25">
      <c r="A617">
        <v>616</v>
      </c>
      <c r="F617">
        <v>230.832514</v>
      </c>
      <c r="G617" s="3">
        <v>3</v>
      </c>
      <c r="H617">
        <v>227.68110999999999</v>
      </c>
      <c r="I617" s="5">
        <v>4</v>
      </c>
      <c r="P617">
        <v>2</v>
      </c>
      <c r="Q617" t="str">
        <f>CONCATENATE(C617,E617,G617,I617)</f>
        <v>34</v>
      </c>
    </row>
    <row r="618" spans="1:17" x14ac:dyDescent="0.25">
      <c r="A618">
        <v>617</v>
      </c>
      <c r="F618">
        <v>230.968243</v>
      </c>
      <c r="G618" s="3">
        <v>3</v>
      </c>
      <c r="H618">
        <v>227.716633</v>
      </c>
      <c r="I618" s="5">
        <v>4</v>
      </c>
      <c r="P618">
        <v>2</v>
      </c>
      <c r="Q618" t="str">
        <f>CONCATENATE(C618,E618,G618,I618)</f>
        <v>34</v>
      </c>
    </row>
    <row r="619" spans="1:17" x14ac:dyDescent="0.25">
      <c r="A619">
        <v>618</v>
      </c>
      <c r="B619">
        <v>215.826977</v>
      </c>
      <c r="C619" s="4">
        <v>1</v>
      </c>
      <c r="H619">
        <v>227.71331799999999</v>
      </c>
      <c r="I619" s="5">
        <v>4</v>
      </c>
      <c r="P619">
        <v>2</v>
      </c>
      <c r="Q619" t="str">
        <f>CONCATENATE(C619,E619,G619,I619)</f>
        <v>14</v>
      </c>
    </row>
    <row r="620" spans="1:17" x14ac:dyDescent="0.25">
      <c r="A620">
        <v>619</v>
      </c>
      <c r="B620">
        <v>215.834082</v>
      </c>
      <c r="C620" s="4">
        <v>1</v>
      </c>
      <c r="H620">
        <v>227.72157999999999</v>
      </c>
      <c r="I620" s="5">
        <v>4</v>
      </c>
      <c r="P620">
        <v>2</v>
      </c>
      <c r="Q620" t="str">
        <f>CONCATENATE(C620,E620,G620,I620)</f>
        <v>14</v>
      </c>
    </row>
    <row r="621" spans="1:17" x14ac:dyDescent="0.25">
      <c r="A621">
        <v>620</v>
      </c>
      <c r="B621">
        <v>215.854502</v>
      </c>
      <c r="C621" s="4">
        <v>1</v>
      </c>
      <c r="H621">
        <v>227.738159</v>
      </c>
      <c r="I621" s="5">
        <v>4</v>
      </c>
      <c r="P621">
        <v>2</v>
      </c>
      <c r="Q621" t="str">
        <f>CONCATENATE(C621,E621,G621,I621)</f>
        <v>14</v>
      </c>
    </row>
    <row r="622" spans="1:17" x14ac:dyDescent="0.25">
      <c r="A622">
        <v>621</v>
      </c>
      <c r="B622">
        <v>215.78119000000001</v>
      </c>
      <c r="C622" s="4">
        <v>1</v>
      </c>
      <c r="H622">
        <v>227.70347599999999</v>
      </c>
      <c r="I622" s="5">
        <v>4</v>
      </c>
      <c r="P622">
        <v>2</v>
      </c>
      <c r="Q622" t="str">
        <f>CONCATENATE(C622,E622,G622,I622)</f>
        <v>14</v>
      </c>
    </row>
    <row r="623" spans="1:17" x14ac:dyDescent="0.25">
      <c r="A623">
        <v>622</v>
      </c>
      <c r="B623">
        <v>215.79971599999999</v>
      </c>
      <c r="C623" s="4">
        <v>1</v>
      </c>
      <c r="H623">
        <v>227.71815899999999</v>
      </c>
      <c r="I623" s="5">
        <v>4</v>
      </c>
      <c r="P623">
        <v>2</v>
      </c>
      <c r="Q623" t="str">
        <f>CONCATENATE(C623,E623,G623,I623)</f>
        <v>14</v>
      </c>
    </row>
    <row r="624" spans="1:17" x14ac:dyDescent="0.25">
      <c r="A624">
        <v>623</v>
      </c>
      <c r="B624">
        <v>215.75866500000001</v>
      </c>
      <c r="C624" s="4">
        <v>1</v>
      </c>
      <c r="H624">
        <v>227.72773799999999</v>
      </c>
      <c r="I624" s="5">
        <v>4</v>
      </c>
      <c r="P624">
        <v>2</v>
      </c>
      <c r="Q624" t="str">
        <f>CONCATENATE(C624,E624,G624,I624)</f>
        <v>14</v>
      </c>
    </row>
    <row r="625" spans="1:17" x14ac:dyDescent="0.25">
      <c r="A625">
        <v>624</v>
      </c>
      <c r="B625">
        <v>215.76661200000001</v>
      </c>
      <c r="C625" s="4">
        <v>1</v>
      </c>
      <c r="P625">
        <v>1</v>
      </c>
      <c r="Q625" t="str">
        <f>CONCATENATE(C625,E625,G625,I625)</f>
        <v>1</v>
      </c>
    </row>
    <row r="626" spans="1:17" x14ac:dyDescent="0.25">
      <c r="A626">
        <v>625</v>
      </c>
      <c r="B626">
        <v>215.73682400000001</v>
      </c>
      <c r="C626" s="4">
        <v>1</v>
      </c>
      <c r="P626">
        <v>1</v>
      </c>
      <c r="Q626" t="str">
        <f>CONCATENATE(C626,E626,G626,I626)</f>
        <v>1</v>
      </c>
    </row>
    <row r="627" spans="1:17" x14ac:dyDescent="0.25">
      <c r="A627">
        <v>626</v>
      </c>
      <c r="B627">
        <v>215.80455799999999</v>
      </c>
      <c r="C627" s="4">
        <v>1</v>
      </c>
      <c r="P627">
        <v>1</v>
      </c>
      <c r="Q627" t="str">
        <f>CONCATENATE(C627,E627,G627,I627)</f>
        <v>1</v>
      </c>
    </row>
    <row r="628" spans="1:17" x14ac:dyDescent="0.25">
      <c r="A628">
        <v>627</v>
      </c>
      <c r="B628">
        <v>215.793926</v>
      </c>
      <c r="C628" s="4">
        <v>1</v>
      </c>
      <c r="P628">
        <v>1</v>
      </c>
      <c r="Q628" t="str">
        <f>CONCATENATE(C628,E628,G628,I628)</f>
        <v>1</v>
      </c>
    </row>
    <row r="629" spans="1:17" x14ac:dyDescent="0.25">
      <c r="A629">
        <v>628</v>
      </c>
      <c r="B629">
        <v>215.73793000000001</v>
      </c>
      <c r="C629" s="4">
        <v>1</v>
      </c>
      <c r="D629">
        <v>209.41308099999998</v>
      </c>
      <c r="E629" s="2">
        <v>2</v>
      </c>
      <c r="P629">
        <v>2</v>
      </c>
      <c r="Q629" t="str">
        <f>CONCATENATE(C629,E629,G629,I629)</f>
        <v>12</v>
      </c>
    </row>
    <row r="630" spans="1:17" x14ac:dyDescent="0.25">
      <c r="A630">
        <v>629</v>
      </c>
      <c r="B630">
        <v>215.70666800000001</v>
      </c>
      <c r="C630" s="4">
        <v>1</v>
      </c>
      <c r="D630">
        <v>209.428721</v>
      </c>
      <c r="E630" s="2">
        <v>2</v>
      </c>
      <c r="P630">
        <v>2</v>
      </c>
      <c r="Q630" t="str">
        <f>CONCATENATE(C630,E630,G630,I630)</f>
        <v>12</v>
      </c>
    </row>
    <row r="631" spans="1:17" x14ac:dyDescent="0.25">
      <c r="A631">
        <v>630</v>
      </c>
      <c r="B631">
        <v>215.826977</v>
      </c>
      <c r="C631" s="4">
        <v>1</v>
      </c>
      <c r="D631">
        <v>209.388079</v>
      </c>
      <c r="E631" s="2">
        <v>2</v>
      </c>
      <c r="P631">
        <v>2</v>
      </c>
      <c r="Q631" t="str">
        <f>CONCATENATE(C631,E631,G631,I631)</f>
        <v>12</v>
      </c>
    </row>
    <row r="632" spans="1:17" x14ac:dyDescent="0.25">
      <c r="A632">
        <v>631</v>
      </c>
      <c r="B632">
        <v>215.826977</v>
      </c>
      <c r="C632" s="4">
        <v>1</v>
      </c>
      <c r="D632">
        <v>209.381911</v>
      </c>
      <c r="E632" s="2">
        <v>2</v>
      </c>
      <c r="P632">
        <v>2</v>
      </c>
      <c r="Q632" t="str">
        <f>CONCATENATE(C632,E632,G632,I632)</f>
        <v>12</v>
      </c>
    </row>
    <row r="633" spans="1:17" x14ac:dyDescent="0.25">
      <c r="A633">
        <v>632</v>
      </c>
      <c r="D633">
        <v>209.41207399999999</v>
      </c>
      <c r="E633" s="2">
        <v>2</v>
      </c>
      <c r="F633">
        <v>216.49741399999999</v>
      </c>
      <c r="G633" s="3">
        <v>3</v>
      </c>
      <c r="P633">
        <v>2</v>
      </c>
      <c r="Q633" t="str">
        <f>CONCATENATE(C633,E633,G633,I633)</f>
        <v>23</v>
      </c>
    </row>
    <row r="634" spans="1:17" x14ac:dyDescent="0.25">
      <c r="A634">
        <v>633</v>
      </c>
      <c r="D634">
        <v>209.42244199999999</v>
      </c>
      <c r="E634" s="2">
        <v>2</v>
      </c>
      <c r="F634">
        <v>216.44167999999999</v>
      </c>
      <c r="G634" s="3">
        <v>3</v>
      </c>
      <c r="P634">
        <v>2</v>
      </c>
      <c r="Q634" t="str">
        <f>CONCATENATE(C634,E634,G634,I634)</f>
        <v>23</v>
      </c>
    </row>
    <row r="635" spans="1:17" x14ac:dyDescent="0.25">
      <c r="A635">
        <v>634</v>
      </c>
      <c r="D635">
        <v>209.41404199999999</v>
      </c>
      <c r="E635" s="2">
        <v>2</v>
      </c>
      <c r="F635">
        <v>216.464889</v>
      </c>
      <c r="G635" s="3">
        <v>3</v>
      </c>
      <c r="P635">
        <v>2</v>
      </c>
      <c r="Q635" t="str">
        <f>CONCATENATE(C635,E635,G635,I635)</f>
        <v>23</v>
      </c>
    </row>
    <row r="636" spans="1:17" x14ac:dyDescent="0.25">
      <c r="A636">
        <v>635</v>
      </c>
      <c r="D636">
        <v>209.43361199999998</v>
      </c>
      <c r="E636" s="2">
        <v>2</v>
      </c>
      <c r="F636">
        <v>216.51888600000001</v>
      </c>
      <c r="G636" s="3">
        <v>3</v>
      </c>
      <c r="P636">
        <v>2</v>
      </c>
      <c r="Q636" t="str">
        <f>CONCATENATE(C636,E636,G636,I636)</f>
        <v>23</v>
      </c>
    </row>
    <row r="637" spans="1:17" x14ac:dyDescent="0.25">
      <c r="A637">
        <v>636</v>
      </c>
      <c r="D637">
        <v>209.43999399999998</v>
      </c>
      <c r="E637" s="2">
        <v>2</v>
      </c>
      <c r="F637">
        <v>216.54656900000001</v>
      </c>
      <c r="G637" s="3">
        <v>3</v>
      </c>
      <c r="P637">
        <v>2</v>
      </c>
      <c r="Q637" t="str">
        <f>CONCATENATE(C637,E637,G637,I637)</f>
        <v>23</v>
      </c>
    </row>
    <row r="638" spans="1:17" x14ac:dyDescent="0.25">
      <c r="A638">
        <v>637</v>
      </c>
      <c r="D638">
        <v>209.46329800000001</v>
      </c>
      <c r="E638" s="2">
        <v>2</v>
      </c>
      <c r="F638">
        <v>216.530991</v>
      </c>
      <c r="G638" s="3">
        <v>3</v>
      </c>
      <c r="H638">
        <v>214.03860299999999</v>
      </c>
      <c r="I638" s="5">
        <v>4</v>
      </c>
      <c r="P638">
        <v>3</v>
      </c>
      <c r="Q638" t="str">
        <f>CONCATENATE(C638,E638,G638,I638)</f>
        <v>234</v>
      </c>
    </row>
    <row r="639" spans="1:17" x14ac:dyDescent="0.25">
      <c r="A639">
        <v>638</v>
      </c>
      <c r="D639">
        <v>209.47451699999999</v>
      </c>
      <c r="E639" s="2">
        <v>2</v>
      </c>
      <c r="F639">
        <v>216.57125199999999</v>
      </c>
      <c r="G639" s="3">
        <v>3</v>
      </c>
      <c r="H639">
        <v>213.99329</v>
      </c>
      <c r="I639" s="5">
        <v>4</v>
      </c>
      <c r="P639">
        <v>3</v>
      </c>
      <c r="Q639" t="str">
        <f>CONCATENATE(C639,E639,G639,I639)</f>
        <v>234</v>
      </c>
    </row>
    <row r="640" spans="1:17" x14ac:dyDescent="0.25">
      <c r="A640">
        <v>639</v>
      </c>
      <c r="D640">
        <v>209.41308099999998</v>
      </c>
      <c r="E640" s="2">
        <v>2</v>
      </c>
      <c r="F640">
        <v>216.658142</v>
      </c>
      <c r="G640" s="3">
        <v>3</v>
      </c>
      <c r="H640">
        <v>214.022288</v>
      </c>
      <c r="I640" s="5">
        <v>4</v>
      </c>
      <c r="P640">
        <v>3</v>
      </c>
      <c r="Q640" t="str">
        <f>CONCATENATE(C640,E640,G640,I640)</f>
        <v>234</v>
      </c>
    </row>
    <row r="641" spans="1:17" x14ac:dyDescent="0.25">
      <c r="A641">
        <v>640</v>
      </c>
      <c r="F641">
        <v>216.57430400000001</v>
      </c>
      <c r="G641" s="3">
        <v>3</v>
      </c>
      <c r="H641">
        <v>213.98018500000001</v>
      </c>
      <c r="I641" s="5">
        <v>4</v>
      </c>
      <c r="P641">
        <v>2</v>
      </c>
      <c r="Q641" t="str">
        <f>CONCATENATE(C641,E641,G641,I641)</f>
        <v>34</v>
      </c>
    </row>
    <row r="642" spans="1:17" x14ac:dyDescent="0.25">
      <c r="A642">
        <v>641</v>
      </c>
      <c r="F642">
        <v>216.53962200000001</v>
      </c>
      <c r="G642" s="3">
        <v>3</v>
      </c>
      <c r="H642">
        <v>213.98313200000001</v>
      </c>
      <c r="I642" s="5">
        <v>4</v>
      </c>
      <c r="P642">
        <v>2</v>
      </c>
      <c r="Q642" t="str">
        <f>CONCATENATE(C642,E642,G642,I642)</f>
        <v>34</v>
      </c>
    </row>
    <row r="643" spans="1:17" x14ac:dyDescent="0.25">
      <c r="A643">
        <v>642</v>
      </c>
      <c r="F643">
        <v>216.49741399999999</v>
      </c>
      <c r="G643" s="3">
        <v>3</v>
      </c>
      <c r="H643">
        <v>214.00634099999999</v>
      </c>
      <c r="I643" s="5">
        <v>4</v>
      </c>
      <c r="P643">
        <v>2</v>
      </c>
      <c r="Q643" t="str">
        <f>CONCATENATE(C643,E643,G643,I643)</f>
        <v>34</v>
      </c>
    </row>
    <row r="644" spans="1:17" x14ac:dyDescent="0.25">
      <c r="A644">
        <v>643</v>
      </c>
      <c r="F644">
        <v>216.49741399999999</v>
      </c>
      <c r="G644" s="3">
        <v>3</v>
      </c>
      <c r="H644">
        <v>213.98392200000001</v>
      </c>
      <c r="I644" s="5">
        <v>4</v>
      </c>
      <c r="P644">
        <v>2</v>
      </c>
      <c r="Q644" t="str">
        <f>CONCATENATE(C644,E644,G644,I644)</f>
        <v>34</v>
      </c>
    </row>
    <row r="645" spans="1:17" x14ac:dyDescent="0.25">
      <c r="A645">
        <v>644</v>
      </c>
      <c r="F645">
        <v>216.49741399999999</v>
      </c>
      <c r="G645" s="3">
        <v>3</v>
      </c>
      <c r="H645">
        <v>214.011867</v>
      </c>
      <c r="I645" s="5">
        <v>4</v>
      </c>
      <c r="P645">
        <v>2</v>
      </c>
      <c r="Q645" t="str">
        <f>CONCATENATE(C645,E645,G645,I645)</f>
        <v>34</v>
      </c>
    </row>
    <row r="646" spans="1:17" x14ac:dyDescent="0.25">
      <c r="A646">
        <v>645</v>
      </c>
      <c r="B646">
        <v>197.831805</v>
      </c>
      <c r="C646" s="4">
        <v>1</v>
      </c>
      <c r="H646">
        <v>214.03555</v>
      </c>
      <c r="I646" s="5">
        <v>4</v>
      </c>
      <c r="P646">
        <v>2</v>
      </c>
      <c r="Q646" t="str">
        <f>CONCATENATE(C646,E646,G646,I646)</f>
        <v>14</v>
      </c>
    </row>
    <row r="647" spans="1:17" x14ac:dyDescent="0.25">
      <c r="A647">
        <v>646</v>
      </c>
      <c r="B647">
        <v>197.87319099999999</v>
      </c>
      <c r="C647" s="4">
        <v>1</v>
      </c>
      <c r="H647">
        <v>214.04807600000001</v>
      </c>
      <c r="I647" s="5">
        <v>4</v>
      </c>
      <c r="P647">
        <v>2</v>
      </c>
      <c r="Q647" t="str">
        <f>CONCATENATE(C647,E647,G647,I647)</f>
        <v>14</v>
      </c>
    </row>
    <row r="648" spans="1:17" x14ac:dyDescent="0.25">
      <c r="A648">
        <v>647</v>
      </c>
      <c r="B648">
        <v>197.88037</v>
      </c>
      <c r="C648" s="4">
        <v>1</v>
      </c>
      <c r="H648">
        <v>214.12912399999999</v>
      </c>
      <c r="I648" s="5">
        <v>4</v>
      </c>
      <c r="P648">
        <v>2</v>
      </c>
      <c r="Q648" t="str">
        <f>CONCATENATE(C648,E648,G648,I648)</f>
        <v>14</v>
      </c>
    </row>
    <row r="649" spans="1:17" x14ac:dyDescent="0.25">
      <c r="A649">
        <v>648</v>
      </c>
      <c r="B649">
        <v>197.90574099999998</v>
      </c>
      <c r="C649" s="4">
        <v>1</v>
      </c>
      <c r="P649">
        <v>1</v>
      </c>
      <c r="Q649" t="str">
        <f>CONCATENATE(C649,E649,G649,I649)</f>
        <v>1</v>
      </c>
    </row>
    <row r="650" spans="1:17" x14ac:dyDescent="0.25">
      <c r="A650">
        <v>649</v>
      </c>
      <c r="B650">
        <v>197.91143299999999</v>
      </c>
      <c r="C650" s="4">
        <v>1</v>
      </c>
      <c r="P650">
        <v>1</v>
      </c>
      <c r="Q650" t="str">
        <f>CONCATENATE(C650,E650,G650,I650)</f>
        <v>1</v>
      </c>
    </row>
    <row r="651" spans="1:17" x14ac:dyDescent="0.25">
      <c r="A651">
        <v>650</v>
      </c>
      <c r="B651">
        <v>197.89238999999998</v>
      </c>
      <c r="C651" s="4">
        <v>1</v>
      </c>
      <c r="P651">
        <v>1</v>
      </c>
      <c r="Q651" t="str">
        <f>CONCATENATE(C651,E651,G651,I651)</f>
        <v>1</v>
      </c>
    </row>
    <row r="652" spans="1:17" x14ac:dyDescent="0.25">
      <c r="A652">
        <v>651</v>
      </c>
      <c r="B652">
        <v>197.90999499999998</v>
      </c>
      <c r="C652" s="4">
        <v>1</v>
      </c>
      <c r="P652">
        <v>1</v>
      </c>
      <c r="Q652" t="str">
        <f>CONCATENATE(C652,E652,G652,I652)</f>
        <v>1</v>
      </c>
    </row>
    <row r="653" spans="1:17" x14ac:dyDescent="0.25">
      <c r="A653">
        <v>652</v>
      </c>
      <c r="B653">
        <v>197.91308099999998</v>
      </c>
      <c r="C653" s="4">
        <v>1</v>
      </c>
      <c r="P653">
        <v>1</v>
      </c>
      <c r="Q653" t="str">
        <f>CONCATENATE(C653,E653,G653,I653)</f>
        <v>1</v>
      </c>
    </row>
    <row r="654" spans="1:17" x14ac:dyDescent="0.25">
      <c r="A654">
        <v>653</v>
      </c>
      <c r="B654">
        <v>197.86648399999999</v>
      </c>
      <c r="C654" s="4">
        <v>1</v>
      </c>
      <c r="P654">
        <v>1</v>
      </c>
      <c r="Q654" t="str">
        <f>CONCATENATE(C654,E654,G654,I654)</f>
        <v>1</v>
      </c>
    </row>
    <row r="655" spans="1:17" x14ac:dyDescent="0.25">
      <c r="A655">
        <v>654</v>
      </c>
      <c r="B655">
        <v>197.93659099999999</v>
      </c>
      <c r="C655" s="4">
        <v>1</v>
      </c>
      <c r="D655">
        <v>190.640208</v>
      </c>
      <c r="E655" s="2">
        <v>2</v>
      </c>
      <c r="P655">
        <v>2</v>
      </c>
      <c r="Q655" t="str">
        <f>CONCATENATE(C655,E655,G655,I655)</f>
        <v>12</v>
      </c>
    </row>
    <row r="656" spans="1:17" x14ac:dyDescent="0.25">
      <c r="A656">
        <v>655</v>
      </c>
      <c r="B656">
        <v>197.81318899999999</v>
      </c>
      <c r="C656" s="4">
        <v>1</v>
      </c>
      <c r="D656">
        <v>190.61813599999999</v>
      </c>
      <c r="E656" s="2">
        <v>2</v>
      </c>
      <c r="P656">
        <v>2</v>
      </c>
      <c r="Q656" t="str">
        <f>CONCATENATE(C656,E656,G656,I656)</f>
        <v>12</v>
      </c>
    </row>
    <row r="657" spans="1:17" x14ac:dyDescent="0.25">
      <c r="A657">
        <v>656</v>
      </c>
      <c r="D657">
        <v>190.628401</v>
      </c>
      <c r="E657" s="2">
        <v>2</v>
      </c>
      <c r="P657">
        <v>1</v>
      </c>
      <c r="Q657" t="str">
        <f>CONCATENATE(C657,E657,G657,I657)</f>
        <v>2</v>
      </c>
    </row>
    <row r="658" spans="1:17" x14ac:dyDescent="0.25">
      <c r="A658">
        <v>657</v>
      </c>
      <c r="D658">
        <v>190.620688</v>
      </c>
      <c r="E658" s="2">
        <v>2</v>
      </c>
      <c r="P658">
        <v>1</v>
      </c>
      <c r="Q658" t="str">
        <f>CONCATENATE(C658,E658,G658,I658)</f>
        <v>2</v>
      </c>
    </row>
    <row r="659" spans="1:17" x14ac:dyDescent="0.25">
      <c r="A659">
        <v>658</v>
      </c>
      <c r="D659">
        <v>190.64313799999999</v>
      </c>
      <c r="E659" s="2">
        <v>2</v>
      </c>
      <c r="P659">
        <v>1</v>
      </c>
      <c r="Q659" t="str">
        <f>CONCATENATE(C659,E659,G659,I659)</f>
        <v>2</v>
      </c>
    </row>
    <row r="660" spans="1:17" x14ac:dyDescent="0.25">
      <c r="A660">
        <v>659</v>
      </c>
      <c r="D660">
        <v>190.647547</v>
      </c>
      <c r="E660" s="2">
        <v>2</v>
      </c>
      <c r="F660">
        <v>196.30382399999999</v>
      </c>
      <c r="G660" s="3">
        <v>3</v>
      </c>
      <c r="P660">
        <v>2</v>
      </c>
      <c r="Q660" t="str">
        <f>CONCATENATE(C660,E660,G660,I660)</f>
        <v>23</v>
      </c>
    </row>
    <row r="661" spans="1:17" x14ac:dyDescent="0.25">
      <c r="A661">
        <v>660</v>
      </c>
      <c r="D661">
        <v>190.67180500000001</v>
      </c>
      <c r="E661" s="2">
        <v>2</v>
      </c>
      <c r="F661">
        <v>196.311431</v>
      </c>
      <c r="G661" s="3">
        <v>3</v>
      </c>
      <c r="P661">
        <v>2</v>
      </c>
      <c r="Q661" t="str">
        <f>CONCATENATE(C661,E661,G661,I661)</f>
        <v>23</v>
      </c>
    </row>
    <row r="662" spans="1:17" x14ac:dyDescent="0.25">
      <c r="A662">
        <v>661</v>
      </c>
      <c r="D662">
        <v>190.65872099999999</v>
      </c>
      <c r="E662" s="2">
        <v>2</v>
      </c>
      <c r="F662">
        <v>196.365317</v>
      </c>
      <c r="G662" s="3">
        <v>3</v>
      </c>
      <c r="P662">
        <v>2</v>
      </c>
      <c r="Q662" t="str">
        <f>CONCATENATE(C662,E662,G662,I662)</f>
        <v>23</v>
      </c>
    </row>
    <row r="663" spans="1:17" x14ac:dyDescent="0.25">
      <c r="A663">
        <v>662</v>
      </c>
      <c r="D663">
        <v>190.647391</v>
      </c>
      <c r="E663" s="2">
        <v>2</v>
      </c>
      <c r="F663">
        <v>196.38472999999999</v>
      </c>
      <c r="G663" s="3">
        <v>3</v>
      </c>
      <c r="H663">
        <v>192.87723</v>
      </c>
      <c r="I663" s="5">
        <v>4</v>
      </c>
      <c r="P663">
        <v>3</v>
      </c>
      <c r="Q663" t="str">
        <f>CONCATENATE(C663,E663,G663,I663)</f>
        <v>234</v>
      </c>
    </row>
    <row r="664" spans="1:17" x14ac:dyDescent="0.25">
      <c r="A664">
        <v>663</v>
      </c>
      <c r="D664">
        <v>190.640208</v>
      </c>
      <c r="E664" s="2">
        <v>2</v>
      </c>
      <c r="F664">
        <v>196.365264</v>
      </c>
      <c r="G664" s="3">
        <v>3</v>
      </c>
      <c r="H664">
        <v>192.85590199999999</v>
      </c>
      <c r="I664" s="5">
        <v>4</v>
      </c>
      <c r="P664">
        <v>3</v>
      </c>
      <c r="Q664" t="str">
        <f>CONCATENATE(C664,E664,G664,I664)</f>
        <v>234</v>
      </c>
    </row>
    <row r="665" spans="1:17" x14ac:dyDescent="0.25">
      <c r="A665">
        <v>664</v>
      </c>
      <c r="F665">
        <v>196.381381</v>
      </c>
      <c r="G665" s="3">
        <v>3</v>
      </c>
      <c r="H665">
        <v>192.88004899999999</v>
      </c>
      <c r="I665" s="5">
        <v>4</v>
      </c>
      <c r="P665">
        <v>2</v>
      </c>
      <c r="Q665" t="str">
        <f>CONCATENATE(C665,E665,G665,I665)</f>
        <v>34</v>
      </c>
    </row>
    <row r="666" spans="1:17" x14ac:dyDescent="0.25">
      <c r="A666">
        <v>665</v>
      </c>
      <c r="F666">
        <v>196.364249</v>
      </c>
      <c r="G666" s="3">
        <v>3</v>
      </c>
      <c r="H666">
        <v>192.917868</v>
      </c>
      <c r="I666" s="5">
        <v>4</v>
      </c>
      <c r="P666">
        <v>2</v>
      </c>
      <c r="Q666" t="str">
        <f>CONCATENATE(C666,E666,G666,I666)</f>
        <v>34</v>
      </c>
    </row>
    <row r="667" spans="1:17" x14ac:dyDescent="0.25">
      <c r="A667">
        <v>666</v>
      </c>
      <c r="F667">
        <v>196.36095699999998</v>
      </c>
      <c r="G667" s="3">
        <v>3</v>
      </c>
      <c r="H667">
        <v>192.90440999999998</v>
      </c>
      <c r="I667" s="5">
        <v>4</v>
      </c>
      <c r="P667">
        <v>2</v>
      </c>
      <c r="Q667" t="str">
        <f>CONCATENATE(C667,E667,G667,I667)</f>
        <v>34</v>
      </c>
    </row>
    <row r="668" spans="1:17" x14ac:dyDescent="0.25">
      <c r="A668">
        <v>667</v>
      </c>
      <c r="F668">
        <v>196.36978399999998</v>
      </c>
      <c r="G668" s="3">
        <v>3</v>
      </c>
      <c r="H668">
        <v>192.890849</v>
      </c>
      <c r="I668" s="5">
        <v>4</v>
      </c>
      <c r="P668">
        <v>2</v>
      </c>
      <c r="Q668" t="str">
        <f>CONCATENATE(C668,E668,G668,I668)</f>
        <v>34</v>
      </c>
    </row>
    <row r="669" spans="1:17" x14ac:dyDescent="0.25">
      <c r="A669">
        <v>668</v>
      </c>
      <c r="B669">
        <v>177.39919900000001</v>
      </c>
      <c r="C669" s="4">
        <v>1</v>
      </c>
      <c r="F669">
        <v>196.33302900000001</v>
      </c>
      <c r="G669" s="3">
        <v>3</v>
      </c>
      <c r="H669">
        <v>192.87776399999998</v>
      </c>
      <c r="I669" s="5">
        <v>4</v>
      </c>
      <c r="P669">
        <v>3</v>
      </c>
      <c r="Q669" t="str">
        <f>CONCATENATE(C669,E669,G669,I669)</f>
        <v>134</v>
      </c>
    </row>
    <row r="670" spans="1:17" x14ac:dyDescent="0.25">
      <c r="A670">
        <v>669</v>
      </c>
      <c r="B670">
        <v>177.39919900000001</v>
      </c>
      <c r="C670" s="4">
        <v>1</v>
      </c>
      <c r="F670">
        <v>196.32366400000001</v>
      </c>
      <c r="G670" s="3">
        <v>3</v>
      </c>
      <c r="H670">
        <v>192.89191299999999</v>
      </c>
      <c r="I670" s="5">
        <v>4</v>
      </c>
      <c r="P670">
        <v>3</v>
      </c>
      <c r="Q670" t="str">
        <f>CONCATENATE(C670,E670,G670,I670)</f>
        <v>134</v>
      </c>
    </row>
    <row r="671" spans="1:17" x14ac:dyDescent="0.25">
      <c r="A671">
        <v>670</v>
      </c>
      <c r="B671">
        <v>177.42340300000001</v>
      </c>
      <c r="C671" s="4">
        <v>1</v>
      </c>
      <c r="H671">
        <v>192.92568799999998</v>
      </c>
      <c r="I671" s="5">
        <v>4</v>
      </c>
      <c r="P671">
        <v>2</v>
      </c>
      <c r="Q671" t="str">
        <f>CONCATENATE(C671,E671,G671,I671)</f>
        <v>14</v>
      </c>
    </row>
    <row r="672" spans="1:17" x14ac:dyDescent="0.25">
      <c r="A672">
        <v>671</v>
      </c>
      <c r="B672">
        <v>177.42372</v>
      </c>
      <c r="C672" s="4">
        <v>1</v>
      </c>
      <c r="H672">
        <v>192.987605</v>
      </c>
      <c r="I672" s="5">
        <v>4</v>
      </c>
      <c r="P672">
        <v>2</v>
      </c>
      <c r="Q672" t="str">
        <f>CONCATENATE(C672,E672,G672,I672)</f>
        <v>14</v>
      </c>
    </row>
    <row r="673" spans="1:17" x14ac:dyDescent="0.25">
      <c r="A673">
        <v>672</v>
      </c>
      <c r="B673">
        <v>177.39904100000001</v>
      </c>
      <c r="C673" s="4">
        <v>1</v>
      </c>
      <c r="H673">
        <v>192.87723</v>
      </c>
      <c r="I673" s="5">
        <v>4</v>
      </c>
      <c r="P673">
        <v>2</v>
      </c>
      <c r="Q673" t="str">
        <f>CONCATENATE(C673,E673,G673,I673)</f>
        <v>14</v>
      </c>
    </row>
    <row r="674" spans="1:17" x14ac:dyDescent="0.25">
      <c r="A674">
        <v>673</v>
      </c>
      <c r="B674">
        <v>177.412339</v>
      </c>
      <c r="C674" s="4">
        <v>1</v>
      </c>
      <c r="P674">
        <v>1</v>
      </c>
      <c r="Q674" t="str">
        <f>CONCATENATE(C674,E674,G674,I674)</f>
        <v>1</v>
      </c>
    </row>
    <row r="675" spans="1:17" x14ac:dyDescent="0.25">
      <c r="A675">
        <v>674</v>
      </c>
      <c r="B675">
        <v>177.36419899999999</v>
      </c>
      <c r="C675" s="4">
        <v>1</v>
      </c>
      <c r="P675">
        <v>1</v>
      </c>
      <c r="Q675" t="str">
        <f>CONCATENATE(C675,E675,G675,I675)</f>
        <v>1</v>
      </c>
    </row>
    <row r="676" spans="1:17" x14ac:dyDescent="0.25">
      <c r="A676">
        <v>675</v>
      </c>
      <c r="B676">
        <v>177.369519</v>
      </c>
      <c r="C676" s="4">
        <v>1</v>
      </c>
      <c r="P676">
        <v>1</v>
      </c>
      <c r="Q676" t="str">
        <f>CONCATENATE(C676,E676,G676,I676)</f>
        <v>1</v>
      </c>
    </row>
    <row r="677" spans="1:17" x14ac:dyDescent="0.25">
      <c r="A677">
        <v>676</v>
      </c>
      <c r="B677">
        <v>177.34967699999999</v>
      </c>
      <c r="C677" s="4">
        <v>1</v>
      </c>
      <c r="P677">
        <v>1</v>
      </c>
      <c r="Q677" t="str">
        <f>CONCATENATE(C677,E677,G677,I677)</f>
        <v>1</v>
      </c>
    </row>
    <row r="678" spans="1:17" x14ac:dyDescent="0.25">
      <c r="A678">
        <v>677</v>
      </c>
      <c r="B678">
        <v>177.39015799999999</v>
      </c>
      <c r="C678" s="4">
        <v>1</v>
      </c>
      <c r="D678">
        <v>171.28521000000001</v>
      </c>
      <c r="E678" s="2">
        <v>2</v>
      </c>
      <c r="P678">
        <v>2</v>
      </c>
      <c r="Q678" t="str">
        <f>CONCATENATE(C678,E678,G678,I678)</f>
        <v>12</v>
      </c>
    </row>
    <row r="679" spans="1:17" x14ac:dyDescent="0.25">
      <c r="A679">
        <v>678</v>
      </c>
      <c r="B679">
        <v>177.39919900000001</v>
      </c>
      <c r="C679" s="4">
        <v>1</v>
      </c>
      <c r="D679">
        <v>171.28813600000001</v>
      </c>
      <c r="E679" s="2">
        <v>2</v>
      </c>
      <c r="P679">
        <v>2</v>
      </c>
      <c r="Q679" t="str">
        <f>CONCATENATE(C679,E679,G679,I679)</f>
        <v>12</v>
      </c>
    </row>
    <row r="680" spans="1:17" x14ac:dyDescent="0.25">
      <c r="A680">
        <v>679</v>
      </c>
      <c r="B680">
        <v>177.39919900000001</v>
      </c>
      <c r="C680" s="4">
        <v>1</v>
      </c>
      <c r="D680">
        <v>171.26898599999998</v>
      </c>
      <c r="E680" s="2">
        <v>2</v>
      </c>
      <c r="P680">
        <v>2</v>
      </c>
      <c r="Q680" t="str">
        <f>CONCATENATE(C680,E680,G680,I680)</f>
        <v>12</v>
      </c>
    </row>
    <row r="681" spans="1:17" x14ac:dyDescent="0.25">
      <c r="A681">
        <v>680</v>
      </c>
      <c r="D681">
        <v>171.271062</v>
      </c>
      <c r="E681" s="2">
        <v>2</v>
      </c>
      <c r="P681">
        <v>1</v>
      </c>
      <c r="Q681" t="str">
        <f>CONCATENATE(C681,E681,G681,I681)</f>
        <v>2</v>
      </c>
    </row>
    <row r="682" spans="1:17" x14ac:dyDescent="0.25">
      <c r="A682">
        <v>681</v>
      </c>
      <c r="D682">
        <v>171.269307</v>
      </c>
      <c r="E682" s="2">
        <v>2</v>
      </c>
      <c r="P682">
        <v>1</v>
      </c>
      <c r="Q682" t="str">
        <f>CONCATENATE(C682,E682,G682,I682)</f>
        <v>2</v>
      </c>
    </row>
    <row r="683" spans="1:17" x14ac:dyDescent="0.25">
      <c r="A683">
        <v>682</v>
      </c>
      <c r="D683">
        <v>171.26691099999999</v>
      </c>
      <c r="E683" s="2">
        <v>2</v>
      </c>
      <c r="P683">
        <v>1</v>
      </c>
      <c r="Q683" t="str">
        <f>CONCATENATE(C683,E683,G683,I683)</f>
        <v>2</v>
      </c>
    </row>
    <row r="684" spans="1:17" x14ac:dyDescent="0.25">
      <c r="A684">
        <v>683</v>
      </c>
      <c r="D684">
        <v>171.30185999999998</v>
      </c>
      <c r="E684" s="2">
        <v>2</v>
      </c>
      <c r="P684">
        <v>1</v>
      </c>
      <c r="Q684" t="str">
        <f>CONCATENATE(C684,E684,G684,I684)</f>
        <v>2</v>
      </c>
    </row>
    <row r="685" spans="1:17" x14ac:dyDescent="0.25">
      <c r="A685">
        <v>684</v>
      </c>
      <c r="D685">
        <v>171.25297599999999</v>
      </c>
      <c r="E685" s="2">
        <v>2</v>
      </c>
      <c r="F685">
        <v>174.51765499999999</v>
      </c>
      <c r="G685" s="3">
        <v>3</v>
      </c>
      <c r="P685">
        <v>2</v>
      </c>
      <c r="Q685" t="str">
        <f>CONCATENATE(C685,E685,G685,I685)</f>
        <v>23</v>
      </c>
    </row>
    <row r="686" spans="1:17" x14ac:dyDescent="0.25">
      <c r="A686">
        <v>685</v>
      </c>
      <c r="D686">
        <v>171.28521000000001</v>
      </c>
      <c r="E686" s="2">
        <v>2</v>
      </c>
      <c r="F686">
        <v>174.52467799999999</v>
      </c>
      <c r="G686" s="3">
        <v>3</v>
      </c>
      <c r="P686">
        <v>2</v>
      </c>
      <c r="Q686" t="str">
        <f>CONCATENATE(C686,E686,G686,I686)</f>
        <v>23</v>
      </c>
    </row>
    <row r="687" spans="1:17" x14ac:dyDescent="0.25">
      <c r="A687">
        <v>686</v>
      </c>
      <c r="F687">
        <v>174.51956999999999</v>
      </c>
      <c r="G687" s="3">
        <v>3</v>
      </c>
      <c r="H687">
        <v>172.31196499999999</v>
      </c>
      <c r="I687" s="5">
        <v>4</v>
      </c>
      <c r="P687">
        <v>2</v>
      </c>
      <c r="Q687" t="str">
        <f>CONCATENATE(C687,E687,G687,I687)</f>
        <v>34</v>
      </c>
    </row>
    <row r="688" spans="1:17" x14ac:dyDescent="0.25">
      <c r="A688">
        <v>687</v>
      </c>
      <c r="F688">
        <v>174.52558399999998</v>
      </c>
      <c r="G688" s="3">
        <v>3</v>
      </c>
      <c r="H688">
        <v>172.31053</v>
      </c>
      <c r="I688" s="5">
        <v>4</v>
      </c>
      <c r="P688">
        <v>2</v>
      </c>
      <c r="Q688" t="str">
        <f>CONCATENATE(C688,E688,G688,I688)</f>
        <v>34</v>
      </c>
    </row>
    <row r="689" spans="1:17" x14ac:dyDescent="0.25">
      <c r="A689">
        <v>688</v>
      </c>
      <c r="F689">
        <v>174.53441099999998</v>
      </c>
      <c r="G689" s="3">
        <v>3</v>
      </c>
      <c r="H689">
        <v>172.30207100000001</v>
      </c>
      <c r="I689" s="5">
        <v>4</v>
      </c>
      <c r="P689">
        <v>2</v>
      </c>
      <c r="Q689" t="str">
        <f>CONCATENATE(C689,E689,G689,I689)</f>
        <v>34</v>
      </c>
    </row>
    <row r="690" spans="1:17" x14ac:dyDescent="0.25">
      <c r="A690">
        <v>689</v>
      </c>
      <c r="F690">
        <v>174.456965</v>
      </c>
      <c r="G690" s="3">
        <v>3</v>
      </c>
      <c r="H690">
        <v>172.29675399999999</v>
      </c>
      <c r="I690" s="5">
        <v>4</v>
      </c>
      <c r="P690">
        <v>2</v>
      </c>
      <c r="Q690" t="str">
        <f>CONCATENATE(C690,E690,G690,I690)</f>
        <v>34</v>
      </c>
    </row>
    <row r="691" spans="1:17" x14ac:dyDescent="0.25">
      <c r="A691">
        <v>690</v>
      </c>
      <c r="F691">
        <v>174.457337</v>
      </c>
      <c r="G691" s="3">
        <v>3</v>
      </c>
      <c r="H691">
        <v>172.331221</v>
      </c>
      <c r="I691" s="5">
        <v>4</v>
      </c>
      <c r="P691">
        <v>2</v>
      </c>
      <c r="Q691" t="str">
        <f>CONCATENATE(C691,E691,G691,I691)</f>
        <v>34</v>
      </c>
    </row>
    <row r="692" spans="1:17" x14ac:dyDescent="0.25">
      <c r="A692">
        <v>691</v>
      </c>
      <c r="F692">
        <v>174.494147</v>
      </c>
      <c r="G692" s="3">
        <v>3</v>
      </c>
      <c r="H692">
        <v>172.27462499999999</v>
      </c>
      <c r="I692" s="5">
        <v>4</v>
      </c>
      <c r="P692">
        <v>2</v>
      </c>
      <c r="Q692" t="str">
        <f>CONCATENATE(C692,E692,G692,I692)</f>
        <v>34</v>
      </c>
    </row>
    <row r="693" spans="1:17" x14ac:dyDescent="0.25">
      <c r="A693">
        <v>692</v>
      </c>
      <c r="F693">
        <v>174.48089999999999</v>
      </c>
      <c r="G693" s="3">
        <v>3</v>
      </c>
      <c r="H693">
        <v>172.302764</v>
      </c>
      <c r="I693" s="5">
        <v>4</v>
      </c>
      <c r="P693">
        <v>2</v>
      </c>
      <c r="Q693" t="str">
        <f>CONCATENATE(C693,E693,G693,I693)</f>
        <v>34</v>
      </c>
    </row>
    <row r="694" spans="1:17" x14ac:dyDescent="0.25">
      <c r="A694">
        <v>693</v>
      </c>
      <c r="B694">
        <v>158.826753</v>
      </c>
      <c r="C694" s="4">
        <v>1</v>
      </c>
      <c r="F694">
        <v>174.51765499999999</v>
      </c>
      <c r="G694" s="3">
        <v>3</v>
      </c>
      <c r="H694">
        <v>172.31409300000001</v>
      </c>
      <c r="I694" s="5">
        <v>4</v>
      </c>
      <c r="P694">
        <v>3</v>
      </c>
      <c r="Q694" t="str">
        <f>CONCATENATE(C694,E694,G694,I694)</f>
        <v>134</v>
      </c>
    </row>
    <row r="695" spans="1:17" x14ac:dyDescent="0.25">
      <c r="A695">
        <v>694</v>
      </c>
      <c r="B695">
        <v>158.794253</v>
      </c>
      <c r="C695" s="4">
        <v>1</v>
      </c>
      <c r="H695">
        <v>172.334519</v>
      </c>
      <c r="I695" s="5">
        <v>4</v>
      </c>
      <c r="P695">
        <v>2</v>
      </c>
      <c r="Q695" t="str">
        <f>CONCATENATE(C695,E695,G695,I695)</f>
        <v>14</v>
      </c>
    </row>
    <row r="696" spans="1:17" x14ac:dyDescent="0.25">
      <c r="A696">
        <v>695</v>
      </c>
      <c r="B696">
        <v>158.837604</v>
      </c>
      <c r="C696" s="4">
        <v>1</v>
      </c>
      <c r="H696">
        <v>172.31196499999999</v>
      </c>
      <c r="I696" s="5">
        <v>4</v>
      </c>
      <c r="P696">
        <v>2</v>
      </c>
      <c r="Q696" t="str">
        <f>CONCATENATE(C696,E696,G696,I696)</f>
        <v>14</v>
      </c>
    </row>
    <row r="697" spans="1:17" x14ac:dyDescent="0.25">
      <c r="A697">
        <v>696</v>
      </c>
      <c r="B697">
        <v>158.793297</v>
      </c>
      <c r="C697" s="4">
        <v>1</v>
      </c>
      <c r="P697">
        <v>1</v>
      </c>
      <c r="Q697" t="str">
        <f>CONCATENATE(C697,E697,G697,I697)</f>
        <v>1</v>
      </c>
    </row>
    <row r="698" spans="1:17" x14ac:dyDescent="0.25">
      <c r="A698">
        <v>697</v>
      </c>
      <c r="B698">
        <v>158.81914699999999</v>
      </c>
      <c r="C698" s="4">
        <v>1</v>
      </c>
      <c r="P698">
        <v>1</v>
      </c>
      <c r="Q698" t="str">
        <f>CONCATENATE(C698,E698,G698,I698)</f>
        <v>1</v>
      </c>
    </row>
    <row r="699" spans="1:17" x14ac:dyDescent="0.25">
      <c r="A699">
        <v>698</v>
      </c>
      <c r="B699">
        <v>158.72414799999999</v>
      </c>
      <c r="C699" s="4">
        <v>1</v>
      </c>
      <c r="P699">
        <v>1</v>
      </c>
      <c r="Q699" t="str">
        <f>CONCATENATE(C699,E699,G699,I699)</f>
        <v>1</v>
      </c>
    </row>
    <row r="700" spans="1:17" x14ac:dyDescent="0.25">
      <c r="A700">
        <v>699</v>
      </c>
      <c r="B700">
        <v>158.72414799999999</v>
      </c>
      <c r="C700" s="4">
        <v>1</v>
      </c>
      <c r="P700">
        <v>1</v>
      </c>
      <c r="Q700" t="str">
        <f>CONCATENATE(C700,E700,G700,I700)</f>
        <v>1</v>
      </c>
    </row>
    <row r="701" spans="1:17" x14ac:dyDescent="0.25">
      <c r="A701">
        <v>700</v>
      </c>
      <c r="B701">
        <v>158.78935999999999</v>
      </c>
      <c r="C701" s="4">
        <v>1</v>
      </c>
      <c r="P701">
        <v>1</v>
      </c>
      <c r="Q701" t="str">
        <f>CONCATENATE(C701,E701,G701,I701)</f>
        <v>1</v>
      </c>
    </row>
    <row r="702" spans="1:17" x14ac:dyDescent="0.25">
      <c r="A702">
        <v>701</v>
      </c>
      <c r="B702">
        <v>158.73818899999998</v>
      </c>
      <c r="C702" s="4">
        <v>1</v>
      </c>
      <c r="D702">
        <v>153.94446599999998</v>
      </c>
      <c r="E702" s="2">
        <v>2</v>
      </c>
      <c r="P702">
        <v>2</v>
      </c>
      <c r="Q702" t="str">
        <f>CONCATENATE(C702,E702,G702,I702)</f>
        <v>12</v>
      </c>
    </row>
    <row r="703" spans="1:17" x14ac:dyDescent="0.25">
      <c r="A703">
        <v>702</v>
      </c>
      <c r="B703">
        <v>158.826753</v>
      </c>
      <c r="C703" s="4">
        <v>1</v>
      </c>
      <c r="D703">
        <v>153.85648699999999</v>
      </c>
      <c r="E703" s="2">
        <v>2</v>
      </c>
      <c r="P703">
        <v>2</v>
      </c>
      <c r="Q703" t="str">
        <f>CONCATENATE(C703,E703,G703,I703)</f>
        <v>12</v>
      </c>
    </row>
    <row r="704" spans="1:17" x14ac:dyDescent="0.25">
      <c r="A704">
        <v>703</v>
      </c>
      <c r="D704">
        <v>153.92494499999998</v>
      </c>
      <c r="E704" s="2">
        <v>2</v>
      </c>
      <c r="P704">
        <v>1</v>
      </c>
      <c r="Q704" t="str">
        <f>CONCATENATE(C704,E704,G704,I704)</f>
        <v>2</v>
      </c>
    </row>
    <row r="705" spans="1:17" x14ac:dyDescent="0.25">
      <c r="A705">
        <v>704</v>
      </c>
      <c r="D705">
        <v>153.95707299999998</v>
      </c>
      <c r="E705" s="2">
        <v>2</v>
      </c>
      <c r="P705">
        <v>1</v>
      </c>
      <c r="Q705" t="str">
        <f>CONCATENATE(C705,E705,G705,I705)</f>
        <v>2</v>
      </c>
    </row>
    <row r="706" spans="1:17" x14ac:dyDescent="0.25">
      <c r="A706">
        <v>705</v>
      </c>
      <c r="D706">
        <v>153.95324299999999</v>
      </c>
      <c r="E706" s="2">
        <v>2</v>
      </c>
      <c r="P706">
        <v>1</v>
      </c>
      <c r="Q706" t="str">
        <f>CONCATENATE(C706,E706,G706,I706)</f>
        <v>2</v>
      </c>
    </row>
    <row r="707" spans="1:17" x14ac:dyDescent="0.25">
      <c r="A707">
        <v>706</v>
      </c>
      <c r="D707">
        <v>153.982179</v>
      </c>
      <c r="E707" s="2">
        <v>2</v>
      </c>
      <c r="P707">
        <v>1</v>
      </c>
      <c r="Q707" t="str">
        <f>CONCATENATE(C707,E707,G707,I707)</f>
        <v>2</v>
      </c>
    </row>
    <row r="708" spans="1:17" x14ac:dyDescent="0.25">
      <c r="A708">
        <v>707</v>
      </c>
      <c r="D708">
        <v>153.94239199999998</v>
      </c>
      <c r="E708" s="2">
        <v>2</v>
      </c>
      <c r="F708">
        <v>156.54010499999998</v>
      </c>
      <c r="G708" s="3">
        <v>3</v>
      </c>
      <c r="P708">
        <v>2</v>
      </c>
      <c r="Q708" t="str">
        <f>CONCATENATE(C708,E708,G708,I708)</f>
        <v>23</v>
      </c>
    </row>
    <row r="709" spans="1:17" x14ac:dyDescent="0.25">
      <c r="A709">
        <v>708</v>
      </c>
      <c r="D709">
        <v>153.925264</v>
      </c>
      <c r="E709" s="2">
        <v>2</v>
      </c>
      <c r="F709">
        <v>156.572498</v>
      </c>
      <c r="G709" s="3">
        <v>3</v>
      </c>
      <c r="P709">
        <v>2</v>
      </c>
      <c r="Q709" t="str">
        <f>CONCATENATE(C709,E709,G709,I709)</f>
        <v>23</v>
      </c>
    </row>
    <row r="710" spans="1:17" x14ac:dyDescent="0.25">
      <c r="A710">
        <v>709</v>
      </c>
      <c r="D710">
        <v>153.94446599999998</v>
      </c>
      <c r="E710" s="2">
        <v>2</v>
      </c>
      <c r="F710">
        <v>156.55808300000001</v>
      </c>
      <c r="G710" s="3">
        <v>3</v>
      </c>
      <c r="P710">
        <v>2</v>
      </c>
      <c r="Q710" t="str">
        <f>CONCATENATE(C710,E710,G710,I710)</f>
        <v>23</v>
      </c>
    </row>
    <row r="711" spans="1:17" x14ac:dyDescent="0.25">
      <c r="A711">
        <v>710</v>
      </c>
      <c r="F711">
        <v>156.537498</v>
      </c>
      <c r="G711" s="3">
        <v>3</v>
      </c>
      <c r="P711">
        <v>1</v>
      </c>
      <c r="Q711" t="str">
        <f>CONCATENATE(C711,E711,G711,I711)</f>
        <v>3</v>
      </c>
    </row>
    <row r="712" spans="1:17" x14ac:dyDescent="0.25">
      <c r="A712">
        <v>711</v>
      </c>
      <c r="F712">
        <v>156.522233</v>
      </c>
      <c r="G712" s="3">
        <v>3</v>
      </c>
      <c r="H712">
        <v>154.362764</v>
      </c>
      <c r="I712" s="5">
        <v>4</v>
      </c>
      <c r="P712">
        <v>2</v>
      </c>
      <c r="Q712" t="str">
        <f>CONCATENATE(C712,E712,G712,I712)</f>
        <v>34</v>
      </c>
    </row>
    <row r="713" spans="1:17" x14ac:dyDescent="0.25">
      <c r="A713">
        <v>712</v>
      </c>
      <c r="F713">
        <v>156.56840299999999</v>
      </c>
      <c r="G713" s="3">
        <v>3</v>
      </c>
      <c r="H713">
        <v>154.41356300000001</v>
      </c>
      <c r="I713" s="5">
        <v>4</v>
      </c>
      <c r="P713">
        <v>2</v>
      </c>
      <c r="Q713" t="str">
        <f>CONCATENATE(C713,E713,G713,I713)</f>
        <v>34</v>
      </c>
    </row>
    <row r="714" spans="1:17" x14ac:dyDescent="0.25">
      <c r="A714">
        <v>713</v>
      </c>
      <c r="F714">
        <v>156.504413</v>
      </c>
      <c r="G714" s="3">
        <v>3</v>
      </c>
      <c r="H714">
        <v>154.39941299999998</v>
      </c>
      <c r="I714" s="5">
        <v>4</v>
      </c>
      <c r="P714">
        <v>2</v>
      </c>
      <c r="Q714" t="str">
        <f>CONCATENATE(C714,E714,G714,I714)</f>
        <v>34</v>
      </c>
    </row>
    <row r="715" spans="1:17" x14ac:dyDescent="0.25">
      <c r="A715">
        <v>714</v>
      </c>
      <c r="F715">
        <v>156.49255099999999</v>
      </c>
      <c r="G715" s="3">
        <v>3</v>
      </c>
      <c r="H715">
        <v>154.35223300000001</v>
      </c>
      <c r="I715" s="5">
        <v>4</v>
      </c>
      <c r="P715">
        <v>2</v>
      </c>
      <c r="Q715" t="str">
        <f>CONCATENATE(C715,E715,G715,I715)</f>
        <v>34</v>
      </c>
    </row>
    <row r="716" spans="1:17" x14ac:dyDescent="0.25">
      <c r="A716">
        <v>715</v>
      </c>
      <c r="F716">
        <v>156.52361500000001</v>
      </c>
      <c r="G716" s="3">
        <v>3</v>
      </c>
      <c r="H716">
        <v>154.365318</v>
      </c>
      <c r="I716" s="5">
        <v>4</v>
      </c>
      <c r="P716">
        <v>2</v>
      </c>
      <c r="Q716" t="str">
        <f>CONCATENATE(C716,E716,G716,I716)</f>
        <v>34</v>
      </c>
    </row>
    <row r="717" spans="1:17" x14ac:dyDescent="0.25">
      <c r="A717">
        <v>716</v>
      </c>
      <c r="B717">
        <v>133.61652500000002</v>
      </c>
      <c r="C717" s="4">
        <v>1</v>
      </c>
      <c r="F717">
        <v>156.54010499999998</v>
      </c>
      <c r="G717" s="3">
        <v>3</v>
      </c>
      <c r="H717">
        <v>154.31186</v>
      </c>
      <c r="I717" s="5">
        <v>4</v>
      </c>
      <c r="P717">
        <v>3</v>
      </c>
      <c r="Q717" t="str">
        <f>CONCATENATE(C717,E717,G717,I717)</f>
        <v>134</v>
      </c>
    </row>
    <row r="718" spans="1:17" x14ac:dyDescent="0.25">
      <c r="A718">
        <v>717</v>
      </c>
      <c r="B718">
        <v>133.60384100000002</v>
      </c>
      <c r="C718" s="4">
        <v>1</v>
      </c>
      <c r="H718">
        <v>154.33702</v>
      </c>
      <c r="I718" s="5">
        <v>4</v>
      </c>
      <c r="P718">
        <v>2</v>
      </c>
      <c r="Q718" t="str">
        <f>CONCATENATE(C718,E718,G718,I718)</f>
        <v>14</v>
      </c>
    </row>
    <row r="719" spans="1:17" x14ac:dyDescent="0.25">
      <c r="A719">
        <v>718</v>
      </c>
      <c r="B719">
        <v>133.60699600000001</v>
      </c>
      <c r="C719" s="4">
        <v>1</v>
      </c>
      <c r="H719">
        <v>154.37122099999999</v>
      </c>
      <c r="I719" s="5">
        <v>4</v>
      </c>
      <c r="P719">
        <v>2</v>
      </c>
      <c r="Q719" t="str">
        <f>CONCATENATE(C719,E719,G719,I719)</f>
        <v>14</v>
      </c>
    </row>
    <row r="720" spans="1:17" x14ac:dyDescent="0.25">
      <c r="A720">
        <v>719</v>
      </c>
      <c r="B720">
        <v>133.62810300000001</v>
      </c>
      <c r="C720" s="4">
        <v>1</v>
      </c>
      <c r="H720">
        <v>154.37122099999999</v>
      </c>
      <c r="I720" s="5">
        <v>4</v>
      </c>
      <c r="P720">
        <v>2</v>
      </c>
      <c r="Q720" t="str">
        <f>CONCATENATE(C720,E720,G720,I720)</f>
        <v>14</v>
      </c>
    </row>
    <row r="721" spans="1:17" x14ac:dyDescent="0.25">
      <c r="A721">
        <v>720</v>
      </c>
      <c r="B721">
        <v>133.600683</v>
      </c>
      <c r="C721" s="4">
        <v>1</v>
      </c>
      <c r="H721">
        <v>154.383242</v>
      </c>
      <c r="I721" s="5">
        <v>4</v>
      </c>
      <c r="P721">
        <v>2</v>
      </c>
      <c r="Q721" t="str">
        <f>CONCATENATE(C721,E721,G721,I721)</f>
        <v>14</v>
      </c>
    </row>
    <row r="722" spans="1:17" x14ac:dyDescent="0.25">
      <c r="A722">
        <v>721</v>
      </c>
      <c r="B722">
        <v>133.67689300000001</v>
      </c>
      <c r="C722" s="4">
        <v>1</v>
      </c>
      <c r="P722">
        <v>1</v>
      </c>
      <c r="Q722" t="str">
        <f>CONCATENATE(C722,E722,G722,I722)</f>
        <v>1</v>
      </c>
    </row>
    <row r="723" spans="1:17" x14ac:dyDescent="0.25">
      <c r="A723">
        <v>722</v>
      </c>
      <c r="B723">
        <v>133.639577</v>
      </c>
      <c r="C723" s="4">
        <v>1</v>
      </c>
      <c r="P723">
        <v>1</v>
      </c>
      <c r="Q723" t="str">
        <f>CONCATENATE(C723,E723,G723,I723)</f>
        <v>1</v>
      </c>
    </row>
    <row r="724" spans="1:17" x14ac:dyDescent="0.25">
      <c r="A724">
        <v>723</v>
      </c>
      <c r="B724">
        <v>133.62783999999999</v>
      </c>
      <c r="C724" s="4">
        <v>1</v>
      </c>
      <c r="D724">
        <v>128.63525900000002</v>
      </c>
      <c r="E724" s="2">
        <v>2</v>
      </c>
      <c r="P724">
        <v>2</v>
      </c>
      <c r="Q724" t="str">
        <f>CONCATENATE(C724,E724,G724,I724)</f>
        <v>12</v>
      </c>
    </row>
    <row r="725" spans="1:17" x14ac:dyDescent="0.25">
      <c r="A725">
        <v>724</v>
      </c>
      <c r="B725">
        <v>133.71204900000001</v>
      </c>
      <c r="C725" s="4">
        <v>1</v>
      </c>
      <c r="D725">
        <v>128.65194500000001</v>
      </c>
      <c r="E725" s="2">
        <v>2</v>
      </c>
      <c r="P725">
        <v>2</v>
      </c>
      <c r="Q725" t="str">
        <f>CONCATENATE(C725,E725,G725,I725)</f>
        <v>12</v>
      </c>
    </row>
    <row r="726" spans="1:17" x14ac:dyDescent="0.25">
      <c r="A726">
        <v>725</v>
      </c>
      <c r="B726">
        <v>133.698949</v>
      </c>
      <c r="C726" s="4">
        <v>1</v>
      </c>
      <c r="D726">
        <v>128.62652400000002</v>
      </c>
      <c r="E726" s="2">
        <v>2</v>
      </c>
      <c r="P726">
        <v>2</v>
      </c>
      <c r="Q726" t="str">
        <f>CONCATENATE(C726,E726,G726,I726)</f>
        <v>12</v>
      </c>
    </row>
    <row r="727" spans="1:17" x14ac:dyDescent="0.25">
      <c r="A727">
        <v>726</v>
      </c>
      <c r="B727">
        <v>133.60541700000002</v>
      </c>
      <c r="C727" s="4">
        <v>1</v>
      </c>
      <c r="D727">
        <v>128.633791</v>
      </c>
      <c r="E727" s="2">
        <v>2</v>
      </c>
      <c r="P727">
        <v>2</v>
      </c>
      <c r="Q727" t="str">
        <f>CONCATENATE(C727,E727,G727,I727)</f>
        <v>12</v>
      </c>
    </row>
    <row r="728" spans="1:17" x14ac:dyDescent="0.25">
      <c r="A728">
        <v>727</v>
      </c>
      <c r="D728">
        <v>128.646368</v>
      </c>
      <c r="E728" s="2">
        <v>2</v>
      </c>
      <c r="P728">
        <v>1</v>
      </c>
      <c r="Q728" t="str">
        <f>CONCATENATE(C728,E728,G728,I728)</f>
        <v>2</v>
      </c>
    </row>
    <row r="729" spans="1:17" x14ac:dyDescent="0.25">
      <c r="A729">
        <v>728</v>
      </c>
      <c r="D729">
        <v>128.682996</v>
      </c>
      <c r="E729" s="2">
        <v>2</v>
      </c>
      <c r="P729">
        <v>1</v>
      </c>
      <c r="Q729" t="str">
        <f>CONCATENATE(C729,E729,G729,I729)</f>
        <v>2</v>
      </c>
    </row>
    <row r="730" spans="1:17" x14ac:dyDescent="0.25">
      <c r="A730">
        <v>729</v>
      </c>
      <c r="D730">
        <v>128.69736600000002</v>
      </c>
      <c r="E730" s="2">
        <v>2</v>
      </c>
      <c r="P730">
        <v>1</v>
      </c>
      <c r="Q730" t="str">
        <f>CONCATENATE(C730,E730,G730,I730)</f>
        <v>2</v>
      </c>
    </row>
    <row r="731" spans="1:17" x14ac:dyDescent="0.25">
      <c r="A731">
        <v>730</v>
      </c>
      <c r="D731">
        <v>128.68800100000001</v>
      </c>
      <c r="E731" s="2">
        <v>2</v>
      </c>
      <c r="P731">
        <v>1</v>
      </c>
      <c r="Q731" t="str">
        <f>CONCATENATE(C731,E731,G731,I731)</f>
        <v>2</v>
      </c>
    </row>
    <row r="732" spans="1:17" x14ac:dyDescent="0.25">
      <c r="A732">
        <v>731</v>
      </c>
      <c r="D732">
        <v>128.63525900000002</v>
      </c>
      <c r="E732" s="2">
        <v>2</v>
      </c>
      <c r="F732">
        <v>130.66315600000001</v>
      </c>
      <c r="G732" s="3">
        <v>3</v>
      </c>
      <c r="P732">
        <v>2</v>
      </c>
      <c r="Q732" t="str">
        <f>CONCATENATE(C732,E732,G732,I732)</f>
        <v>23</v>
      </c>
    </row>
    <row r="733" spans="1:17" x14ac:dyDescent="0.25">
      <c r="A733">
        <v>732</v>
      </c>
      <c r="D733">
        <v>128.63525900000002</v>
      </c>
      <c r="E733" s="2">
        <v>2</v>
      </c>
      <c r="F733">
        <v>130.612684</v>
      </c>
      <c r="G733" s="3">
        <v>3</v>
      </c>
      <c r="P733">
        <v>2</v>
      </c>
      <c r="Q733" t="str">
        <f>CONCATENATE(C733,E733,G733,I733)</f>
        <v>23</v>
      </c>
    </row>
    <row r="734" spans="1:17" x14ac:dyDescent="0.25">
      <c r="A734">
        <v>733</v>
      </c>
      <c r="F734">
        <v>130.74320800000001</v>
      </c>
      <c r="G734" s="3">
        <v>3</v>
      </c>
      <c r="H734">
        <v>128.39705000000001</v>
      </c>
      <c r="I734" s="5">
        <v>4</v>
      </c>
      <c r="P734">
        <v>2</v>
      </c>
      <c r="Q734" t="str">
        <f>CONCATENATE(C734,E734,G734,I734)</f>
        <v>34</v>
      </c>
    </row>
    <row r="735" spans="1:17" x14ac:dyDescent="0.25">
      <c r="A735">
        <v>734</v>
      </c>
      <c r="F735">
        <v>130.750944</v>
      </c>
      <c r="G735" s="3">
        <v>3</v>
      </c>
      <c r="H735">
        <v>128.36662799999999</v>
      </c>
      <c r="I735" s="5">
        <v>4</v>
      </c>
      <c r="P735">
        <v>2</v>
      </c>
      <c r="Q735" t="str">
        <f>CONCATENATE(C735,E735,G735,I735)</f>
        <v>34</v>
      </c>
    </row>
    <row r="736" spans="1:17" x14ac:dyDescent="0.25">
      <c r="A736">
        <v>735</v>
      </c>
      <c r="F736">
        <v>130.63389000000001</v>
      </c>
      <c r="G736" s="3">
        <v>3</v>
      </c>
      <c r="H736">
        <v>128.39036700000003</v>
      </c>
      <c r="I736" s="5">
        <v>4</v>
      </c>
      <c r="P736">
        <v>2</v>
      </c>
      <c r="Q736" t="str">
        <f>CONCATENATE(C736,E736,G736,I736)</f>
        <v>34</v>
      </c>
    </row>
    <row r="737" spans="1:17" x14ac:dyDescent="0.25">
      <c r="A737">
        <v>736</v>
      </c>
      <c r="F737">
        <v>130.61479</v>
      </c>
      <c r="G737" s="3">
        <v>3</v>
      </c>
      <c r="H737">
        <v>128.38094900000002</v>
      </c>
      <c r="I737" s="5">
        <v>4</v>
      </c>
      <c r="P737">
        <v>2</v>
      </c>
      <c r="Q737" t="str">
        <f>CONCATENATE(C737,E737,G737,I737)</f>
        <v>34</v>
      </c>
    </row>
    <row r="738" spans="1:17" x14ac:dyDescent="0.25">
      <c r="A738">
        <v>737</v>
      </c>
      <c r="F738">
        <v>130.73110300000002</v>
      </c>
      <c r="G738" s="3">
        <v>3</v>
      </c>
      <c r="H738">
        <v>128.44389100000001</v>
      </c>
      <c r="I738" s="5">
        <v>4</v>
      </c>
      <c r="P738">
        <v>2</v>
      </c>
      <c r="Q738" t="str">
        <f>CONCATENATE(C738,E738,G738,I738)</f>
        <v>34</v>
      </c>
    </row>
    <row r="739" spans="1:17" x14ac:dyDescent="0.25">
      <c r="A739">
        <v>738</v>
      </c>
      <c r="F739">
        <v>130.73110300000002</v>
      </c>
      <c r="G739" s="3">
        <v>3</v>
      </c>
      <c r="H739">
        <v>128.46236900000002</v>
      </c>
      <c r="I739" s="5">
        <v>4</v>
      </c>
      <c r="P739">
        <v>2</v>
      </c>
      <c r="Q739" t="str">
        <f>CONCATENATE(C739,E739,G739,I739)</f>
        <v>34</v>
      </c>
    </row>
    <row r="740" spans="1:17" x14ac:dyDescent="0.25">
      <c r="A740">
        <v>739</v>
      </c>
      <c r="F740">
        <v>130.79036500000001</v>
      </c>
      <c r="G740" s="3">
        <v>3</v>
      </c>
      <c r="H740">
        <v>128.44189600000001</v>
      </c>
      <c r="I740" s="5">
        <v>4</v>
      </c>
      <c r="P740">
        <v>2</v>
      </c>
      <c r="Q740" t="str">
        <f>CONCATENATE(C740,E740,G740,I740)</f>
        <v>34</v>
      </c>
    </row>
    <row r="741" spans="1:17" x14ac:dyDescent="0.25">
      <c r="A741">
        <v>740</v>
      </c>
      <c r="F741">
        <v>130.66315600000001</v>
      </c>
      <c r="G741" s="3">
        <v>3</v>
      </c>
      <c r="H741">
        <v>128.52926400000001</v>
      </c>
      <c r="I741" s="5">
        <v>4</v>
      </c>
      <c r="P741">
        <v>2</v>
      </c>
      <c r="Q741" t="str">
        <f>CONCATENATE(C741,E741,G741,I741)</f>
        <v>34</v>
      </c>
    </row>
    <row r="742" spans="1:17" x14ac:dyDescent="0.25">
      <c r="A742">
        <v>741</v>
      </c>
      <c r="H742">
        <v>128.44615300000001</v>
      </c>
      <c r="I742" s="5">
        <v>4</v>
      </c>
      <c r="P742">
        <v>1</v>
      </c>
      <c r="Q742" t="str">
        <f>CONCATENATE(C742,E742,G742,I742)</f>
        <v>4</v>
      </c>
    </row>
    <row r="743" spans="1:17" x14ac:dyDescent="0.25">
      <c r="A743">
        <v>742</v>
      </c>
      <c r="H743">
        <v>128.39705000000001</v>
      </c>
      <c r="I743" s="5">
        <v>4</v>
      </c>
      <c r="P743">
        <v>1</v>
      </c>
      <c r="Q743" t="str">
        <f>CONCATENATE(C743,E743,G743,I743)</f>
        <v>4</v>
      </c>
    </row>
    <row r="744" spans="1:17" x14ac:dyDescent="0.25">
      <c r="A744">
        <v>743</v>
      </c>
      <c r="B744">
        <v>109.89131700000002</v>
      </c>
      <c r="C744" s="4">
        <v>1</v>
      </c>
      <c r="P744">
        <v>1</v>
      </c>
      <c r="Q744" t="str">
        <f>CONCATENATE(C744,E744,G744,I744)</f>
        <v>1</v>
      </c>
    </row>
    <row r="745" spans="1:17" x14ac:dyDescent="0.25">
      <c r="A745">
        <v>744</v>
      </c>
      <c r="B745">
        <v>109.86220700000001</v>
      </c>
      <c r="C745" s="4">
        <v>1</v>
      </c>
      <c r="P745">
        <v>1</v>
      </c>
      <c r="Q745" t="str">
        <f>CONCATENATE(C745,E745,G745,I745)</f>
        <v>1</v>
      </c>
    </row>
    <row r="746" spans="1:17" x14ac:dyDescent="0.25">
      <c r="A746">
        <v>745</v>
      </c>
      <c r="B746">
        <v>109.87542100000002</v>
      </c>
      <c r="C746" s="4">
        <v>1</v>
      </c>
      <c r="P746">
        <v>1</v>
      </c>
      <c r="Q746" t="str">
        <f>CONCATENATE(C746,E746,G746,I746)</f>
        <v>1</v>
      </c>
    </row>
    <row r="747" spans="1:17" x14ac:dyDescent="0.25">
      <c r="A747">
        <v>746</v>
      </c>
      <c r="B747">
        <v>109.88673500000002</v>
      </c>
      <c r="C747" s="4">
        <v>1</v>
      </c>
      <c r="P747">
        <v>1</v>
      </c>
      <c r="Q747" t="str">
        <f>CONCATENATE(C747,E747,G747,I747)</f>
        <v>1</v>
      </c>
    </row>
    <row r="748" spans="1:17" x14ac:dyDescent="0.25">
      <c r="A748">
        <v>747</v>
      </c>
      <c r="B748">
        <v>109.85799900000001</v>
      </c>
      <c r="C748" s="4">
        <v>1</v>
      </c>
      <c r="D748">
        <v>104.837102</v>
      </c>
      <c r="E748" s="2">
        <v>2</v>
      </c>
      <c r="P748">
        <v>2</v>
      </c>
      <c r="Q748" t="str">
        <f>CONCATENATE(C748,E748,G748,I748)</f>
        <v>12</v>
      </c>
    </row>
    <row r="749" spans="1:17" x14ac:dyDescent="0.25">
      <c r="A749">
        <v>748</v>
      </c>
      <c r="B749">
        <v>109.867895</v>
      </c>
      <c r="C749" s="4">
        <v>1</v>
      </c>
      <c r="D749">
        <v>104.834158</v>
      </c>
      <c r="E749" s="2">
        <v>2</v>
      </c>
      <c r="P749">
        <v>2</v>
      </c>
      <c r="Q749" t="str">
        <f>CONCATENATE(C749,E749,G749,I749)</f>
        <v>12</v>
      </c>
    </row>
    <row r="750" spans="1:17" x14ac:dyDescent="0.25">
      <c r="A750">
        <v>749</v>
      </c>
      <c r="B750">
        <v>109.91247300000001</v>
      </c>
      <c r="C750" s="4">
        <v>1</v>
      </c>
      <c r="D750">
        <v>104.815313</v>
      </c>
      <c r="E750" s="2">
        <v>2</v>
      </c>
      <c r="P750">
        <v>2</v>
      </c>
      <c r="Q750" t="str">
        <f>CONCATENATE(C750,E750,G750,I750)</f>
        <v>12</v>
      </c>
    </row>
    <row r="751" spans="1:17" x14ac:dyDescent="0.25">
      <c r="A751">
        <v>750</v>
      </c>
      <c r="B751">
        <v>109.83347500000001</v>
      </c>
      <c r="C751" s="4">
        <v>1</v>
      </c>
      <c r="D751">
        <v>104.80036700000001</v>
      </c>
      <c r="E751" s="2">
        <v>2</v>
      </c>
      <c r="P751">
        <v>2</v>
      </c>
      <c r="Q751" t="str">
        <f>CONCATENATE(C751,E751,G751,I751)</f>
        <v>12</v>
      </c>
    </row>
    <row r="752" spans="1:17" x14ac:dyDescent="0.25">
      <c r="A752">
        <v>751</v>
      </c>
      <c r="B752">
        <v>109.89131700000002</v>
      </c>
      <c r="C752" s="4">
        <v>1</v>
      </c>
      <c r="D752">
        <v>104.77179100000001</v>
      </c>
      <c r="E752" s="2">
        <v>2</v>
      </c>
      <c r="P752">
        <v>2</v>
      </c>
      <c r="Q752" t="str">
        <f>CONCATENATE(C752,E752,G752,I752)</f>
        <v>12</v>
      </c>
    </row>
    <row r="753" spans="1:17" x14ac:dyDescent="0.25">
      <c r="A753">
        <v>752</v>
      </c>
      <c r="D753">
        <v>104.87194600000001</v>
      </c>
      <c r="E753" s="2">
        <v>2</v>
      </c>
      <c r="P753">
        <v>1</v>
      </c>
      <c r="Q753" t="str">
        <f>CONCATENATE(C753,E753,G753,I753)</f>
        <v>2</v>
      </c>
    </row>
    <row r="754" spans="1:17" x14ac:dyDescent="0.25">
      <c r="A754">
        <v>753</v>
      </c>
      <c r="D754">
        <v>104.92173500000001</v>
      </c>
      <c r="E754" s="2">
        <v>2</v>
      </c>
      <c r="P754">
        <v>1</v>
      </c>
      <c r="Q754" t="str">
        <f>CONCATENATE(C754,E754,G754,I754)</f>
        <v>2</v>
      </c>
    </row>
    <row r="755" spans="1:17" x14ac:dyDescent="0.25">
      <c r="A755">
        <v>754</v>
      </c>
      <c r="D755">
        <v>104.91636800000001</v>
      </c>
      <c r="E755" s="2">
        <v>2</v>
      </c>
      <c r="P755">
        <v>1</v>
      </c>
      <c r="Q755" t="str">
        <f>CONCATENATE(C755,E755,G755,I755)</f>
        <v>2</v>
      </c>
    </row>
    <row r="756" spans="1:17" x14ac:dyDescent="0.25">
      <c r="A756">
        <v>755</v>
      </c>
      <c r="D756">
        <v>104.867368</v>
      </c>
      <c r="E756" s="2">
        <v>2</v>
      </c>
      <c r="P756">
        <v>1</v>
      </c>
      <c r="Q756" t="str">
        <f>CONCATENATE(C756,E756,G756,I756)</f>
        <v>2</v>
      </c>
    </row>
    <row r="757" spans="1:17" x14ac:dyDescent="0.25">
      <c r="A757">
        <v>756</v>
      </c>
      <c r="D757">
        <v>104.837102</v>
      </c>
      <c r="E757" s="2">
        <v>2</v>
      </c>
      <c r="F757">
        <v>105.29289400000002</v>
      </c>
      <c r="G757" s="3">
        <v>3</v>
      </c>
      <c r="P757">
        <v>2</v>
      </c>
      <c r="Q757" t="str">
        <f>CONCATENATE(C757,E757,G757,I757)</f>
        <v>23</v>
      </c>
    </row>
    <row r="758" spans="1:17" x14ac:dyDescent="0.25">
      <c r="A758">
        <v>757</v>
      </c>
      <c r="F758">
        <v>105.310945</v>
      </c>
      <c r="G758" s="3">
        <v>3</v>
      </c>
      <c r="H758">
        <v>104.36510600000001</v>
      </c>
      <c r="I758" s="5">
        <v>4</v>
      </c>
      <c r="P758">
        <v>2</v>
      </c>
      <c r="Q758" t="str">
        <f>CONCATENATE(C758,E758,G758,I758)</f>
        <v>34</v>
      </c>
    </row>
    <row r="759" spans="1:17" x14ac:dyDescent="0.25">
      <c r="A759">
        <v>758</v>
      </c>
      <c r="F759">
        <v>105.31452700000001</v>
      </c>
      <c r="G759" s="3">
        <v>3</v>
      </c>
      <c r="H759">
        <v>104.38689600000001</v>
      </c>
      <c r="I759" s="5">
        <v>4</v>
      </c>
      <c r="P759">
        <v>2</v>
      </c>
      <c r="Q759" t="str">
        <f>CONCATENATE(C759,E759,G759,I759)</f>
        <v>34</v>
      </c>
    </row>
    <row r="760" spans="1:17" x14ac:dyDescent="0.25">
      <c r="A760">
        <v>759</v>
      </c>
      <c r="F760">
        <v>105.26863200000001</v>
      </c>
      <c r="G760" s="3">
        <v>3</v>
      </c>
      <c r="H760">
        <v>104.387788</v>
      </c>
      <c r="I760" s="5">
        <v>4</v>
      </c>
      <c r="P760">
        <v>2</v>
      </c>
      <c r="Q760" t="str">
        <f>CONCATENATE(C760,E760,G760,I760)</f>
        <v>34</v>
      </c>
    </row>
    <row r="761" spans="1:17" x14ac:dyDescent="0.25">
      <c r="A761">
        <v>760</v>
      </c>
      <c r="F761">
        <v>105.27515600000001</v>
      </c>
      <c r="G761" s="3">
        <v>3</v>
      </c>
      <c r="H761">
        <v>104.410314</v>
      </c>
      <c r="I761" s="5">
        <v>4</v>
      </c>
      <c r="P761">
        <v>2</v>
      </c>
      <c r="Q761" t="str">
        <f>CONCATENATE(C761,E761,G761,I761)</f>
        <v>34</v>
      </c>
    </row>
    <row r="762" spans="1:17" x14ac:dyDescent="0.25">
      <c r="A762">
        <v>761</v>
      </c>
      <c r="F762">
        <v>105.30663100000001</v>
      </c>
      <c r="G762" s="3">
        <v>3</v>
      </c>
      <c r="H762">
        <v>104.43631500000001</v>
      </c>
      <c r="I762" s="5">
        <v>4</v>
      </c>
      <c r="P762">
        <v>2</v>
      </c>
      <c r="Q762" t="str">
        <f>CONCATENATE(C762,E762,G762,I762)</f>
        <v>34</v>
      </c>
    </row>
    <row r="763" spans="1:17" x14ac:dyDescent="0.25">
      <c r="A763">
        <v>762</v>
      </c>
      <c r="F763">
        <v>105.295209</v>
      </c>
      <c r="G763" s="3">
        <v>3</v>
      </c>
      <c r="H763">
        <v>104.439474</v>
      </c>
      <c r="I763" s="5">
        <v>4</v>
      </c>
      <c r="P763">
        <v>2</v>
      </c>
      <c r="Q763" t="str">
        <f>CONCATENATE(C763,E763,G763,I763)</f>
        <v>34</v>
      </c>
    </row>
    <row r="764" spans="1:17" x14ac:dyDescent="0.25">
      <c r="A764">
        <v>763</v>
      </c>
      <c r="B764">
        <v>89.123790000000014</v>
      </c>
      <c r="C764" s="4">
        <v>1</v>
      </c>
      <c r="F764">
        <v>105.25673800000001</v>
      </c>
      <c r="G764" s="3">
        <v>3</v>
      </c>
      <c r="H764">
        <v>104.435209</v>
      </c>
      <c r="I764" s="5">
        <v>4</v>
      </c>
      <c r="P764">
        <v>3</v>
      </c>
      <c r="Q764" t="str">
        <f>CONCATENATE(C764,E764,G764,I764)</f>
        <v>134</v>
      </c>
    </row>
    <row r="765" spans="1:17" x14ac:dyDescent="0.25">
      <c r="A765">
        <v>764</v>
      </c>
      <c r="B765">
        <v>89.083000000000013</v>
      </c>
      <c r="C765" s="4">
        <v>1</v>
      </c>
      <c r="F765">
        <v>105.187578</v>
      </c>
      <c r="G765" s="3">
        <v>3</v>
      </c>
      <c r="H765">
        <v>104.398786</v>
      </c>
      <c r="I765" s="5">
        <v>4</v>
      </c>
      <c r="P765">
        <v>3</v>
      </c>
      <c r="Q765" t="str">
        <f>CONCATENATE(C765,E765,G765,I765)</f>
        <v>134</v>
      </c>
    </row>
    <row r="766" spans="1:17" x14ac:dyDescent="0.25">
      <c r="A766">
        <v>765</v>
      </c>
      <c r="B766">
        <v>89.108158000000003</v>
      </c>
      <c r="C766" s="4">
        <v>1</v>
      </c>
      <c r="F766">
        <v>105.29289400000002</v>
      </c>
      <c r="G766" s="3">
        <v>3</v>
      </c>
      <c r="H766">
        <v>104.40257800000001</v>
      </c>
      <c r="I766" s="5">
        <v>4</v>
      </c>
      <c r="P766">
        <v>3</v>
      </c>
      <c r="Q766" t="str">
        <f>CONCATENATE(C766,E766,G766,I766)</f>
        <v>134</v>
      </c>
    </row>
    <row r="767" spans="1:17" x14ac:dyDescent="0.25">
      <c r="A767">
        <v>766</v>
      </c>
      <c r="B767">
        <v>89.116630000000001</v>
      </c>
      <c r="C767" s="4">
        <v>1</v>
      </c>
      <c r="H767">
        <v>104.36510600000001</v>
      </c>
      <c r="I767" s="5">
        <v>4</v>
      </c>
      <c r="P767">
        <v>2</v>
      </c>
      <c r="Q767" t="str">
        <f>CONCATENATE(C767,E767,G767,I767)</f>
        <v>14</v>
      </c>
    </row>
    <row r="768" spans="1:17" x14ac:dyDescent="0.25">
      <c r="A768">
        <v>767</v>
      </c>
      <c r="B768">
        <v>89.141788000000005</v>
      </c>
      <c r="C768" s="4">
        <v>1</v>
      </c>
      <c r="P768">
        <v>1</v>
      </c>
      <c r="Q768" t="str">
        <f>CONCATENATE(C768,E768,G768,I768)</f>
        <v>1</v>
      </c>
    </row>
    <row r="769" spans="1:17" x14ac:dyDescent="0.25">
      <c r="A769">
        <v>768</v>
      </c>
      <c r="B769">
        <v>89.121000000000009</v>
      </c>
      <c r="C769" s="4">
        <v>1</v>
      </c>
      <c r="P769">
        <v>1</v>
      </c>
      <c r="Q769" t="str">
        <f>CONCATENATE(C769,E769,G769,I769)</f>
        <v>1</v>
      </c>
    </row>
    <row r="770" spans="1:17" x14ac:dyDescent="0.25">
      <c r="A770">
        <v>769</v>
      </c>
      <c r="B770">
        <v>89.091053000000002</v>
      </c>
      <c r="C770" s="4">
        <v>1</v>
      </c>
      <c r="D770">
        <v>84.224157000000005</v>
      </c>
      <c r="E770" s="2">
        <v>2</v>
      </c>
      <c r="P770">
        <v>2</v>
      </c>
      <c r="Q770" t="str">
        <f>CONCATENATE(C770,E770,G770,I770)</f>
        <v>12</v>
      </c>
    </row>
    <row r="771" spans="1:17" x14ac:dyDescent="0.25">
      <c r="A771">
        <v>770</v>
      </c>
      <c r="B771">
        <v>89.093843000000007</v>
      </c>
      <c r="C771" s="4">
        <v>1</v>
      </c>
      <c r="D771">
        <v>84.178421000000014</v>
      </c>
      <c r="E771" s="2">
        <v>2</v>
      </c>
      <c r="P771">
        <v>2</v>
      </c>
      <c r="Q771" t="str">
        <f>CONCATENATE(C771,E771,G771,I771)</f>
        <v>12</v>
      </c>
    </row>
    <row r="772" spans="1:17" x14ac:dyDescent="0.25">
      <c r="A772">
        <v>771</v>
      </c>
      <c r="B772">
        <v>89.034526000000014</v>
      </c>
      <c r="C772" s="4">
        <v>1</v>
      </c>
      <c r="D772">
        <v>84.151474000000007</v>
      </c>
      <c r="E772" s="2">
        <v>2</v>
      </c>
      <c r="P772">
        <v>2</v>
      </c>
      <c r="Q772" t="str">
        <f>CONCATENATE(C772,E772,G772,I772)</f>
        <v>12</v>
      </c>
    </row>
    <row r="773" spans="1:17" x14ac:dyDescent="0.25">
      <c r="A773">
        <v>772</v>
      </c>
      <c r="B773">
        <v>89.123790000000014</v>
      </c>
      <c r="C773" s="4">
        <v>1</v>
      </c>
      <c r="D773">
        <v>84.139421000000013</v>
      </c>
      <c r="E773" s="2">
        <v>2</v>
      </c>
      <c r="P773">
        <v>2</v>
      </c>
      <c r="Q773" t="str">
        <f>CONCATENATE(C773,E773,G773,I773)</f>
        <v>12</v>
      </c>
    </row>
    <row r="774" spans="1:17" x14ac:dyDescent="0.25">
      <c r="A774">
        <v>773</v>
      </c>
      <c r="B774">
        <v>89.123790000000014</v>
      </c>
      <c r="C774" s="4">
        <v>1</v>
      </c>
      <c r="D774">
        <v>84.139789000000007</v>
      </c>
      <c r="E774" s="2">
        <v>2</v>
      </c>
      <c r="P774">
        <v>2</v>
      </c>
      <c r="Q774" t="str">
        <f>CONCATENATE(C774,E774,G774,I774)</f>
        <v>12</v>
      </c>
    </row>
    <row r="775" spans="1:17" x14ac:dyDescent="0.25">
      <c r="A775">
        <v>774</v>
      </c>
      <c r="D775">
        <v>84.165842000000012</v>
      </c>
      <c r="E775" s="2">
        <v>2</v>
      </c>
      <c r="P775">
        <v>1</v>
      </c>
      <c r="Q775" t="str">
        <f>CONCATENATE(C775,E775,G775,I775)</f>
        <v>2</v>
      </c>
    </row>
    <row r="776" spans="1:17" x14ac:dyDescent="0.25">
      <c r="A776">
        <v>775</v>
      </c>
      <c r="D776">
        <v>84.164526000000009</v>
      </c>
      <c r="E776" s="2">
        <v>2</v>
      </c>
      <c r="P776">
        <v>1</v>
      </c>
      <c r="Q776" t="str">
        <f>CONCATENATE(C776,E776,G776,I776)</f>
        <v>2</v>
      </c>
    </row>
    <row r="777" spans="1:17" x14ac:dyDescent="0.25">
      <c r="A777">
        <v>776</v>
      </c>
      <c r="D777">
        <v>84.193104000000005</v>
      </c>
      <c r="E777" s="2">
        <v>2</v>
      </c>
      <c r="P777">
        <v>1</v>
      </c>
      <c r="Q777" t="str">
        <f>CONCATENATE(C777,E777,G777,I777)</f>
        <v>2</v>
      </c>
    </row>
    <row r="778" spans="1:17" x14ac:dyDescent="0.25">
      <c r="A778">
        <v>777</v>
      </c>
      <c r="D778">
        <v>84.176946000000015</v>
      </c>
      <c r="E778" s="2">
        <v>2</v>
      </c>
      <c r="P778">
        <v>1</v>
      </c>
      <c r="Q778" t="str">
        <f>CONCATENATE(C778,E778,G778,I778)</f>
        <v>2</v>
      </c>
    </row>
    <row r="779" spans="1:17" x14ac:dyDescent="0.25">
      <c r="A779">
        <v>778</v>
      </c>
      <c r="D779">
        <v>84.224157000000005</v>
      </c>
      <c r="E779" s="2">
        <v>2</v>
      </c>
      <c r="P779">
        <v>1</v>
      </c>
      <c r="Q779" t="str">
        <f>CONCATENATE(C779,E779,G779,I779)</f>
        <v>2</v>
      </c>
    </row>
    <row r="780" spans="1:17" x14ac:dyDescent="0.25">
      <c r="A780">
        <v>779</v>
      </c>
      <c r="F780">
        <v>85.129841000000013</v>
      </c>
      <c r="G780" s="3">
        <v>3</v>
      </c>
      <c r="P780">
        <v>1</v>
      </c>
      <c r="Q780" t="str">
        <f>CONCATENATE(C780,E780,G780,I780)</f>
        <v>3</v>
      </c>
    </row>
    <row r="781" spans="1:17" x14ac:dyDescent="0.25">
      <c r="A781">
        <v>780</v>
      </c>
      <c r="F781">
        <v>85.092104000000006</v>
      </c>
      <c r="G781" s="3">
        <v>3</v>
      </c>
      <c r="P781">
        <v>1</v>
      </c>
      <c r="Q781" t="str">
        <f>CONCATENATE(C781,E781,G781,I781)</f>
        <v>3</v>
      </c>
    </row>
    <row r="782" spans="1:17" x14ac:dyDescent="0.25">
      <c r="A782">
        <v>781</v>
      </c>
      <c r="F782">
        <v>85.107211000000007</v>
      </c>
      <c r="G782" s="3">
        <v>3</v>
      </c>
      <c r="H782">
        <v>83.323474000000004</v>
      </c>
      <c r="I782" s="5">
        <v>4</v>
      </c>
      <c r="P782">
        <v>2</v>
      </c>
      <c r="Q782" t="str">
        <f>CONCATENATE(C782,E782,G782,I782)</f>
        <v>34</v>
      </c>
    </row>
    <row r="783" spans="1:17" x14ac:dyDescent="0.25">
      <c r="A783">
        <v>782</v>
      </c>
      <c r="F783">
        <v>85.080158000000011</v>
      </c>
      <c r="G783" s="3">
        <v>3</v>
      </c>
      <c r="H783">
        <v>83.274052000000012</v>
      </c>
      <c r="I783" s="5">
        <v>4</v>
      </c>
      <c r="P783">
        <v>2</v>
      </c>
      <c r="Q783" t="str">
        <f>CONCATENATE(C783,E783,G783,I783)</f>
        <v>34</v>
      </c>
    </row>
    <row r="784" spans="1:17" x14ac:dyDescent="0.25">
      <c r="A784">
        <v>783</v>
      </c>
      <c r="F784">
        <v>85.085842000000014</v>
      </c>
      <c r="G784" s="3">
        <v>3</v>
      </c>
      <c r="H784">
        <v>83.278895000000006</v>
      </c>
      <c r="I784" s="5">
        <v>4</v>
      </c>
      <c r="P784">
        <v>2</v>
      </c>
      <c r="Q784" t="str">
        <f>CONCATENATE(C784,E784,G784,I784)</f>
        <v>34</v>
      </c>
    </row>
    <row r="785" spans="1:17" x14ac:dyDescent="0.25">
      <c r="A785">
        <v>784</v>
      </c>
      <c r="F785">
        <v>85.083632000000009</v>
      </c>
      <c r="G785" s="3">
        <v>3</v>
      </c>
      <c r="H785">
        <v>83.267369000000002</v>
      </c>
      <c r="I785" s="5">
        <v>4</v>
      </c>
      <c r="P785">
        <v>2</v>
      </c>
      <c r="Q785" t="str">
        <f>CONCATENATE(C785,E785,G785,I785)</f>
        <v>34</v>
      </c>
    </row>
    <row r="786" spans="1:17" x14ac:dyDescent="0.25">
      <c r="A786">
        <v>785</v>
      </c>
      <c r="F786">
        <v>85.079210000000003</v>
      </c>
      <c r="G786" s="3">
        <v>3</v>
      </c>
      <c r="H786">
        <v>83.281842000000012</v>
      </c>
      <c r="I786" s="5">
        <v>4</v>
      </c>
      <c r="P786">
        <v>2</v>
      </c>
      <c r="Q786" t="str">
        <f>CONCATENATE(C786,E786,G786,I786)</f>
        <v>34</v>
      </c>
    </row>
    <row r="787" spans="1:17" x14ac:dyDescent="0.25">
      <c r="A787">
        <v>786</v>
      </c>
      <c r="B787">
        <v>71.914429000000013</v>
      </c>
      <c r="C787" s="4">
        <v>1</v>
      </c>
      <c r="F787">
        <v>85.042526000000009</v>
      </c>
      <c r="G787" s="3">
        <v>3</v>
      </c>
      <c r="H787">
        <v>83.271842000000007</v>
      </c>
      <c r="I787" s="5">
        <v>4</v>
      </c>
      <c r="P787">
        <v>3</v>
      </c>
      <c r="Q787" t="str">
        <f>CONCATENATE(C787,E787,G787,I787)</f>
        <v>134</v>
      </c>
    </row>
    <row r="788" spans="1:17" x14ac:dyDescent="0.25">
      <c r="A788">
        <v>787</v>
      </c>
      <c r="B788">
        <v>72.821474000000009</v>
      </c>
      <c r="C788" s="4">
        <v>1</v>
      </c>
      <c r="F788">
        <v>84.998106000000007</v>
      </c>
      <c r="G788" s="3">
        <v>3</v>
      </c>
      <c r="H788">
        <v>83.273053000000004</v>
      </c>
      <c r="I788" s="5">
        <v>4</v>
      </c>
      <c r="P788">
        <v>3</v>
      </c>
      <c r="Q788" t="str">
        <f>CONCATENATE(C788,E788,G788,I788)</f>
        <v>134</v>
      </c>
    </row>
    <row r="789" spans="1:17" x14ac:dyDescent="0.25">
      <c r="A789">
        <v>788</v>
      </c>
      <c r="B789">
        <v>72.796158000000005</v>
      </c>
      <c r="C789" s="4">
        <v>1</v>
      </c>
      <c r="F789">
        <v>85.129841000000013</v>
      </c>
      <c r="G789" s="3">
        <v>3</v>
      </c>
      <c r="H789">
        <v>83.250895000000014</v>
      </c>
      <c r="I789" s="5">
        <v>4</v>
      </c>
      <c r="P789">
        <v>3</v>
      </c>
      <c r="Q789" t="str">
        <f>CONCATENATE(C789,E789,G789,I789)</f>
        <v>134</v>
      </c>
    </row>
    <row r="790" spans="1:17" x14ac:dyDescent="0.25">
      <c r="A790">
        <v>789</v>
      </c>
      <c r="B790">
        <v>72.809211000000005</v>
      </c>
      <c r="C790" s="4">
        <v>1</v>
      </c>
      <c r="H790">
        <v>83.323474000000004</v>
      </c>
      <c r="I790" s="5">
        <v>4</v>
      </c>
      <c r="P790">
        <v>2</v>
      </c>
      <c r="Q790" t="str">
        <f>CONCATENATE(C790,E790,G790,I790)</f>
        <v>14</v>
      </c>
    </row>
    <row r="791" spans="1:17" x14ac:dyDescent="0.25">
      <c r="A791">
        <v>790</v>
      </c>
      <c r="B791">
        <v>72.816789</v>
      </c>
      <c r="C791" s="4">
        <v>1</v>
      </c>
      <c r="H791">
        <v>83.323474000000004</v>
      </c>
      <c r="I791" s="5">
        <v>4</v>
      </c>
      <c r="P791">
        <v>2</v>
      </c>
      <c r="Q791" t="str">
        <f>CONCATENATE(C791,E791,G791,I791)</f>
        <v>14</v>
      </c>
    </row>
    <row r="792" spans="1:17" x14ac:dyDescent="0.25">
      <c r="A792">
        <v>791</v>
      </c>
      <c r="B792">
        <v>72.813790000000012</v>
      </c>
      <c r="C792" s="4">
        <v>1</v>
      </c>
      <c r="P792">
        <v>1</v>
      </c>
      <c r="Q792" t="str">
        <f>CONCATENATE(C792,E792,G792,I792)</f>
        <v>1</v>
      </c>
    </row>
    <row r="793" spans="1:17" x14ac:dyDescent="0.25">
      <c r="A793">
        <v>792</v>
      </c>
      <c r="B793">
        <v>72.828527000000008</v>
      </c>
      <c r="C793" s="4">
        <v>1</v>
      </c>
      <c r="P793">
        <v>1</v>
      </c>
      <c r="Q793" t="str">
        <f>CONCATENATE(C793,E793,G793,I793)</f>
        <v>1</v>
      </c>
    </row>
    <row r="794" spans="1:17" x14ac:dyDescent="0.25">
      <c r="A794">
        <v>793</v>
      </c>
      <c r="B794">
        <v>72.830895000000012</v>
      </c>
      <c r="C794" s="4">
        <v>1</v>
      </c>
      <c r="P794">
        <v>1</v>
      </c>
      <c r="Q794" t="str">
        <f>CONCATENATE(C794,E794,G794,I794)</f>
        <v>1</v>
      </c>
    </row>
    <row r="795" spans="1:17" x14ac:dyDescent="0.25">
      <c r="A795">
        <v>794</v>
      </c>
      <c r="B795">
        <v>72.834947</v>
      </c>
      <c r="C795" s="4">
        <v>1</v>
      </c>
      <c r="D795">
        <v>66.751213000000007</v>
      </c>
      <c r="E795" s="2">
        <v>2</v>
      </c>
      <c r="P795">
        <v>2</v>
      </c>
      <c r="Q795" t="str">
        <f>CONCATENATE(C795,E795,G795,I795)</f>
        <v>12</v>
      </c>
    </row>
    <row r="796" spans="1:17" x14ac:dyDescent="0.25">
      <c r="A796">
        <v>795</v>
      </c>
      <c r="B796">
        <v>72.799527000000012</v>
      </c>
      <c r="C796" s="4">
        <v>1</v>
      </c>
      <c r="D796">
        <v>66.732494000000003</v>
      </c>
      <c r="E796" s="2">
        <v>2</v>
      </c>
      <c r="P796">
        <v>2</v>
      </c>
      <c r="Q796" t="str">
        <f>CONCATENATE(C796,E796,G796,I796)</f>
        <v>12</v>
      </c>
    </row>
    <row r="797" spans="1:17" x14ac:dyDescent="0.25">
      <c r="A797">
        <v>796</v>
      </c>
      <c r="B797">
        <v>72.771474000000012</v>
      </c>
      <c r="C797" s="4">
        <v>1</v>
      </c>
      <c r="D797">
        <v>66.710899000000012</v>
      </c>
      <c r="E797" s="2">
        <v>2</v>
      </c>
      <c r="P797">
        <v>2</v>
      </c>
      <c r="Q797" t="str">
        <f>CONCATENATE(C797,E797,G797,I797)</f>
        <v>12</v>
      </c>
    </row>
    <row r="798" spans="1:17" x14ac:dyDescent="0.25">
      <c r="A798">
        <v>797</v>
      </c>
      <c r="D798">
        <v>66.739464000000012</v>
      </c>
      <c r="E798" s="2">
        <v>2</v>
      </c>
      <c r="P798">
        <v>1</v>
      </c>
      <c r="Q798" t="str">
        <f>CONCATENATE(C798,E798,G798,I798)</f>
        <v>2</v>
      </c>
    </row>
    <row r="799" spans="1:17" x14ac:dyDescent="0.25">
      <c r="A799">
        <v>798</v>
      </c>
      <c r="D799">
        <v>66.738560000000007</v>
      </c>
      <c r="E799" s="2">
        <v>2</v>
      </c>
      <c r="P799">
        <v>1</v>
      </c>
      <c r="Q799" t="str">
        <f>CONCATENATE(C799,E799,G799,I799)</f>
        <v>2</v>
      </c>
    </row>
    <row r="800" spans="1:17" x14ac:dyDescent="0.25">
      <c r="A800">
        <v>799</v>
      </c>
      <c r="D800">
        <v>66.74323600000001</v>
      </c>
      <c r="E800" s="2">
        <v>2</v>
      </c>
      <c r="P800">
        <v>1</v>
      </c>
      <c r="Q800" t="str">
        <f>CONCATENATE(C800,E800,G800,I800)</f>
        <v>2</v>
      </c>
    </row>
    <row r="801" spans="1:17" x14ac:dyDescent="0.25">
      <c r="A801">
        <v>800</v>
      </c>
      <c r="D801">
        <v>66.751591000000019</v>
      </c>
      <c r="E801" s="2">
        <v>2</v>
      </c>
      <c r="P801">
        <v>1</v>
      </c>
      <c r="Q801" t="str">
        <f>CONCATENATE(C801,E801,G801,I801)</f>
        <v>2</v>
      </c>
    </row>
    <row r="802" spans="1:17" x14ac:dyDescent="0.25">
      <c r="A802">
        <v>801</v>
      </c>
      <c r="D802">
        <v>66.764458000000019</v>
      </c>
      <c r="E802" s="2">
        <v>2</v>
      </c>
      <c r="P802">
        <v>1</v>
      </c>
      <c r="Q802" t="str">
        <f>CONCATENATE(C802,E802,G802,I802)</f>
        <v>2</v>
      </c>
    </row>
    <row r="803" spans="1:17" x14ac:dyDescent="0.25">
      <c r="A803">
        <v>802</v>
      </c>
      <c r="D803">
        <v>66.842438000000016</v>
      </c>
      <c r="E803" s="2">
        <v>2</v>
      </c>
      <c r="F803">
        <v>70.801369000000008</v>
      </c>
      <c r="G803" s="3">
        <v>3</v>
      </c>
      <c r="P803">
        <v>2</v>
      </c>
      <c r="Q803" t="str">
        <f>CONCATENATE(C803,E803,G803,I803)</f>
        <v>23</v>
      </c>
    </row>
    <row r="804" spans="1:17" x14ac:dyDescent="0.25">
      <c r="A804">
        <v>803</v>
      </c>
      <c r="D804">
        <v>66.741268000000019</v>
      </c>
      <c r="E804" s="2">
        <v>2</v>
      </c>
      <c r="F804">
        <v>70.761105000000001</v>
      </c>
      <c r="G804" s="3">
        <v>3</v>
      </c>
      <c r="P804">
        <v>2</v>
      </c>
      <c r="Q804" t="str">
        <f>CONCATENATE(C804,E804,G804,I804)</f>
        <v>23</v>
      </c>
    </row>
    <row r="805" spans="1:17" x14ac:dyDescent="0.25">
      <c r="A805">
        <v>804</v>
      </c>
      <c r="F805">
        <v>70.750895000000014</v>
      </c>
      <c r="G805" s="3">
        <v>3</v>
      </c>
      <c r="H805">
        <v>66.541176000000007</v>
      </c>
      <c r="I805" s="5">
        <v>4</v>
      </c>
      <c r="P805">
        <v>2</v>
      </c>
      <c r="Q805" t="str">
        <f>CONCATENATE(C805,E805,G805,I805)</f>
        <v>34</v>
      </c>
    </row>
    <row r="806" spans="1:17" x14ac:dyDescent="0.25">
      <c r="A806">
        <v>805</v>
      </c>
      <c r="F806">
        <v>70.753053000000008</v>
      </c>
      <c r="G806" s="3">
        <v>3</v>
      </c>
      <c r="H806">
        <v>66.577877000000001</v>
      </c>
      <c r="I806" s="5">
        <v>4</v>
      </c>
      <c r="P806">
        <v>2</v>
      </c>
      <c r="Q806" t="str">
        <f>CONCATENATE(C806,E806,G806,I806)</f>
        <v>34</v>
      </c>
    </row>
    <row r="807" spans="1:17" x14ac:dyDescent="0.25">
      <c r="A807">
        <v>806</v>
      </c>
      <c r="F807">
        <v>70.727632</v>
      </c>
      <c r="G807" s="3">
        <v>3</v>
      </c>
      <c r="H807">
        <v>66.569786000000008</v>
      </c>
      <c r="I807" s="5">
        <v>4</v>
      </c>
      <c r="P807">
        <v>2</v>
      </c>
      <c r="Q807" t="str">
        <f>CONCATENATE(C807,E807,G807,I807)</f>
        <v>34</v>
      </c>
    </row>
    <row r="808" spans="1:17" x14ac:dyDescent="0.25">
      <c r="A808">
        <v>807</v>
      </c>
      <c r="F808">
        <v>70.747000000000014</v>
      </c>
      <c r="G808" s="3">
        <v>3</v>
      </c>
      <c r="H808">
        <v>66.546440000000018</v>
      </c>
      <c r="I808" s="5">
        <v>4</v>
      </c>
      <c r="P808">
        <v>2</v>
      </c>
      <c r="Q808" t="str">
        <f>CONCATENATE(C808,E808,G808,I808)</f>
        <v>34</v>
      </c>
    </row>
    <row r="809" spans="1:17" x14ac:dyDescent="0.25">
      <c r="A809">
        <v>808</v>
      </c>
      <c r="F809">
        <v>70.756527000000006</v>
      </c>
      <c r="G809" s="3">
        <v>3</v>
      </c>
      <c r="H809">
        <v>66.532394000000011</v>
      </c>
      <c r="I809" s="5">
        <v>4</v>
      </c>
      <c r="P809">
        <v>2</v>
      </c>
      <c r="Q809" t="str">
        <f>CONCATENATE(C809,E809,G809,I809)</f>
        <v>34</v>
      </c>
    </row>
    <row r="810" spans="1:17" x14ac:dyDescent="0.25">
      <c r="A810">
        <v>809</v>
      </c>
      <c r="B810">
        <v>53.505527000000008</v>
      </c>
      <c r="C810" s="4">
        <v>1</v>
      </c>
      <c r="F810">
        <v>70.723737</v>
      </c>
      <c r="G810" s="3">
        <v>3</v>
      </c>
      <c r="H810">
        <v>66.56340400000002</v>
      </c>
      <c r="I810" s="5">
        <v>4</v>
      </c>
      <c r="P810">
        <v>3</v>
      </c>
      <c r="Q810" t="str">
        <f>CONCATENATE(C810,E810,G810,I810)</f>
        <v>134</v>
      </c>
    </row>
    <row r="811" spans="1:17" x14ac:dyDescent="0.25">
      <c r="A811">
        <v>810</v>
      </c>
      <c r="B811">
        <v>53.52951800000001</v>
      </c>
      <c r="C811" s="4">
        <v>1</v>
      </c>
      <c r="F811">
        <v>70.725105000000013</v>
      </c>
      <c r="G811" s="3">
        <v>3</v>
      </c>
      <c r="H811">
        <v>66.557873000000001</v>
      </c>
      <c r="I811" s="5">
        <v>4</v>
      </c>
      <c r="P811">
        <v>3</v>
      </c>
      <c r="Q811" t="str">
        <f>CONCATENATE(C811,E811,G811,I811)</f>
        <v>134</v>
      </c>
    </row>
    <row r="812" spans="1:17" x14ac:dyDescent="0.25">
      <c r="A812">
        <v>811</v>
      </c>
      <c r="B812">
        <v>53.512813000000008</v>
      </c>
      <c r="C812" s="4">
        <v>1</v>
      </c>
      <c r="F812">
        <v>70.733527000000009</v>
      </c>
      <c r="G812" s="3">
        <v>3</v>
      </c>
      <c r="H812">
        <v>66.531811000000005</v>
      </c>
      <c r="I812" s="5">
        <v>4</v>
      </c>
      <c r="P812">
        <v>3</v>
      </c>
      <c r="Q812" t="str">
        <f>CONCATENATE(C812,E812,G812,I812)</f>
        <v>134</v>
      </c>
    </row>
    <row r="813" spans="1:17" x14ac:dyDescent="0.25">
      <c r="A813">
        <v>812</v>
      </c>
      <c r="B813">
        <v>53.512020000000014</v>
      </c>
      <c r="C813" s="4">
        <v>1</v>
      </c>
      <c r="H813">
        <v>66.613354000000015</v>
      </c>
      <c r="I813" s="5">
        <v>4</v>
      </c>
      <c r="P813">
        <v>2</v>
      </c>
      <c r="Q813" t="str">
        <f>CONCATENATE(C813,E813,G813,I813)</f>
        <v>14</v>
      </c>
    </row>
    <row r="814" spans="1:17" x14ac:dyDescent="0.25">
      <c r="A814">
        <v>813</v>
      </c>
      <c r="B814">
        <v>53.51223000000001</v>
      </c>
      <c r="C814" s="4">
        <v>1</v>
      </c>
      <c r="H814">
        <v>66.629307000000011</v>
      </c>
      <c r="I814" s="5">
        <v>4</v>
      </c>
      <c r="P814">
        <v>2</v>
      </c>
      <c r="Q814" t="str">
        <f>CONCATENATE(C814,E814,G814,I814)</f>
        <v>14</v>
      </c>
    </row>
    <row r="815" spans="1:17" x14ac:dyDescent="0.25">
      <c r="A815">
        <v>814</v>
      </c>
      <c r="B815">
        <v>53.525261000000008</v>
      </c>
      <c r="C815" s="4">
        <v>1</v>
      </c>
      <c r="H815">
        <v>66.541176000000007</v>
      </c>
      <c r="I815" s="5">
        <v>4</v>
      </c>
      <c r="P815">
        <v>2</v>
      </c>
      <c r="Q815" t="str">
        <f>CONCATENATE(C815,E815,G815,I815)</f>
        <v>14</v>
      </c>
    </row>
    <row r="816" spans="1:17" x14ac:dyDescent="0.25">
      <c r="A816">
        <v>815</v>
      </c>
      <c r="B816">
        <v>53.532177000000011</v>
      </c>
      <c r="C816" s="4">
        <v>1</v>
      </c>
      <c r="P816">
        <v>1</v>
      </c>
      <c r="Q816" t="str">
        <f>CONCATENATE(C816,E816,G816,I816)</f>
        <v>1</v>
      </c>
    </row>
    <row r="817" spans="1:17" x14ac:dyDescent="0.25">
      <c r="A817">
        <v>816</v>
      </c>
      <c r="B817">
        <v>53.537441000000008</v>
      </c>
      <c r="C817" s="4">
        <v>1</v>
      </c>
      <c r="P817">
        <v>1</v>
      </c>
      <c r="Q817" t="str">
        <f>CONCATENATE(C817,E817,G817,I817)</f>
        <v>1</v>
      </c>
    </row>
    <row r="818" spans="1:17" x14ac:dyDescent="0.25">
      <c r="A818">
        <v>817</v>
      </c>
      <c r="B818">
        <v>53.54903800000001</v>
      </c>
      <c r="C818" s="4">
        <v>1</v>
      </c>
      <c r="D818">
        <v>47.446560000000012</v>
      </c>
      <c r="E818" s="2">
        <v>2</v>
      </c>
      <c r="P818">
        <v>2</v>
      </c>
      <c r="Q818" t="str">
        <f>CONCATENATE(C818,E818,G818,I818)</f>
        <v>12</v>
      </c>
    </row>
    <row r="819" spans="1:17" x14ac:dyDescent="0.25">
      <c r="A819">
        <v>818</v>
      </c>
      <c r="B819">
        <v>53.539356000000012</v>
      </c>
      <c r="C819" s="4">
        <v>1</v>
      </c>
      <c r="D819">
        <v>47.489910000000009</v>
      </c>
      <c r="E819" s="2">
        <v>2</v>
      </c>
      <c r="P819">
        <v>2</v>
      </c>
      <c r="Q819" t="str">
        <f>CONCATENATE(C819,E819,G819,I819)</f>
        <v>12</v>
      </c>
    </row>
    <row r="820" spans="1:17" x14ac:dyDescent="0.25">
      <c r="A820">
        <v>819</v>
      </c>
      <c r="B820">
        <v>53.458191000000014</v>
      </c>
      <c r="C820" s="4">
        <v>1</v>
      </c>
      <c r="D820">
        <v>47.486133000000009</v>
      </c>
      <c r="E820" s="2">
        <v>2</v>
      </c>
      <c r="P820">
        <v>2</v>
      </c>
      <c r="Q820" t="str">
        <f>CONCATENATE(C820,E820,G820,I820)</f>
        <v>12</v>
      </c>
    </row>
    <row r="821" spans="1:17" x14ac:dyDescent="0.25">
      <c r="A821">
        <v>820</v>
      </c>
      <c r="B821">
        <v>53.488457000000011</v>
      </c>
      <c r="C821" s="4">
        <v>1</v>
      </c>
      <c r="D821">
        <v>47.461403000000011</v>
      </c>
      <c r="E821" s="2">
        <v>2</v>
      </c>
      <c r="P821">
        <v>2</v>
      </c>
      <c r="Q821" t="str">
        <f>CONCATENATE(C821,E821,G821,I821)</f>
        <v>12</v>
      </c>
    </row>
    <row r="822" spans="1:17" x14ac:dyDescent="0.25">
      <c r="A822">
        <v>821</v>
      </c>
      <c r="B822">
        <v>53.505527000000008</v>
      </c>
      <c r="C822" s="4">
        <v>1</v>
      </c>
      <c r="D822">
        <v>47.456615000000014</v>
      </c>
      <c r="E822" s="2">
        <v>2</v>
      </c>
      <c r="P822">
        <v>2</v>
      </c>
      <c r="Q822" t="str">
        <f>CONCATENATE(C822,E822,G822,I822)</f>
        <v>12</v>
      </c>
    </row>
    <row r="823" spans="1:17" x14ac:dyDescent="0.25">
      <c r="A823">
        <v>822</v>
      </c>
      <c r="D823">
        <v>47.490764000000013</v>
      </c>
      <c r="E823" s="2">
        <v>2</v>
      </c>
      <c r="P823">
        <v>1</v>
      </c>
      <c r="Q823" t="str">
        <f>CONCATENATE(C823,E823,G823,I823)</f>
        <v>2</v>
      </c>
    </row>
    <row r="824" spans="1:17" x14ac:dyDescent="0.25">
      <c r="A824">
        <v>823</v>
      </c>
      <c r="D824">
        <v>47.461830000000013</v>
      </c>
      <c r="E824" s="2">
        <v>2</v>
      </c>
      <c r="P824">
        <v>1</v>
      </c>
      <c r="Q824" t="str">
        <f>CONCATENATE(C824,E824,G824,I824)</f>
        <v>2</v>
      </c>
    </row>
    <row r="825" spans="1:17" x14ac:dyDescent="0.25">
      <c r="A825">
        <v>824</v>
      </c>
      <c r="D825">
        <v>47.476402000000014</v>
      </c>
      <c r="E825" s="2">
        <v>2</v>
      </c>
      <c r="P825">
        <v>1</v>
      </c>
      <c r="Q825" t="str">
        <f>CONCATENATE(C825,E825,G825,I825)</f>
        <v>2</v>
      </c>
    </row>
    <row r="826" spans="1:17" x14ac:dyDescent="0.25">
      <c r="A826">
        <v>825</v>
      </c>
      <c r="D826">
        <v>47.47326300000001</v>
      </c>
      <c r="E826" s="2">
        <v>2</v>
      </c>
      <c r="P826">
        <v>1</v>
      </c>
      <c r="Q826" t="str">
        <f>CONCATENATE(C826,E826,G826,I826)</f>
        <v>2</v>
      </c>
    </row>
    <row r="827" spans="1:17" x14ac:dyDescent="0.25">
      <c r="A827">
        <v>826</v>
      </c>
      <c r="D827">
        <v>47.47794300000001</v>
      </c>
      <c r="E827" s="2">
        <v>2</v>
      </c>
      <c r="P827">
        <v>1</v>
      </c>
      <c r="Q827" t="str">
        <f>CONCATENATE(C827,E827,G827,I827)</f>
        <v>2</v>
      </c>
    </row>
    <row r="828" spans="1:17" x14ac:dyDescent="0.25">
      <c r="A828">
        <v>827</v>
      </c>
      <c r="D828">
        <v>47.478741000000014</v>
      </c>
      <c r="E828" s="2">
        <v>2</v>
      </c>
      <c r="F828">
        <v>50.695686000000009</v>
      </c>
      <c r="G828" s="3">
        <v>3</v>
      </c>
      <c r="P828">
        <v>2</v>
      </c>
      <c r="Q828" t="str">
        <f>CONCATENATE(C828,E828,G828,I828)</f>
        <v>23</v>
      </c>
    </row>
    <row r="829" spans="1:17" x14ac:dyDescent="0.25">
      <c r="A829">
        <v>828</v>
      </c>
      <c r="D829">
        <v>47.499805000000009</v>
      </c>
      <c r="E829" s="2">
        <v>2</v>
      </c>
      <c r="F829">
        <v>50.689304000000014</v>
      </c>
      <c r="G829" s="3">
        <v>3</v>
      </c>
      <c r="P829">
        <v>2</v>
      </c>
      <c r="Q829" t="str">
        <f>CONCATENATE(C829,E829,G829,I829)</f>
        <v>23</v>
      </c>
    </row>
    <row r="830" spans="1:17" x14ac:dyDescent="0.25">
      <c r="A830">
        <v>829</v>
      </c>
      <c r="D830">
        <v>47.446560000000012</v>
      </c>
      <c r="E830" s="2">
        <v>2</v>
      </c>
      <c r="F830">
        <v>50.719356000000012</v>
      </c>
      <c r="G830" s="3">
        <v>3</v>
      </c>
      <c r="P830">
        <v>2</v>
      </c>
      <c r="Q830" t="str">
        <f>CONCATENATE(C830,E830,G830,I830)</f>
        <v>23</v>
      </c>
    </row>
    <row r="831" spans="1:17" x14ac:dyDescent="0.25">
      <c r="A831">
        <v>830</v>
      </c>
      <c r="F831">
        <v>50.714462000000012</v>
      </c>
      <c r="G831" s="3">
        <v>3</v>
      </c>
      <c r="H831">
        <v>48.180244000000009</v>
      </c>
      <c r="I831" s="5">
        <v>4</v>
      </c>
      <c r="P831">
        <v>2</v>
      </c>
      <c r="Q831" t="str">
        <f>CONCATENATE(C831,E831,G831,I831)</f>
        <v>34</v>
      </c>
    </row>
    <row r="832" spans="1:17" x14ac:dyDescent="0.25">
      <c r="A832">
        <v>831</v>
      </c>
      <c r="F832">
        <v>50.705154000000014</v>
      </c>
      <c r="G832" s="3">
        <v>3</v>
      </c>
      <c r="H832">
        <v>48.156628000000012</v>
      </c>
      <c r="I832" s="5">
        <v>4</v>
      </c>
      <c r="P832">
        <v>2</v>
      </c>
      <c r="Q832" t="str">
        <f>CONCATENATE(C832,E832,G832,I832)</f>
        <v>34</v>
      </c>
    </row>
    <row r="833" spans="1:17" x14ac:dyDescent="0.25">
      <c r="A833">
        <v>832</v>
      </c>
      <c r="F833">
        <v>50.701485000000012</v>
      </c>
      <c r="G833" s="3">
        <v>3</v>
      </c>
      <c r="H833">
        <v>48.129928000000014</v>
      </c>
      <c r="I833" s="5">
        <v>4</v>
      </c>
      <c r="P833">
        <v>2</v>
      </c>
      <c r="Q833" t="str">
        <f>CONCATENATE(C833,E833,G833,I833)</f>
        <v>34</v>
      </c>
    </row>
    <row r="834" spans="1:17" x14ac:dyDescent="0.25">
      <c r="A834">
        <v>833</v>
      </c>
      <c r="F834">
        <v>50.691326000000011</v>
      </c>
      <c r="G834" s="3">
        <v>3</v>
      </c>
      <c r="H834">
        <v>48.164287000000009</v>
      </c>
      <c r="I834" s="5">
        <v>4</v>
      </c>
      <c r="P834">
        <v>2</v>
      </c>
      <c r="Q834" t="str">
        <f>CONCATENATE(C834,E834,G834,I834)</f>
        <v>34</v>
      </c>
    </row>
    <row r="835" spans="1:17" x14ac:dyDescent="0.25">
      <c r="A835">
        <v>834</v>
      </c>
      <c r="F835">
        <v>50.699890000000011</v>
      </c>
      <c r="G835" s="3">
        <v>3</v>
      </c>
      <c r="H835">
        <v>48.176681000000009</v>
      </c>
      <c r="I835" s="5">
        <v>4</v>
      </c>
      <c r="P835">
        <v>2</v>
      </c>
      <c r="Q835" t="str">
        <f>CONCATENATE(C835,E835,G835,I835)</f>
        <v>34</v>
      </c>
    </row>
    <row r="836" spans="1:17" x14ac:dyDescent="0.25">
      <c r="A836">
        <v>835</v>
      </c>
      <c r="B836">
        <v>35.073112000000009</v>
      </c>
      <c r="C836" s="4">
        <v>1</v>
      </c>
      <c r="F836">
        <v>50.713665000000013</v>
      </c>
      <c r="G836" s="3">
        <v>3</v>
      </c>
      <c r="H836">
        <v>48.180191000000008</v>
      </c>
      <c r="I836" s="5">
        <v>4</v>
      </c>
      <c r="P836">
        <v>3</v>
      </c>
      <c r="Q836" t="str">
        <f>CONCATENATE(C836,E836,G836,I836)</f>
        <v>134</v>
      </c>
    </row>
    <row r="837" spans="1:17" x14ac:dyDescent="0.25">
      <c r="A837">
        <v>836</v>
      </c>
      <c r="B837">
        <v>35.065880000000007</v>
      </c>
      <c r="C837" s="4">
        <v>1</v>
      </c>
      <c r="F837">
        <v>50.689674000000011</v>
      </c>
      <c r="G837" s="3">
        <v>3</v>
      </c>
      <c r="H837">
        <v>48.174766000000012</v>
      </c>
      <c r="I837" s="5">
        <v>4</v>
      </c>
      <c r="P837">
        <v>3</v>
      </c>
      <c r="Q837" t="str">
        <f>CONCATENATE(C837,E837,G837,I837)</f>
        <v>134</v>
      </c>
    </row>
    <row r="838" spans="1:17" x14ac:dyDescent="0.25">
      <c r="A838">
        <v>837</v>
      </c>
      <c r="B838">
        <v>35.086994000000011</v>
      </c>
      <c r="C838" s="4">
        <v>1</v>
      </c>
      <c r="F838">
        <v>50.703029000000008</v>
      </c>
      <c r="G838" s="3">
        <v>3</v>
      </c>
      <c r="H838">
        <v>48.151523000000012</v>
      </c>
      <c r="I838" s="5">
        <v>4</v>
      </c>
      <c r="P838">
        <v>3</v>
      </c>
      <c r="Q838" t="str">
        <f>CONCATENATE(C838,E838,G838,I838)</f>
        <v>134</v>
      </c>
    </row>
    <row r="839" spans="1:17" x14ac:dyDescent="0.25">
      <c r="A839">
        <v>838</v>
      </c>
      <c r="B839">
        <v>35.082846000000011</v>
      </c>
      <c r="C839" s="4">
        <v>1</v>
      </c>
      <c r="F839">
        <v>50.736111000000008</v>
      </c>
      <c r="G839" s="3">
        <v>3</v>
      </c>
      <c r="H839">
        <v>48.153599000000014</v>
      </c>
      <c r="I839" s="5">
        <v>4</v>
      </c>
      <c r="P839">
        <v>3</v>
      </c>
      <c r="Q839" t="str">
        <f>CONCATENATE(C839,E839,G839,I839)</f>
        <v>134</v>
      </c>
    </row>
    <row r="840" spans="1:17" x14ac:dyDescent="0.25">
      <c r="A840">
        <v>839</v>
      </c>
      <c r="B840">
        <v>35.087261000000012</v>
      </c>
      <c r="C840" s="4">
        <v>1</v>
      </c>
      <c r="F840">
        <v>50.736111000000008</v>
      </c>
      <c r="G840" s="3">
        <v>3</v>
      </c>
      <c r="H840">
        <v>48.143173000000012</v>
      </c>
      <c r="I840" s="5">
        <v>4</v>
      </c>
      <c r="P840">
        <v>3</v>
      </c>
      <c r="Q840" t="str">
        <f>CONCATENATE(C840,E840,G840,I840)</f>
        <v>134</v>
      </c>
    </row>
    <row r="841" spans="1:17" x14ac:dyDescent="0.25">
      <c r="A841">
        <v>840</v>
      </c>
      <c r="B841">
        <v>35.080505000000009</v>
      </c>
      <c r="C841" s="4">
        <v>1</v>
      </c>
      <c r="H841">
        <v>48.135994000000011</v>
      </c>
      <c r="I841" s="5">
        <v>4</v>
      </c>
      <c r="P841">
        <v>2</v>
      </c>
      <c r="Q841" t="str">
        <f>CONCATENATE(C841,E841,G841,I841)</f>
        <v>14</v>
      </c>
    </row>
    <row r="842" spans="1:17" x14ac:dyDescent="0.25">
      <c r="A842">
        <v>841</v>
      </c>
      <c r="B842">
        <v>35.08348500000001</v>
      </c>
      <c r="C842" s="4">
        <v>1</v>
      </c>
      <c r="H842">
        <v>48.147159000000009</v>
      </c>
      <c r="I842" s="5">
        <v>4</v>
      </c>
      <c r="P842">
        <v>2</v>
      </c>
      <c r="Q842" t="str">
        <f>CONCATENATE(C842,E842,G842,I842)</f>
        <v>14</v>
      </c>
    </row>
    <row r="843" spans="1:17" x14ac:dyDescent="0.25">
      <c r="A843">
        <v>842</v>
      </c>
      <c r="B843">
        <v>35.070988000000014</v>
      </c>
      <c r="C843" s="4">
        <v>1</v>
      </c>
      <c r="H843">
        <v>48.120674000000008</v>
      </c>
      <c r="I843" s="5">
        <v>4</v>
      </c>
      <c r="P843">
        <v>2</v>
      </c>
      <c r="Q843" t="str">
        <f>CONCATENATE(C843,E843,G843,I843)</f>
        <v>14</v>
      </c>
    </row>
    <row r="844" spans="1:17" x14ac:dyDescent="0.25">
      <c r="A844">
        <v>843</v>
      </c>
      <c r="B844">
        <v>35.093643000000014</v>
      </c>
      <c r="C844" s="4">
        <v>1</v>
      </c>
      <c r="H844">
        <v>48.082058000000011</v>
      </c>
      <c r="I844" s="5">
        <v>4</v>
      </c>
      <c r="P844">
        <v>2</v>
      </c>
      <c r="Q844" t="str">
        <f>CONCATENATE(C844,E844,G844,I844)</f>
        <v>14</v>
      </c>
    </row>
    <row r="845" spans="1:17" x14ac:dyDescent="0.25">
      <c r="A845">
        <v>844</v>
      </c>
      <c r="B845">
        <v>35.112791000000016</v>
      </c>
      <c r="C845" s="4">
        <v>1</v>
      </c>
      <c r="H845">
        <v>48.180244000000009</v>
      </c>
      <c r="I845" s="5">
        <v>4</v>
      </c>
      <c r="P845">
        <v>2</v>
      </c>
      <c r="Q845" t="str">
        <f>CONCATENATE(C845,E845,G845,I845)</f>
        <v>14</v>
      </c>
    </row>
    <row r="846" spans="1:17" x14ac:dyDescent="0.25">
      <c r="A846">
        <v>845</v>
      </c>
      <c r="B846">
        <v>35.090717000000012</v>
      </c>
      <c r="C846" s="4">
        <v>1</v>
      </c>
      <c r="P846">
        <v>1</v>
      </c>
      <c r="Q846" t="str">
        <f>CONCATENATE(C846,E846,G846,I846)</f>
        <v>1</v>
      </c>
    </row>
    <row r="847" spans="1:17" x14ac:dyDescent="0.25">
      <c r="A847">
        <v>846</v>
      </c>
      <c r="B847">
        <v>35.104866000000015</v>
      </c>
      <c r="C847" s="4">
        <v>1</v>
      </c>
      <c r="P847">
        <v>1</v>
      </c>
      <c r="Q847" t="str">
        <f>CONCATENATE(C847,E847,G847,I847)</f>
        <v>1</v>
      </c>
    </row>
    <row r="848" spans="1:17" x14ac:dyDescent="0.25">
      <c r="A848">
        <v>847</v>
      </c>
      <c r="B848">
        <v>35.100612000000012</v>
      </c>
      <c r="C848" s="4">
        <v>1</v>
      </c>
      <c r="D848">
        <v>29.328970000000012</v>
      </c>
      <c r="E848" s="2">
        <v>2</v>
      </c>
      <c r="P848">
        <v>2</v>
      </c>
      <c r="Q848" t="str">
        <f>CONCATENATE(C848,E848,G848,I848)</f>
        <v>12</v>
      </c>
    </row>
    <row r="849" spans="1:17" x14ac:dyDescent="0.25">
      <c r="A849">
        <v>848</v>
      </c>
      <c r="B849">
        <v>35.038435000000007</v>
      </c>
      <c r="C849" s="4">
        <v>1</v>
      </c>
      <c r="D849">
        <v>29.316576000000012</v>
      </c>
      <c r="E849" s="2">
        <v>2</v>
      </c>
      <c r="P849">
        <v>2</v>
      </c>
      <c r="Q849" t="str">
        <f>CONCATENATE(C849,E849,G849,I849)</f>
        <v>12</v>
      </c>
    </row>
    <row r="850" spans="1:17" x14ac:dyDescent="0.25">
      <c r="A850">
        <v>849</v>
      </c>
      <c r="B850">
        <v>35.021307000000007</v>
      </c>
      <c r="C850" s="4">
        <v>1</v>
      </c>
      <c r="D850">
        <v>29.326841000000016</v>
      </c>
      <c r="E850" s="2">
        <v>2</v>
      </c>
      <c r="P850">
        <v>2</v>
      </c>
      <c r="Q850" t="str">
        <f>CONCATENATE(C850,E850,G850,I850)</f>
        <v>12</v>
      </c>
    </row>
    <row r="851" spans="1:17" x14ac:dyDescent="0.25">
      <c r="A851">
        <v>850</v>
      </c>
      <c r="B851">
        <v>35.073112000000009</v>
      </c>
      <c r="C851" s="4">
        <v>1</v>
      </c>
      <c r="D851">
        <v>29.304342000000013</v>
      </c>
      <c r="E851" s="2">
        <v>2</v>
      </c>
      <c r="P851">
        <v>2</v>
      </c>
      <c r="Q851" t="str">
        <f>CONCATENATE(C851,E851,G851,I851)</f>
        <v>12</v>
      </c>
    </row>
    <row r="852" spans="1:17" x14ac:dyDescent="0.25">
      <c r="A852">
        <v>851</v>
      </c>
      <c r="B852">
        <v>35.073112000000009</v>
      </c>
      <c r="C852" s="4">
        <v>1</v>
      </c>
      <c r="D852">
        <v>29.27844000000001</v>
      </c>
      <c r="E852" s="2">
        <v>2</v>
      </c>
      <c r="P852">
        <v>2</v>
      </c>
      <c r="Q852" t="str">
        <f>CONCATENATE(C852,E852,G852,I852)</f>
        <v>12</v>
      </c>
    </row>
    <row r="853" spans="1:17" x14ac:dyDescent="0.25">
      <c r="A853">
        <v>852</v>
      </c>
      <c r="D853">
        <v>29.287430000000015</v>
      </c>
      <c r="E853" s="2">
        <v>2</v>
      </c>
      <c r="P853">
        <v>1</v>
      </c>
      <c r="Q853" t="str">
        <f>CONCATENATE(C853,E853,G853,I853)</f>
        <v>2</v>
      </c>
    </row>
    <row r="854" spans="1:17" x14ac:dyDescent="0.25">
      <c r="A854">
        <v>853</v>
      </c>
      <c r="D854">
        <v>29.258867000000009</v>
      </c>
      <c r="E854" s="2">
        <v>2</v>
      </c>
      <c r="P854">
        <v>1</v>
      </c>
      <c r="Q854" t="str">
        <f>CONCATENATE(C854,E854,G854,I854)</f>
        <v>2</v>
      </c>
    </row>
    <row r="855" spans="1:17" x14ac:dyDescent="0.25">
      <c r="A855">
        <v>854</v>
      </c>
      <c r="D855">
        <v>29.28992800000001</v>
      </c>
      <c r="E855" s="2">
        <v>2</v>
      </c>
      <c r="F855">
        <v>34.457670000000007</v>
      </c>
      <c r="G855" s="3">
        <v>3</v>
      </c>
      <c r="P855">
        <v>2</v>
      </c>
      <c r="Q855" t="str">
        <f>CONCATENATE(C855,E855,G855,I855)</f>
        <v>23</v>
      </c>
    </row>
    <row r="856" spans="1:17" x14ac:dyDescent="0.25">
      <c r="A856">
        <v>855</v>
      </c>
      <c r="D856">
        <v>29.295406000000014</v>
      </c>
      <c r="E856" s="2">
        <v>2</v>
      </c>
      <c r="F856">
        <v>34.395437000000015</v>
      </c>
      <c r="G856" s="3">
        <v>3</v>
      </c>
      <c r="P856">
        <v>2</v>
      </c>
      <c r="Q856" t="str">
        <f>CONCATENATE(C856,E856,G856,I856)</f>
        <v>23</v>
      </c>
    </row>
    <row r="857" spans="1:17" x14ac:dyDescent="0.25">
      <c r="A857">
        <v>856</v>
      </c>
      <c r="D857">
        <v>29.288599000000012</v>
      </c>
      <c r="E857" s="2">
        <v>2</v>
      </c>
      <c r="F857">
        <v>34.378206000000006</v>
      </c>
      <c r="G857" s="3">
        <v>3</v>
      </c>
      <c r="P857">
        <v>2</v>
      </c>
      <c r="Q857" t="str">
        <f>CONCATENATE(C857,E857,G857,I857)</f>
        <v>23</v>
      </c>
    </row>
    <row r="858" spans="1:17" x14ac:dyDescent="0.25">
      <c r="A858">
        <v>857</v>
      </c>
      <c r="D858">
        <v>29.327373000000009</v>
      </c>
      <c r="E858" s="2">
        <v>2</v>
      </c>
      <c r="F858">
        <v>34.364376000000007</v>
      </c>
      <c r="G858" s="3">
        <v>3</v>
      </c>
      <c r="P858">
        <v>2</v>
      </c>
      <c r="Q858" t="str">
        <f>CONCATENATE(C858,E858,G858,I858)</f>
        <v>23</v>
      </c>
    </row>
    <row r="859" spans="1:17" x14ac:dyDescent="0.25">
      <c r="A859">
        <v>858</v>
      </c>
      <c r="D859">
        <v>29.253973000000016</v>
      </c>
      <c r="E859" s="2">
        <v>2</v>
      </c>
      <c r="F859">
        <v>34.40336400000001</v>
      </c>
      <c r="G859" s="3">
        <v>3</v>
      </c>
      <c r="H859">
        <v>31.657190000000014</v>
      </c>
      <c r="I859" s="5">
        <v>4</v>
      </c>
      <c r="P859">
        <v>3</v>
      </c>
      <c r="Q859" t="str">
        <f>CONCATENATE(C859,E859,G859,I859)</f>
        <v>234</v>
      </c>
    </row>
    <row r="860" spans="1:17" x14ac:dyDescent="0.25">
      <c r="A860">
        <v>859</v>
      </c>
      <c r="D860">
        <v>29.357958000000011</v>
      </c>
      <c r="E860" s="2">
        <v>2</v>
      </c>
      <c r="F860">
        <v>34.398044000000013</v>
      </c>
      <c r="G860" s="3">
        <v>3</v>
      </c>
      <c r="H860">
        <v>31.680593000000016</v>
      </c>
      <c r="I860" s="5">
        <v>4</v>
      </c>
      <c r="P860">
        <v>3</v>
      </c>
      <c r="Q860" t="str">
        <f>CONCATENATE(C860,E860,G860,I860)</f>
        <v>234</v>
      </c>
    </row>
    <row r="861" spans="1:17" x14ac:dyDescent="0.25">
      <c r="A861">
        <v>860</v>
      </c>
      <c r="F861">
        <v>34.438150000000007</v>
      </c>
      <c r="G861" s="3">
        <v>3</v>
      </c>
      <c r="H861">
        <v>31.615755000000007</v>
      </c>
      <c r="I861" s="5">
        <v>4</v>
      </c>
      <c r="P861">
        <v>2</v>
      </c>
      <c r="Q861" t="str">
        <f>CONCATENATE(C861,E861,G861,I861)</f>
        <v>34</v>
      </c>
    </row>
    <row r="862" spans="1:17" x14ac:dyDescent="0.25">
      <c r="A862">
        <v>861</v>
      </c>
      <c r="F862">
        <v>34.442831000000012</v>
      </c>
      <c r="G862" s="3">
        <v>3</v>
      </c>
      <c r="H862">
        <v>31.602032000000008</v>
      </c>
      <c r="I862" s="5">
        <v>4</v>
      </c>
      <c r="P862">
        <v>2</v>
      </c>
      <c r="Q862" t="str">
        <f>CONCATENATE(C862,E862,G862,I862)</f>
        <v>34</v>
      </c>
    </row>
    <row r="863" spans="1:17" x14ac:dyDescent="0.25">
      <c r="A863">
        <v>862</v>
      </c>
      <c r="F863">
        <v>34.418573000000009</v>
      </c>
      <c r="G863" s="3">
        <v>3</v>
      </c>
      <c r="H863">
        <v>31.601715000000013</v>
      </c>
      <c r="I863" s="5">
        <v>4</v>
      </c>
      <c r="P863">
        <v>2</v>
      </c>
      <c r="Q863" t="str">
        <f>CONCATENATE(C863,E863,G863,I863)</f>
        <v>34</v>
      </c>
    </row>
    <row r="864" spans="1:17" x14ac:dyDescent="0.25">
      <c r="A864">
        <v>863</v>
      </c>
      <c r="F864">
        <v>34.398100000000014</v>
      </c>
      <c r="G864" s="3">
        <v>3</v>
      </c>
      <c r="H864">
        <v>31.607509000000007</v>
      </c>
      <c r="I864" s="5">
        <v>4</v>
      </c>
      <c r="P864">
        <v>2</v>
      </c>
      <c r="Q864" t="str">
        <f>CONCATENATE(C864,E864,G864,I864)</f>
        <v>34</v>
      </c>
    </row>
    <row r="865" spans="1:17" x14ac:dyDescent="0.25">
      <c r="A865">
        <v>864</v>
      </c>
      <c r="B865">
        <v>20.332829000000011</v>
      </c>
      <c r="C865" s="4">
        <v>1</v>
      </c>
      <c r="F865">
        <v>34.394161000000011</v>
      </c>
      <c r="G865" s="3">
        <v>3</v>
      </c>
      <c r="H865">
        <v>31.603628000000015</v>
      </c>
      <c r="I865" s="5">
        <v>4</v>
      </c>
      <c r="P865">
        <v>3</v>
      </c>
      <c r="Q865" t="str">
        <f>CONCATENATE(C865,E865,G865,I865)</f>
        <v>134</v>
      </c>
    </row>
    <row r="866" spans="1:17" x14ac:dyDescent="0.25">
      <c r="A866">
        <v>865</v>
      </c>
      <c r="B866">
        <v>20.332829000000011</v>
      </c>
      <c r="C866" s="4">
        <v>1</v>
      </c>
      <c r="F866">
        <v>34.381769000000013</v>
      </c>
      <c r="G866" s="3">
        <v>3</v>
      </c>
      <c r="H866">
        <v>31.597246000000013</v>
      </c>
      <c r="I866" s="5">
        <v>4</v>
      </c>
      <c r="P866">
        <v>3</v>
      </c>
      <c r="Q866" t="str">
        <f>CONCATENATE(C866,E866,G866,I866)</f>
        <v>134</v>
      </c>
    </row>
    <row r="867" spans="1:17" x14ac:dyDescent="0.25">
      <c r="A867">
        <v>866</v>
      </c>
      <c r="B867">
        <v>20.31304200000001</v>
      </c>
      <c r="C867" s="4">
        <v>1</v>
      </c>
      <c r="F867">
        <v>34.392992000000007</v>
      </c>
      <c r="G867" s="3">
        <v>3</v>
      </c>
      <c r="H867">
        <v>31.614532000000011</v>
      </c>
      <c r="I867" s="5">
        <v>4</v>
      </c>
      <c r="P867">
        <v>3</v>
      </c>
      <c r="Q867" t="str">
        <f>CONCATENATE(C867,E867,G867,I867)</f>
        <v>134</v>
      </c>
    </row>
    <row r="868" spans="1:17" x14ac:dyDescent="0.25">
      <c r="A868">
        <v>867</v>
      </c>
      <c r="B868">
        <v>20.240760000000009</v>
      </c>
      <c r="C868" s="4">
        <v>1</v>
      </c>
      <c r="F868">
        <v>34.457670000000007</v>
      </c>
      <c r="G868" s="3">
        <v>3</v>
      </c>
      <c r="H868">
        <v>31.620808000000011</v>
      </c>
      <c r="I868" s="5">
        <v>4</v>
      </c>
      <c r="P868">
        <v>3</v>
      </c>
      <c r="Q868" t="str">
        <f>CONCATENATE(C868,E868,G868,I868)</f>
        <v>134</v>
      </c>
    </row>
    <row r="869" spans="1:17" x14ac:dyDescent="0.25">
      <c r="A869">
        <v>868</v>
      </c>
      <c r="B869">
        <v>20.322244000000012</v>
      </c>
      <c r="C869" s="4">
        <v>1</v>
      </c>
      <c r="H869">
        <v>31.610596000000015</v>
      </c>
      <c r="I869" s="5">
        <v>4</v>
      </c>
      <c r="P869">
        <v>2</v>
      </c>
      <c r="Q869" t="str">
        <f>CONCATENATE(C869,E869,G869,I869)</f>
        <v>14</v>
      </c>
    </row>
    <row r="870" spans="1:17" x14ac:dyDescent="0.25">
      <c r="A870">
        <v>869</v>
      </c>
      <c r="B870">
        <v>20.318841000000013</v>
      </c>
      <c r="C870" s="4">
        <v>1</v>
      </c>
      <c r="H870">
        <v>31.623947000000015</v>
      </c>
      <c r="I870" s="5">
        <v>4</v>
      </c>
      <c r="P870">
        <v>2</v>
      </c>
      <c r="Q870" t="str">
        <f>CONCATENATE(C870,E870,G870,I870)</f>
        <v>14</v>
      </c>
    </row>
    <row r="871" spans="1:17" x14ac:dyDescent="0.25">
      <c r="A871">
        <v>870</v>
      </c>
      <c r="B871">
        <v>20.301395000000014</v>
      </c>
      <c r="C871" s="4">
        <v>1</v>
      </c>
      <c r="H871">
        <v>31.614691000000008</v>
      </c>
      <c r="I871" s="5">
        <v>4</v>
      </c>
      <c r="P871">
        <v>2</v>
      </c>
      <c r="Q871" t="str">
        <f>CONCATENATE(C871,E871,G871,I871)</f>
        <v>14</v>
      </c>
    </row>
    <row r="872" spans="1:17" x14ac:dyDescent="0.25">
      <c r="A872">
        <v>871</v>
      </c>
      <c r="B872">
        <v>20.318894000000014</v>
      </c>
      <c r="C872" s="4">
        <v>1</v>
      </c>
      <c r="H872">
        <v>31.625223000000013</v>
      </c>
      <c r="I872" s="5">
        <v>4</v>
      </c>
      <c r="P872">
        <v>2</v>
      </c>
      <c r="Q872" t="str">
        <f>CONCATENATE(C872,E872,G872,I872)</f>
        <v>14</v>
      </c>
    </row>
    <row r="873" spans="1:17" x14ac:dyDescent="0.25">
      <c r="A873">
        <v>872</v>
      </c>
      <c r="B873">
        <v>20.303523000000013</v>
      </c>
      <c r="C873" s="4">
        <v>1</v>
      </c>
      <c r="H873">
        <v>31.657190000000014</v>
      </c>
      <c r="I873" s="5">
        <v>4</v>
      </c>
      <c r="P873">
        <v>2</v>
      </c>
      <c r="Q873" t="str">
        <f>CONCATENATE(C873,E873,G873,I873)</f>
        <v>14</v>
      </c>
    </row>
    <row r="874" spans="1:17" x14ac:dyDescent="0.25">
      <c r="A874">
        <v>873</v>
      </c>
      <c r="B874">
        <v>20.326341000000014</v>
      </c>
      <c r="C874" s="4">
        <v>1</v>
      </c>
      <c r="D874">
        <v>16.79935900000001</v>
      </c>
      <c r="E874" s="2">
        <v>2</v>
      </c>
      <c r="H874">
        <v>31.657190000000014</v>
      </c>
      <c r="I874" s="5">
        <v>4</v>
      </c>
      <c r="P874">
        <v>3</v>
      </c>
      <c r="Q874" t="str">
        <f>CONCATENATE(C874,E874,G874,I874)</f>
        <v>124</v>
      </c>
    </row>
    <row r="875" spans="1:17" x14ac:dyDescent="0.25">
      <c r="A875">
        <v>874</v>
      </c>
      <c r="B875">
        <v>20.329426000000012</v>
      </c>
      <c r="C875" s="4">
        <v>1</v>
      </c>
      <c r="D875">
        <v>16.781168000000008</v>
      </c>
      <c r="E875" s="2">
        <v>2</v>
      </c>
      <c r="H875">
        <v>31.657190000000014</v>
      </c>
      <c r="I875" s="5">
        <v>4</v>
      </c>
      <c r="P875">
        <v>3</v>
      </c>
      <c r="Q875" t="str">
        <f>CONCATENATE(C875,E875,G875,I875)</f>
        <v>124</v>
      </c>
    </row>
    <row r="876" spans="1:17" x14ac:dyDescent="0.25">
      <c r="A876">
        <v>875</v>
      </c>
      <c r="B876">
        <v>20.241771000000014</v>
      </c>
      <c r="C876" s="4">
        <v>1</v>
      </c>
      <c r="D876">
        <v>16.759308000000011</v>
      </c>
      <c r="E876" s="2">
        <v>2</v>
      </c>
      <c r="P876">
        <v>2</v>
      </c>
      <c r="Q876" t="str">
        <f>CONCATENATE(C876,E876,G876,I876)</f>
        <v>12</v>
      </c>
    </row>
    <row r="877" spans="1:17" x14ac:dyDescent="0.25">
      <c r="A877">
        <v>876</v>
      </c>
      <c r="B877">
        <v>20.332829000000011</v>
      </c>
      <c r="C877" s="4">
        <v>1</v>
      </c>
      <c r="D877">
        <v>16.79935900000001</v>
      </c>
      <c r="E877" s="2">
        <v>2</v>
      </c>
      <c r="J877">
        <v>37.605148000000014</v>
      </c>
      <c r="K877" t="s">
        <v>22</v>
      </c>
      <c r="Q877" t="str">
        <f>CONCATENATE(C877,E877,G877,I877)</f>
        <v>12</v>
      </c>
    </row>
    <row r="878" spans="1:17" x14ac:dyDescent="0.25">
      <c r="A878">
        <v>877</v>
      </c>
      <c r="Q878" t="str">
        <f>CONCATENATE(C878,E878,G878,I878)</f>
        <v/>
      </c>
    </row>
    <row r="879" spans="1:17" x14ac:dyDescent="0.25">
      <c r="A879">
        <v>878</v>
      </c>
      <c r="J879">
        <v>37.585151000000003</v>
      </c>
      <c r="K879" t="s">
        <v>22</v>
      </c>
      <c r="Q879" t="str">
        <f>CONCATENATE(C879,E879,G879,I879)</f>
        <v/>
      </c>
    </row>
    <row r="880" spans="1:17" x14ac:dyDescent="0.25">
      <c r="A880">
        <v>879</v>
      </c>
      <c r="B880">
        <v>26.504232000000002</v>
      </c>
      <c r="C880" s="4">
        <v>1</v>
      </c>
      <c r="P880">
        <v>1</v>
      </c>
      <c r="Q880" t="str">
        <f>CONCATENATE(C880,E880,G880,I880)</f>
        <v>1</v>
      </c>
    </row>
    <row r="881" spans="1:17" x14ac:dyDescent="0.25">
      <c r="A881">
        <v>880</v>
      </c>
      <c r="B881">
        <v>26.514657</v>
      </c>
      <c r="C881" s="4">
        <v>1</v>
      </c>
      <c r="H881">
        <v>18.284538000000005</v>
      </c>
      <c r="I881" s="5">
        <v>4</v>
      </c>
      <c r="P881">
        <v>2</v>
      </c>
      <c r="Q881" t="str">
        <f>CONCATENATE(C881,E881,G881,I881)</f>
        <v>14</v>
      </c>
    </row>
    <row r="882" spans="1:17" x14ac:dyDescent="0.25">
      <c r="A882">
        <v>881</v>
      </c>
      <c r="B882">
        <v>26.506627000000002</v>
      </c>
      <c r="C882" s="4">
        <v>1</v>
      </c>
      <c r="H882">
        <v>18.273420999999999</v>
      </c>
      <c r="I882" s="5">
        <v>4</v>
      </c>
      <c r="P882">
        <v>2</v>
      </c>
      <c r="Q882" t="str">
        <f>CONCATENATE(C882,E882,G882,I882)</f>
        <v>14</v>
      </c>
    </row>
    <row r="883" spans="1:17" x14ac:dyDescent="0.25">
      <c r="A883">
        <v>882</v>
      </c>
      <c r="B883">
        <v>26.488649000000002</v>
      </c>
      <c r="C883" s="4">
        <v>1</v>
      </c>
      <c r="H883">
        <v>18.285548000000006</v>
      </c>
      <c r="I883" s="5">
        <v>4</v>
      </c>
      <c r="P883">
        <v>2</v>
      </c>
      <c r="Q883" t="str">
        <f>CONCATENATE(C883,E883,G883,I883)</f>
        <v>14</v>
      </c>
    </row>
    <row r="884" spans="1:17" x14ac:dyDescent="0.25">
      <c r="A884">
        <v>883</v>
      </c>
      <c r="B884">
        <v>26.520774000000003</v>
      </c>
      <c r="C884" s="4">
        <v>1</v>
      </c>
      <c r="H884">
        <v>18.287038000000003</v>
      </c>
      <c r="I884" s="5">
        <v>4</v>
      </c>
      <c r="P884">
        <v>2</v>
      </c>
      <c r="Q884" t="str">
        <f>CONCATENATE(C884,E884,G884,I884)</f>
        <v>14</v>
      </c>
    </row>
    <row r="885" spans="1:17" x14ac:dyDescent="0.25">
      <c r="A885">
        <v>884</v>
      </c>
      <c r="B885">
        <v>26.519497999999999</v>
      </c>
      <c r="C885" s="4">
        <v>1</v>
      </c>
      <c r="H885">
        <v>18.285974000000003</v>
      </c>
      <c r="I885" s="5">
        <v>4</v>
      </c>
      <c r="P885">
        <v>2</v>
      </c>
      <c r="Q885" t="str">
        <f>CONCATENATE(C885,E885,G885,I885)</f>
        <v>14</v>
      </c>
    </row>
    <row r="886" spans="1:17" x14ac:dyDescent="0.25">
      <c r="A886">
        <v>885</v>
      </c>
      <c r="B886">
        <v>26.49418</v>
      </c>
      <c r="C886" s="4">
        <v>1</v>
      </c>
      <c r="H886">
        <v>18.294111000000001</v>
      </c>
      <c r="I886" s="5">
        <v>4</v>
      </c>
      <c r="P886">
        <v>2</v>
      </c>
      <c r="Q886" t="str">
        <f>CONCATENATE(C886,E886,G886,I886)</f>
        <v>14</v>
      </c>
    </row>
    <row r="887" spans="1:17" x14ac:dyDescent="0.25">
      <c r="A887">
        <v>886</v>
      </c>
      <c r="B887">
        <v>26.458863000000008</v>
      </c>
      <c r="C887" s="4">
        <v>1</v>
      </c>
      <c r="H887">
        <v>18.296505000000003</v>
      </c>
      <c r="I887" s="5">
        <v>4</v>
      </c>
      <c r="P887">
        <v>2</v>
      </c>
      <c r="Q887" t="str">
        <f>CONCATENATE(C887,E887,G887,I887)</f>
        <v>14</v>
      </c>
    </row>
    <row r="888" spans="1:17" x14ac:dyDescent="0.25">
      <c r="A888">
        <v>887</v>
      </c>
      <c r="B888">
        <v>26.446894999999998</v>
      </c>
      <c r="C888" s="4">
        <v>1</v>
      </c>
      <c r="H888">
        <v>18.279060000000001</v>
      </c>
      <c r="I888" s="5">
        <v>4</v>
      </c>
      <c r="P888">
        <v>2</v>
      </c>
      <c r="Q888" t="str">
        <f>CONCATENATE(C888,E888,G888,I888)</f>
        <v>14</v>
      </c>
    </row>
    <row r="889" spans="1:17" x14ac:dyDescent="0.25">
      <c r="A889">
        <v>888</v>
      </c>
      <c r="B889">
        <v>26.502476999999999</v>
      </c>
      <c r="C889" s="4">
        <v>1</v>
      </c>
      <c r="H889">
        <v>18.257040000000003</v>
      </c>
      <c r="I889" s="5">
        <v>4</v>
      </c>
      <c r="P889">
        <v>2</v>
      </c>
      <c r="Q889" t="str">
        <f>CONCATENATE(C889,E889,G889,I889)</f>
        <v>14</v>
      </c>
    </row>
    <row r="890" spans="1:17" x14ac:dyDescent="0.25">
      <c r="A890">
        <v>889</v>
      </c>
      <c r="B890">
        <v>26.490350000000007</v>
      </c>
      <c r="C890" s="4">
        <v>1</v>
      </c>
      <c r="H890">
        <v>18.263103999999998</v>
      </c>
      <c r="I890" s="5">
        <v>4</v>
      </c>
      <c r="P890">
        <v>2</v>
      </c>
      <c r="Q890" t="str">
        <f>CONCATENATE(C890,E890,G890,I890)</f>
        <v>14</v>
      </c>
    </row>
    <row r="891" spans="1:17" x14ac:dyDescent="0.25">
      <c r="A891">
        <v>890</v>
      </c>
      <c r="B891">
        <v>26.519765000000007</v>
      </c>
      <c r="C891" s="4">
        <v>1</v>
      </c>
      <c r="H891">
        <v>18.282252</v>
      </c>
      <c r="I891" s="5">
        <v>4</v>
      </c>
      <c r="P891">
        <v>2</v>
      </c>
      <c r="Q891" t="str">
        <f>CONCATENATE(C891,E891,G891,I891)</f>
        <v>14</v>
      </c>
    </row>
    <row r="892" spans="1:17" x14ac:dyDescent="0.25">
      <c r="A892">
        <v>891</v>
      </c>
      <c r="B892">
        <v>26.504232000000002</v>
      </c>
      <c r="C892" s="4">
        <v>1</v>
      </c>
      <c r="D892">
        <v>33.655318000000001</v>
      </c>
      <c r="E892" s="2">
        <v>2</v>
      </c>
      <c r="H892">
        <v>18.243369999999999</v>
      </c>
      <c r="I892" s="5">
        <v>4</v>
      </c>
      <c r="P892">
        <v>3</v>
      </c>
      <c r="Q892" t="str">
        <f>CONCATENATE(C892,E892,G892,I892)</f>
        <v>124</v>
      </c>
    </row>
    <row r="893" spans="1:17" x14ac:dyDescent="0.25">
      <c r="A893">
        <v>892</v>
      </c>
      <c r="B893">
        <v>26.504232000000002</v>
      </c>
      <c r="C893" s="4">
        <v>1</v>
      </c>
      <c r="D893">
        <v>33.701537000000002</v>
      </c>
      <c r="E893" s="2">
        <v>2</v>
      </c>
      <c r="H893">
        <v>18.204010000000004</v>
      </c>
      <c r="I893" s="5">
        <v>4</v>
      </c>
      <c r="P893">
        <v>3</v>
      </c>
      <c r="Q893" t="str">
        <f>CONCATENATE(C893,E893,G893,I893)</f>
        <v>124</v>
      </c>
    </row>
    <row r="894" spans="1:17" x14ac:dyDescent="0.25">
      <c r="A894">
        <v>893</v>
      </c>
      <c r="D894">
        <v>33.612928000000004</v>
      </c>
      <c r="E894" s="2">
        <v>2</v>
      </c>
      <c r="H894">
        <v>18.263049000000002</v>
      </c>
      <c r="I894" s="5">
        <v>4</v>
      </c>
      <c r="P894">
        <v>2</v>
      </c>
      <c r="Q894" t="str">
        <f>CONCATENATE(C894,E894,G894,I894)</f>
        <v>24</v>
      </c>
    </row>
    <row r="895" spans="1:17" x14ac:dyDescent="0.25">
      <c r="A895">
        <v>894</v>
      </c>
      <c r="D895">
        <v>33.614896000000002</v>
      </c>
      <c r="E895" s="2">
        <v>2</v>
      </c>
      <c r="P895">
        <v>1</v>
      </c>
      <c r="Q895" t="str">
        <f>CONCATENATE(C895,E895,G895,I895)</f>
        <v>2</v>
      </c>
    </row>
    <row r="896" spans="1:17" x14ac:dyDescent="0.25">
      <c r="A896">
        <v>895</v>
      </c>
      <c r="D896">
        <v>33.626435000000001</v>
      </c>
      <c r="E896" s="2">
        <v>2</v>
      </c>
      <c r="P896">
        <v>1</v>
      </c>
      <c r="Q896" t="str">
        <f>CONCATENATE(C896,E896,G896,I896)</f>
        <v>2</v>
      </c>
    </row>
    <row r="897" spans="1:17" x14ac:dyDescent="0.25">
      <c r="A897">
        <v>896</v>
      </c>
      <c r="D897">
        <v>33.624734000000004</v>
      </c>
      <c r="E897" s="2">
        <v>2</v>
      </c>
      <c r="P897">
        <v>1</v>
      </c>
      <c r="Q897" t="str">
        <f>CONCATENATE(C897,E897,G897,I897)</f>
        <v>2</v>
      </c>
    </row>
    <row r="898" spans="1:17" x14ac:dyDescent="0.25">
      <c r="A898">
        <v>897</v>
      </c>
      <c r="D898">
        <v>33.663192000000002</v>
      </c>
      <c r="E898" s="2">
        <v>2</v>
      </c>
      <c r="P898">
        <v>1</v>
      </c>
      <c r="Q898" t="str">
        <f>CONCATENATE(C898,E898,G898,I898)</f>
        <v>2</v>
      </c>
    </row>
    <row r="899" spans="1:17" x14ac:dyDescent="0.25">
      <c r="A899">
        <v>898</v>
      </c>
      <c r="D899">
        <v>33.650850000000005</v>
      </c>
      <c r="E899" s="2">
        <v>2</v>
      </c>
      <c r="F899">
        <v>27.663741000000002</v>
      </c>
      <c r="G899" s="3">
        <v>3</v>
      </c>
      <c r="P899">
        <v>2</v>
      </c>
      <c r="Q899" t="str">
        <f>CONCATENATE(C899,E899,G899,I899)</f>
        <v>23</v>
      </c>
    </row>
    <row r="900" spans="1:17" x14ac:dyDescent="0.25">
      <c r="A900">
        <v>899</v>
      </c>
      <c r="D900">
        <v>33.644788000000005</v>
      </c>
      <c r="E900" s="2">
        <v>2</v>
      </c>
      <c r="F900">
        <v>27.663741000000002</v>
      </c>
      <c r="G900" s="3">
        <v>3</v>
      </c>
      <c r="P900">
        <v>2</v>
      </c>
      <c r="Q900" t="str">
        <f>CONCATENATE(C900,E900,G900,I900)</f>
        <v>23</v>
      </c>
    </row>
    <row r="901" spans="1:17" x14ac:dyDescent="0.25">
      <c r="A901">
        <v>900</v>
      </c>
      <c r="D901">
        <v>33.675424000000007</v>
      </c>
      <c r="E901" s="2">
        <v>2</v>
      </c>
      <c r="F901">
        <v>27.686984000000002</v>
      </c>
      <c r="G901" s="3">
        <v>3</v>
      </c>
      <c r="P901">
        <v>2</v>
      </c>
      <c r="Q901" t="str">
        <f>CONCATENATE(C901,E901,G901,I901)</f>
        <v>23</v>
      </c>
    </row>
    <row r="902" spans="1:17" x14ac:dyDescent="0.25">
      <c r="A902">
        <v>901</v>
      </c>
      <c r="D902">
        <v>33.684890000000003</v>
      </c>
      <c r="E902" s="2">
        <v>2</v>
      </c>
      <c r="F902">
        <v>27.667304000000001</v>
      </c>
      <c r="G902" s="3">
        <v>3</v>
      </c>
      <c r="P902">
        <v>2</v>
      </c>
      <c r="Q902" t="str">
        <f>CONCATENATE(C902,E902,G902,I902)</f>
        <v>23</v>
      </c>
    </row>
    <row r="903" spans="1:17" x14ac:dyDescent="0.25">
      <c r="A903">
        <v>902</v>
      </c>
      <c r="D903">
        <v>33.707975000000005</v>
      </c>
      <c r="E903" s="2">
        <v>2</v>
      </c>
      <c r="F903">
        <v>27.671666000000002</v>
      </c>
      <c r="G903" s="3">
        <v>3</v>
      </c>
      <c r="P903">
        <v>2</v>
      </c>
      <c r="Q903" t="str">
        <f>CONCATENATE(C903,E903,G903,I903)</f>
        <v>23</v>
      </c>
    </row>
    <row r="904" spans="1:17" x14ac:dyDescent="0.25">
      <c r="A904">
        <v>903</v>
      </c>
      <c r="D904">
        <v>33.655318000000001</v>
      </c>
      <c r="E904" s="2">
        <v>2</v>
      </c>
      <c r="F904">
        <v>27.704642000000007</v>
      </c>
      <c r="G904" s="3">
        <v>3</v>
      </c>
      <c r="P904">
        <v>2</v>
      </c>
      <c r="Q904" t="str">
        <f>CONCATENATE(C904,E904,G904,I904)</f>
        <v>23</v>
      </c>
    </row>
    <row r="905" spans="1:17" x14ac:dyDescent="0.25">
      <c r="A905">
        <v>904</v>
      </c>
      <c r="F905">
        <v>27.726026000000005</v>
      </c>
      <c r="G905" s="3">
        <v>3</v>
      </c>
      <c r="P905">
        <v>1</v>
      </c>
      <c r="Q905" t="str">
        <f>CONCATENATE(C905,E905,G905,I905)</f>
        <v>3</v>
      </c>
    </row>
    <row r="906" spans="1:17" x14ac:dyDescent="0.25">
      <c r="A906">
        <v>905</v>
      </c>
      <c r="F906">
        <v>27.791021999999998</v>
      </c>
      <c r="G906" s="3">
        <v>3</v>
      </c>
      <c r="P906">
        <v>1</v>
      </c>
      <c r="Q906" t="str">
        <f>CONCATENATE(C906,E906,G906,I906)</f>
        <v>3</v>
      </c>
    </row>
    <row r="907" spans="1:17" x14ac:dyDescent="0.25">
      <c r="A907">
        <v>906</v>
      </c>
      <c r="F907">
        <v>27.759376000000003</v>
      </c>
      <c r="G907" s="3">
        <v>3</v>
      </c>
      <c r="P907">
        <v>1</v>
      </c>
      <c r="Q907" t="str">
        <f>CONCATENATE(C907,E907,G907,I907)</f>
        <v>3</v>
      </c>
    </row>
    <row r="908" spans="1:17" x14ac:dyDescent="0.25">
      <c r="A908">
        <v>907</v>
      </c>
      <c r="F908">
        <v>27.763204000000002</v>
      </c>
      <c r="G908" s="3">
        <v>3</v>
      </c>
      <c r="H908">
        <v>33.807704000000001</v>
      </c>
      <c r="I908" s="5">
        <v>4</v>
      </c>
      <c r="P908">
        <v>2</v>
      </c>
      <c r="Q908" t="str">
        <f>CONCATENATE(C908,E908,G908,I908)</f>
        <v>34</v>
      </c>
    </row>
    <row r="909" spans="1:17" x14ac:dyDescent="0.25">
      <c r="A909">
        <v>908</v>
      </c>
      <c r="F909">
        <v>27.802564000000004</v>
      </c>
      <c r="G909" s="3">
        <v>3</v>
      </c>
      <c r="H909">
        <v>33.838924000000006</v>
      </c>
      <c r="I909" s="5">
        <v>4</v>
      </c>
      <c r="P909">
        <v>2</v>
      </c>
      <c r="Q909" t="str">
        <f>CONCATENATE(C909,E909,G909,I909)</f>
        <v>34</v>
      </c>
    </row>
    <row r="910" spans="1:17" x14ac:dyDescent="0.25">
      <c r="A910">
        <v>909</v>
      </c>
      <c r="F910">
        <v>27.663741000000002</v>
      </c>
      <c r="G910" s="3">
        <v>3</v>
      </c>
      <c r="H910">
        <v>33.847329000000002</v>
      </c>
      <c r="I910" s="5">
        <v>4</v>
      </c>
      <c r="P910">
        <v>2</v>
      </c>
      <c r="Q910" t="str">
        <f>CONCATENATE(C910,E910,G910,I910)</f>
        <v>34</v>
      </c>
    </row>
    <row r="911" spans="1:17" x14ac:dyDescent="0.25">
      <c r="A911">
        <v>910</v>
      </c>
      <c r="F911">
        <v>27.663741000000002</v>
      </c>
      <c r="G911" s="3">
        <v>3</v>
      </c>
      <c r="H911">
        <v>33.842807000000008</v>
      </c>
      <c r="I911" s="5">
        <v>4</v>
      </c>
      <c r="P911">
        <v>2</v>
      </c>
      <c r="Q911" t="str">
        <f>CONCATENATE(C911,E911,G911,I911)</f>
        <v>34</v>
      </c>
    </row>
    <row r="912" spans="1:17" x14ac:dyDescent="0.25">
      <c r="A912">
        <v>911</v>
      </c>
      <c r="B912">
        <v>47.638942</v>
      </c>
      <c r="C912" s="4">
        <v>1</v>
      </c>
      <c r="H912">
        <v>33.829351000000003</v>
      </c>
      <c r="I912" s="5">
        <v>4</v>
      </c>
      <c r="P912">
        <v>2</v>
      </c>
      <c r="Q912" t="str">
        <f>CONCATENATE(C912,E912,G912,I912)</f>
        <v>14</v>
      </c>
    </row>
    <row r="913" spans="1:17" x14ac:dyDescent="0.25">
      <c r="A913">
        <v>912</v>
      </c>
      <c r="B913">
        <v>47.645168000000005</v>
      </c>
      <c r="C913" s="4">
        <v>1</v>
      </c>
      <c r="H913">
        <v>33.838605000000001</v>
      </c>
      <c r="I913" s="5">
        <v>4</v>
      </c>
      <c r="P913">
        <v>2</v>
      </c>
      <c r="Q913" t="str">
        <f>CONCATENATE(C913,E913,G913,I913)</f>
        <v>14</v>
      </c>
    </row>
    <row r="914" spans="1:17" x14ac:dyDescent="0.25">
      <c r="A914">
        <v>913</v>
      </c>
      <c r="B914">
        <v>47.650481000000006</v>
      </c>
      <c r="C914" s="4">
        <v>1</v>
      </c>
      <c r="H914">
        <v>33.850413000000003</v>
      </c>
      <c r="I914" s="5">
        <v>4</v>
      </c>
      <c r="P914">
        <v>2</v>
      </c>
      <c r="Q914" t="str">
        <f>CONCATENATE(C914,E914,G914,I914)</f>
        <v>14</v>
      </c>
    </row>
    <row r="915" spans="1:17" x14ac:dyDescent="0.25">
      <c r="A915">
        <v>914</v>
      </c>
      <c r="B915">
        <v>47.697181</v>
      </c>
      <c r="C915" s="4">
        <v>1</v>
      </c>
      <c r="H915">
        <v>33.855785000000004</v>
      </c>
      <c r="I915" s="5">
        <v>4</v>
      </c>
      <c r="P915">
        <v>2</v>
      </c>
      <c r="Q915" t="str">
        <f>CONCATENATE(C915,E915,G915,I915)</f>
        <v>14</v>
      </c>
    </row>
    <row r="916" spans="1:17" x14ac:dyDescent="0.25">
      <c r="A916">
        <v>915</v>
      </c>
      <c r="B916">
        <v>47.638728</v>
      </c>
      <c r="C916" s="4">
        <v>1</v>
      </c>
      <c r="H916">
        <v>33.827010000000001</v>
      </c>
      <c r="I916" s="5">
        <v>4</v>
      </c>
      <c r="P916">
        <v>2</v>
      </c>
      <c r="Q916" t="str">
        <f>CONCATENATE(C916,E916,G916,I916)</f>
        <v>14</v>
      </c>
    </row>
    <row r="917" spans="1:17" x14ac:dyDescent="0.25">
      <c r="A917">
        <v>916</v>
      </c>
      <c r="B917">
        <v>47.618091</v>
      </c>
      <c r="C917" s="4">
        <v>1</v>
      </c>
      <c r="H917">
        <v>33.787492</v>
      </c>
      <c r="I917" s="5">
        <v>4</v>
      </c>
      <c r="P917">
        <v>2</v>
      </c>
      <c r="Q917" t="str">
        <f>CONCATENATE(C917,E917,G917,I917)</f>
        <v>14</v>
      </c>
    </row>
    <row r="918" spans="1:17" x14ac:dyDescent="0.25">
      <c r="A918">
        <v>917</v>
      </c>
      <c r="B918">
        <v>47.623145000000001</v>
      </c>
      <c r="C918" s="4">
        <v>1</v>
      </c>
      <c r="H918">
        <v>33.807704000000001</v>
      </c>
      <c r="I918" s="5">
        <v>4</v>
      </c>
      <c r="P918">
        <v>2</v>
      </c>
      <c r="Q918" t="str">
        <f>CONCATENATE(C918,E918,G918,I918)</f>
        <v>14</v>
      </c>
    </row>
    <row r="919" spans="1:17" x14ac:dyDescent="0.25">
      <c r="A919">
        <v>918</v>
      </c>
      <c r="B919">
        <v>47.620219000000006</v>
      </c>
      <c r="C919" s="4">
        <v>1</v>
      </c>
      <c r="P919">
        <v>1</v>
      </c>
      <c r="Q919" t="str">
        <f>CONCATENATE(C919,E919,G919,I919)</f>
        <v>1</v>
      </c>
    </row>
    <row r="920" spans="1:17" x14ac:dyDescent="0.25">
      <c r="A920">
        <v>919</v>
      </c>
      <c r="B920">
        <v>47.605914000000006</v>
      </c>
      <c r="C920" s="4">
        <v>1</v>
      </c>
      <c r="P920">
        <v>1</v>
      </c>
      <c r="Q920" t="str">
        <f>CONCATENATE(C920,E920,G920,I920)</f>
        <v>1</v>
      </c>
    </row>
    <row r="921" spans="1:17" x14ac:dyDescent="0.25">
      <c r="A921">
        <v>920</v>
      </c>
      <c r="B921">
        <v>47.618781000000006</v>
      </c>
      <c r="C921" s="4">
        <v>1</v>
      </c>
      <c r="P921">
        <v>1</v>
      </c>
      <c r="Q921" t="str">
        <f>CONCATENATE(C921,E921,G921,I921)</f>
        <v>1</v>
      </c>
    </row>
    <row r="922" spans="1:17" x14ac:dyDescent="0.25">
      <c r="A922">
        <v>921</v>
      </c>
      <c r="B922">
        <v>47.577403000000004</v>
      </c>
      <c r="C922" s="4">
        <v>1</v>
      </c>
      <c r="D922">
        <v>55.120223000000003</v>
      </c>
      <c r="E922" s="2">
        <v>2</v>
      </c>
      <c r="P922">
        <v>2</v>
      </c>
      <c r="Q922" t="str">
        <f>CONCATENATE(C922,E922,G922,I922)</f>
        <v>12</v>
      </c>
    </row>
    <row r="923" spans="1:17" x14ac:dyDescent="0.25">
      <c r="A923">
        <v>922</v>
      </c>
      <c r="B923">
        <v>47.638942</v>
      </c>
      <c r="C923" s="4">
        <v>1</v>
      </c>
      <c r="D923">
        <v>55.154529000000004</v>
      </c>
      <c r="E923" s="2">
        <v>2</v>
      </c>
      <c r="P923">
        <v>2</v>
      </c>
      <c r="Q923" t="str">
        <f>CONCATENATE(C923,E923,G923,I923)</f>
        <v>12</v>
      </c>
    </row>
    <row r="924" spans="1:17" x14ac:dyDescent="0.25">
      <c r="A924">
        <v>923</v>
      </c>
      <c r="D924">
        <v>55.180858000000001</v>
      </c>
      <c r="E924" s="2">
        <v>2</v>
      </c>
      <c r="P924">
        <v>1</v>
      </c>
      <c r="Q924" t="str">
        <f>CONCATENATE(C924,E924,G924,I924)</f>
        <v>2</v>
      </c>
    </row>
    <row r="925" spans="1:17" x14ac:dyDescent="0.25">
      <c r="A925">
        <v>924</v>
      </c>
      <c r="D925">
        <v>55.194049</v>
      </c>
      <c r="E925" s="2">
        <v>2</v>
      </c>
      <c r="P925">
        <v>1</v>
      </c>
      <c r="Q925" t="str">
        <f>CONCATENATE(C925,E925,G925,I925)</f>
        <v>2</v>
      </c>
    </row>
    <row r="926" spans="1:17" x14ac:dyDescent="0.25">
      <c r="A926">
        <v>925</v>
      </c>
      <c r="D926">
        <v>55.168410000000002</v>
      </c>
      <c r="E926" s="2">
        <v>2</v>
      </c>
      <c r="P926">
        <v>1</v>
      </c>
      <c r="Q926" t="str">
        <f>CONCATENATE(C926,E926,G926,I926)</f>
        <v>2</v>
      </c>
    </row>
    <row r="927" spans="1:17" x14ac:dyDescent="0.25">
      <c r="A927">
        <v>926</v>
      </c>
      <c r="D927">
        <v>55.223567000000003</v>
      </c>
      <c r="E927" s="2">
        <v>2</v>
      </c>
      <c r="F927">
        <v>49.338634000000006</v>
      </c>
      <c r="G927" s="3">
        <v>3</v>
      </c>
      <c r="P927">
        <v>2</v>
      </c>
      <c r="Q927" t="str">
        <f>CONCATENATE(C927,E927,G927,I927)</f>
        <v>23</v>
      </c>
    </row>
    <row r="928" spans="1:17" x14ac:dyDescent="0.25">
      <c r="A928">
        <v>927</v>
      </c>
      <c r="D928">
        <v>55.216651000000006</v>
      </c>
      <c r="E928" s="2">
        <v>2</v>
      </c>
      <c r="F928">
        <v>49.317146000000001</v>
      </c>
      <c r="G928" s="3">
        <v>3</v>
      </c>
      <c r="P928">
        <v>2</v>
      </c>
      <c r="Q928" t="str">
        <f>CONCATENATE(C928,E928,G928,I928)</f>
        <v>23</v>
      </c>
    </row>
    <row r="929" spans="1:17" x14ac:dyDescent="0.25">
      <c r="A929">
        <v>928</v>
      </c>
      <c r="D929">
        <v>55.218726000000004</v>
      </c>
      <c r="E929" s="2">
        <v>2</v>
      </c>
      <c r="F929">
        <v>49.308849000000002</v>
      </c>
      <c r="G929" s="3">
        <v>3</v>
      </c>
      <c r="P929">
        <v>2</v>
      </c>
      <c r="Q929" t="str">
        <f>CONCATENATE(C929,E929,G929,I929)</f>
        <v>23</v>
      </c>
    </row>
    <row r="930" spans="1:17" x14ac:dyDescent="0.25">
      <c r="A930">
        <v>929</v>
      </c>
      <c r="D930">
        <v>55.246650000000002</v>
      </c>
      <c r="E930" s="2">
        <v>2</v>
      </c>
      <c r="F930">
        <v>49.317252000000003</v>
      </c>
      <c r="G930" s="3">
        <v>3</v>
      </c>
      <c r="P930">
        <v>2</v>
      </c>
      <c r="Q930" t="str">
        <f>CONCATENATE(C930,E930,G930,I930)</f>
        <v>23</v>
      </c>
    </row>
    <row r="931" spans="1:17" x14ac:dyDescent="0.25">
      <c r="A931">
        <v>930</v>
      </c>
      <c r="D931">
        <v>55.120223000000003</v>
      </c>
      <c r="E931" s="2">
        <v>2</v>
      </c>
      <c r="F931">
        <v>49.296191</v>
      </c>
      <c r="G931" s="3">
        <v>3</v>
      </c>
      <c r="P931">
        <v>2</v>
      </c>
      <c r="Q931" t="str">
        <f>CONCATENATE(C931,E931,G931,I931)</f>
        <v>23</v>
      </c>
    </row>
    <row r="932" spans="1:17" x14ac:dyDescent="0.25">
      <c r="A932">
        <v>931</v>
      </c>
      <c r="F932">
        <v>49.301772</v>
      </c>
      <c r="G932" s="3">
        <v>3</v>
      </c>
      <c r="H932">
        <v>53.739288000000002</v>
      </c>
      <c r="I932" s="5">
        <v>4</v>
      </c>
      <c r="P932">
        <v>2</v>
      </c>
      <c r="Q932" t="str">
        <f>CONCATENATE(C932,E932,G932,I932)</f>
        <v>34</v>
      </c>
    </row>
    <row r="933" spans="1:17" x14ac:dyDescent="0.25">
      <c r="A933">
        <v>932</v>
      </c>
      <c r="F933">
        <v>49.317786000000005</v>
      </c>
      <c r="G933" s="3">
        <v>3</v>
      </c>
      <c r="H933">
        <v>53.734077000000006</v>
      </c>
      <c r="I933" s="5">
        <v>4</v>
      </c>
      <c r="P933">
        <v>2</v>
      </c>
      <c r="Q933" t="str">
        <f>CONCATENATE(C933,E933,G933,I933)</f>
        <v>34</v>
      </c>
    </row>
    <row r="934" spans="1:17" x14ac:dyDescent="0.25">
      <c r="A934">
        <v>933</v>
      </c>
      <c r="F934">
        <v>49.340972000000001</v>
      </c>
      <c r="G934" s="3">
        <v>3</v>
      </c>
      <c r="H934">
        <v>53.711578000000003</v>
      </c>
      <c r="I934" s="5">
        <v>4</v>
      </c>
      <c r="P934">
        <v>2</v>
      </c>
      <c r="Q934" t="str">
        <f>CONCATENATE(C934,E934,G934,I934)</f>
        <v>34</v>
      </c>
    </row>
    <row r="935" spans="1:17" x14ac:dyDescent="0.25">
      <c r="A935">
        <v>934</v>
      </c>
      <c r="F935">
        <v>49.364429000000001</v>
      </c>
      <c r="G935" s="3">
        <v>3</v>
      </c>
      <c r="H935">
        <v>53.709663000000006</v>
      </c>
      <c r="I935" s="5">
        <v>4</v>
      </c>
      <c r="P935">
        <v>2</v>
      </c>
      <c r="Q935" t="str">
        <f>CONCATENATE(C935,E935,G935,I935)</f>
        <v>34</v>
      </c>
    </row>
    <row r="936" spans="1:17" x14ac:dyDescent="0.25">
      <c r="A936">
        <v>935</v>
      </c>
      <c r="F936">
        <v>49.342731000000001</v>
      </c>
      <c r="G936" s="3">
        <v>3</v>
      </c>
      <c r="H936">
        <v>53.730830000000005</v>
      </c>
      <c r="I936" s="5">
        <v>4</v>
      </c>
      <c r="P936">
        <v>2</v>
      </c>
      <c r="Q936" t="str">
        <f>CONCATENATE(C936,E936,G936,I936)</f>
        <v>34</v>
      </c>
    </row>
    <row r="937" spans="1:17" x14ac:dyDescent="0.25">
      <c r="A937">
        <v>936</v>
      </c>
      <c r="F937">
        <v>49.332729</v>
      </c>
      <c r="G937" s="3">
        <v>3</v>
      </c>
      <c r="H937">
        <v>53.729499000000004</v>
      </c>
      <c r="I937" s="5">
        <v>4</v>
      </c>
      <c r="P937">
        <v>2</v>
      </c>
      <c r="Q937" t="str">
        <f>CONCATENATE(C937,E937,G937,I937)</f>
        <v>34</v>
      </c>
    </row>
    <row r="938" spans="1:17" x14ac:dyDescent="0.25">
      <c r="A938">
        <v>937</v>
      </c>
      <c r="B938">
        <v>70.899106000000003</v>
      </c>
      <c r="C938" s="4">
        <v>1</v>
      </c>
      <c r="H938">
        <v>53.735458000000001</v>
      </c>
      <c r="I938" s="5">
        <v>4</v>
      </c>
      <c r="P938">
        <v>2</v>
      </c>
      <c r="Q938" t="str">
        <f>CONCATENATE(C938,E938,G938,I938)</f>
        <v>14</v>
      </c>
    </row>
    <row r="939" spans="1:17" x14ac:dyDescent="0.25">
      <c r="A939">
        <v>938</v>
      </c>
      <c r="B939">
        <v>70.837842000000009</v>
      </c>
      <c r="C939" s="4">
        <v>1</v>
      </c>
      <c r="H939">
        <v>53.732429000000003</v>
      </c>
      <c r="I939" s="5">
        <v>4</v>
      </c>
      <c r="P939">
        <v>2</v>
      </c>
      <c r="Q939" t="str">
        <f>CONCATENATE(C939,E939,G939,I939)</f>
        <v>14</v>
      </c>
    </row>
    <row r="940" spans="1:17" x14ac:dyDescent="0.25">
      <c r="A940">
        <v>939</v>
      </c>
      <c r="B940">
        <v>70.835263000000012</v>
      </c>
      <c r="C940" s="4">
        <v>1</v>
      </c>
      <c r="H940">
        <v>53.739288000000002</v>
      </c>
      <c r="I940" s="5">
        <v>4</v>
      </c>
      <c r="P940">
        <v>2</v>
      </c>
      <c r="Q940" t="str">
        <f>CONCATENATE(C940,E940,G940,I940)</f>
        <v>14</v>
      </c>
    </row>
    <row r="941" spans="1:17" x14ac:dyDescent="0.25">
      <c r="A941">
        <v>940</v>
      </c>
      <c r="B941">
        <v>70.850790000000003</v>
      </c>
      <c r="C941" s="4">
        <v>1</v>
      </c>
      <c r="P941">
        <v>1</v>
      </c>
      <c r="Q941" t="str">
        <f>CONCATENATE(C941,E941,G941,I941)</f>
        <v>1</v>
      </c>
    </row>
    <row r="942" spans="1:17" x14ac:dyDescent="0.25">
      <c r="A942">
        <v>941</v>
      </c>
      <c r="B942">
        <v>70.854842000000005</v>
      </c>
      <c r="C942" s="4">
        <v>1</v>
      </c>
      <c r="P942">
        <v>1</v>
      </c>
      <c r="Q942" t="str">
        <f>CONCATENATE(C942,E942,G942,I942)</f>
        <v>1</v>
      </c>
    </row>
    <row r="943" spans="1:17" x14ac:dyDescent="0.25">
      <c r="A943">
        <v>942</v>
      </c>
      <c r="B943">
        <v>70.84636900000001</v>
      </c>
      <c r="C943" s="4">
        <v>1</v>
      </c>
      <c r="P943">
        <v>1</v>
      </c>
      <c r="Q943" t="str">
        <f>CONCATENATE(C943,E943,G943,I943)</f>
        <v>1</v>
      </c>
    </row>
    <row r="944" spans="1:17" x14ac:dyDescent="0.25">
      <c r="A944">
        <v>943</v>
      </c>
      <c r="B944">
        <v>70.867158000000003</v>
      </c>
      <c r="C944" s="4">
        <v>1</v>
      </c>
      <c r="P944">
        <v>1</v>
      </c>
      <c r="Q944" t="str">
        <f>CONCATENATE(C944,E944,G944,I944)</f>
        <v>1</v>
      </c>
    </row>
    <row r="945" spans="1:17" x14ac:dyDescent="0.25">
      <c r="A945">
        <v>944</v>
      </c>
      <c r="B945">
        <v>70.882158000000004</v>
      </c>
      <c r="C945" s="4">
        <v>1</v>
      </c>
      <c r="D945">
        <v>74.871105</v>
      </c>
      <c r="E945" s="2">
        <v>2</v>
      </c>
      <c r="P945">
        <v>2</v>
      </c>
      <c r="Q945" t="str">
        <f>CONCATENATE(C945,E945,G945,I945)</f>
        <v>12</v>
      </c>
    </row>
    <row r="946" spans="1:17" x14ac:dyDescent="0.25">
      <c r="A946">
        <v>945</v>
      </c>
      <c r="B946">
        <v>70.913211000000004</v>
      </c>
      <c r="C946" s="4">
        <v>1</v>
      </c>
      <c r="D946">
        <v>74.860895000000014</v>
      </c>
      <c r="E946" s="2">
        <v>2</v>
      </c>
      <c r="P946">
        <v>2</v>
      </c>
      <c r="Q946" t="str">
        <f>CONCATENATE(C946,E946,G946,I946)</f>
        <v>12</v>
      </c>
    </row>
    <row r="947" spans="1:17" x14ac:dyDescent="0.25">
      <c r="A947">
        <v>946</v>
      </c>
      <c r="B947">
        <v>70.860948000000008</v>
      </c>
      <c r="C947" s="4">
        <v>1</v>
      </c>
      <c r="D947">
        <v>74.887157999999999</v>
      </c>
      <c r="E947" s="2">
        <v>2</v>
      </c>
      <c r="P947">
        <v>2</v>
      </c>
      <c r="Q947" t="str">
        <f>CONCATENATE(C947,E947,G947,I947)</f>
        <v>12</v>
      </c>
    </row>
    <row r="948" spans="1:17" x14ac:dyDescent="0.25">
      <c r="A948">
        <v>947</v>
      </c>
      <c r="B948">
        <v>71.026421000000013</v>
      </c>
      <c r="C948" s="4">
        <v>1</v>
      </c>
      <c r="D948">
        <v>74.879737000000006</v>
      </c>
      <c r="E948" s="2">
        <v>2</v>
      </c>
      <c r="P948">
        <v>2</v>
      </c>
      <c r="Q948" t="str">
        <f>CONCATENATE(C948,E948,G948,I948)</f>
        <v>12</v>
      </c>
    </row>
    <row r="949" spans="1:17" x14ac:dyDescent="0.25">
      <c r="A949">
        <v>948</v>
      </c>
      <c r="D949">
        <v>74.820632000000003</v>
      </c>
      <c r="E949" s="2">
        <v>2</v>
      </c>
      <c r="P949">
        <v>1</v>
      </c>
      <c r="Q949" t="str">
        <f>CONCATENATE(C949,E949,G949,I949)</f>
        <v>2</v>
      </c>
    </row>
    <row r="950" spans="1:17" x14ac:dyDescent="0.25">
      <c r="A950">
        <v>949</v>
      </c>
      <c r="D950">
        <v>74.799842000000012</v>
      </c>
      <c r="E950" s="2">
        <v>2</v>
      </c>
      <c r="P950">
        <v>1</v>
      </c>
      <c r="Q950" t="str">
        <f>CONCATENATE(C950,E950,G950,I950)</f>
        <v>2</v>
      </c>
    </row>
    <row r="951" spans="1:17" x14ac:dyDescent="0.25">
      <c r="A951">
        <v>950</v>
      </c>
      <c r="D951">
        <v>74.871105</v>
      </c>
      <c r="E951" s="2">
        <v>2</v>
      </c>
      <c r="P951">
        <v>1</v>
      </c>
      <c r="Q951" t="str">
        <f>CONCATENATE(C951,E951,G951,I951)</f>
        <v>2</v>
      </c>
    </row>
    <row r="952" spans="1:17" x14ac:dyDescent="0.25">
      <c r="A952">
        <v>951</v>
      </c>
      <c r="D952">
        <v>74.871105</v>
      </c>
      <c r="E952" s="2">
        <v>2</v>
      </c>
      <c r="F952">
        <v>73.013474000000002</v>
      </c>
      <c r="G952" s="3">
        <v>3</v>
      </c>
      <c r="H952">
        <v>74.591632000000004</v>
      </c>
      <c r="I952" s="5">
        <v>4</v>
      </c>
      <c r="P952">
        <v>3</v>
      </c>
      <c r="Q952" t="str">
        <f>CONCATENATE(C952,E952,G952,I952)</f>
        <v>234</v>
      </c>
    </row>
    <row r="953" spans="1:17" x14ac:dyDescent="0.25">
      <c r="A953">
        <v>952</v>
      </c>
      <c r="F953">
        <v>72.997053000000008</v>
      </c>
      <c r="G953" s="3">
        <v>3</v>
      </c>
      <c r="H953">
        <v>74.544474000000008</v>
      </c>
      <c r="I953" s="5">
        <v>4</v>
      </c>
      <c r="P953">
        <v>2</v>
      </c>
      <c r="Q953" t="str">
        <f>CONCATENATE(C953,E953,G953,I953)</f>
        <v>34</v>
      </c>
    </row>
    <row r="954" spans="1:17" x14ac:dyDescent="0.25">
      <c r="A954">
        <v>953</v>
      </c>
      <c r="F954">
        <v>72.988474000000011</v>
      </c>
      <c r="G954" s="3">
        <v>3</v>
      </c>
      <c r="H954">
        <v>74.418526000000014</v>
      </c>
      <c r="I954" s="5">
        <v>4</v>
      </c>
      <c r="P954">
        <v>2</v>
      </c>
      <c r="Q954" t="str">
        <f>CONCATENATE(C954,E954,G954,I954)</f>
        <v>34</v>
      </c>
    </row>
    <row r="955" spans="1:17" x14ac:dyDescent="0.25">
      <c r="A955">
        <v>954</v>
      </c>
      <c r="F955">
        <v>73.024211000000008</v>
      </c>
      <c r="G955" s="3">
        <v>3</v>
      </c>
      <c r="H955">
        <v>74.382369000000011</v>
      </c>
      <c r="I955" s="5">
        <v>4</v>
      </c>
      <c r="P955">
        <v>2</v>
      </c>
      <c r="Q955" t="str">
        <f>CONCATENATE(C955,E955,G955,I955)</f>
        <v>34</v>
      </c>
    </row>
    <row r="956" spans="1:17" x14ac:dyDescent="0.25">
      <c r="A956">
        <v>955</v>
      </c>
      <c r="F956">
        <v>73.00979000000001</v>
      </c>
      <c r="G956" s="3">
        <v>3</v>
      </c>
      <c r="H956">
        <v>74.383737000000011</v>
      </c>
      <c r="I956" s="5">
        <v>4</v>
      </c>
      <c r="P956">
        <v>2</v>
      </c>
      <c r="Q956" t="str">
        <f>CONCATENATE(C956,E956,G956,I956)</f>
        <v>34</v>
      </c>
    </row>
    <row r="957" spans="1:17" x14ac:dyDescent="0.25">
      <c r="A957">
        <v>956</v>
      </c>
      <c r="F957">
        <v>72.894421000000008</v>
      </c>
      <c r="G957" s="3">
        <v>3</v>
      </c>
      <c r="H957">
        <v>74.354790000000008</v>
      </c>
      <c r="I957" s="5">
        <v>4</v>
      </c>
      <c r="P957">
        <v>2</v>
      </c>
      <c r="Q957" t="str">
        <f>CONCATENATE(C957,E957,G957,I957)</f>
        <v>34</v>
      </c>
    </row>
    <row r="958" spans="1:17" x14ac:dyDescent="0.25">
      <c r="A958">
        <v>957</v>
      </c>
      <c r="F958">
        <v>72.887316000000013</v>
      </c>
      <c r="G958" s="3">
        <v>3</v>
      </c>
      <c r="H958">
        <v>74.349527000000009</v>
      </c>
      <c r="I958" s="5">
        <v>4</v>
      </c>
      <c r="P958">
        <v>2</v>
      </c>
      <c r="Q958" t="str">
        <f>CONCATENATE(C958,E958,G958,I958)</f>
        <v>34</v>
      </c>
    </row>
    <row r="959" spans="1:17" x14ac:dyDescent="0.25">
      <c r="A959">
        <v>958</v>
      </c>
      <c r="F959">
        <v>72.902579000000003</v>
      </c>
      <c r="G959" s="3">
        <v>3</v>
      </c>
      <c r="H959">
        <v>74.382684000000012</v>
      </c>
      <c r="I959" s="5">
        <v>4</v>
      </c>
      <c r="P959">
        <v>2</v>
      </c>
      <c r="Q959" t="str">
        <f>CONCATENATE(C959,E959,G959,I959)</f>
        <v>34</v>
      </c>
    </row>
    <row r="960" spans="1:17" x14ac:dyDescent="0.25">
      <c r="A960">
        <v>959</v>
      </c>
      <c r="H960">
        <v>74.356895000000009</v>
      </c>
      <c r="I960" s="5">
        <v>4</v>
      </c>
      <c r="P960">
        <v>1</v>
      </c>
      <c r="Q960" t="str">
        <f>CONCATENATE(C960,E960,G960,I960)</f>
        <v>4</v>
      </c>
    </row>
    <row r="961" spans="1:17" x14ac:dyDescent="0.25">
      <c r="A961">
        <v>960</v>
      </c>
      <c r="B961">
        <v>89.314368000000002</v>
      </c>
      <c r="C961" s="4">
        <v>1</v>
      </c>
      <c r="H961">
        <v>74.373579000000007</v>
      </c>
      <c r="I961" s="5">
        <v>4</v>
      </c>
      <c r="P961">
        <v>2</v>
      </c>
      <c r="Q961" t="str">
        <f>CONCATENATE(C961,E961,G961,I961)</f>
        <v>14</v>
      </c>
    </row>
    <row r="962" spans="1:17" x14ac:dyDescent="0.25">
      <c r="A962">
        <v>961</v>
      </c>
      <c r="B962">
        <v>89.331840999999997</v>
      </c>
      <c r="C962" s="4">
        <v>1</v>
      </c>
      <c r="P962">
        <v>1</v>
      </c>
      <c r="Q962" t="str">
        <f>CONCATENATE(C962,E962,G962,I962)</f>
        <v>1</v>
      </c>
    </row>
    <row r="963" spans="1:17" x14ac:dyDescent="0.25">
      <c r="A963">
        <v>962</v>
      </c>
      <c r="B963">
        <v>89.323262</v>
      </c>
      <c r="C963" s="4">
        <v>1</v>
      </c>
      <c r="P963">
        <v>1</v>
      </c>
      <c r="Q963" t="str">
        <f>CONCATENATE(C963,E963,G963,I963)</f>
        <v>1</v>
      </c>
    </row>
    <row r="964" spans="1:17" x14ac:dyDescent="0.25">
      <c r="A964">
        <v>963</v>
      </c>
      <c r="B964">
        <v>89.288578999999999</v>
      </c>
      <c r="C964" s="4">
        <v>1</v>
      </c>
      <c r="P964">
        <v>1</v>
      </c>
      <c r="Q964" t="str">
        <f>CONCATENATE(C964,E964,G964,I964)</f>
        <v>1</v>
      </c>
    </row>
    <row r="965" spans="1:17" x14ac:dyDescent="0.25">
      <c r="A965">
        <v>964</v>
      </c>
      <c r="B965">
        <v>89.280104000000009</v>
      </c>
      <c r="C965" s="4">
        <v>1</v>
      </c>
      <c r="D965">
        <v>92.98763000000001</v>
      </c>
      <c r="E965" s="2">
        <v>2</v>
      </c>
      <c r="P965">
        <v>2</v>
      </c>
      <c r="Q965" t="str">
        <f>CONCATENATE(C965,E965,G965,I965)</f>
        <v>12</v>
      </c>
    </row>
    <row r="966" spans="1:17" x14ac:dyDescent="0.25">
      <c r="A966">
        <v>965</v>
      </c>
      <c r="B966">
        <v>89.309367000000009</v>
      </c>
      <c r="C966" s="4">
        <v>1</v>
      </c>
      <c r="D966">
        <v>92.943263000000002</v>
      </c>
      <c r="E966" s="2">
        <v>2</v>
      </c>
      <c r="P966">
        <v>2</v>
      </c>
      <c r="Q966" t="str">
        <f>CONCATENATE(C966,E966,G966,I966)</f>
        <v>12</v>
      </c>
    </row>
    <row r="967" spans="1:17" x14ac:dyDescent="0.25">
      <c r="A967">
        <v>966</v>
      </c>
      <c r="B967">
        <v>89.268000000000001</v>
      </c>
      <c r="C967" s="4">
        <v>1</v>
      </c>
      <c r="D967">
        <v>92.973527000000004</v>
      </c>
      <c r="E967" s="2">
        <v>2</v>
      </c>
      <c r="P967">
        <v>2</v>
      </c>
      <c r="Q967" t="str">
        <f>CONCATENATE(C967,E967,G967,I967)</f>
        <v>12</v>
      </c>
    </row>
    <row r="968" spans="1:17" x14ac:dyDescent="0.25">
      <c r="A968">
        <v>967</v>
      </c>
      <c r="B968">
        <v>89.285106000000013</v>
      </c>
      <c r="C968" s="4">
        <v>1</v>
      </c>
      <c r="D968">
        <v>92.982369000000006</v>
      </c>
      <c r="E968" s="2">
        <v>2</v>
      </c>
      <c r="P968">
        <v>2</v>
      </c>
      <c r="Q968" t="str">
        <f>CONCATENATE(C968,E968,G968,I968)</f>
        <v>12</v>
      </c>
    </row>
    <row r="969" spans="1:17" x14ac:dyDescent="0.25">
      <c r="A969">
        <v>968</v>
      </c>
      <c r="B969">
        <v>89.314368000000002</v>
      </c>
      <c r="C969" s="4">
        <v>1</v>
      </c>
      <c r="D969">
        <v>92.988314000000003</v>
      </c>
      <c r="E969" s="2">
        <v>2</v>
      </c>
      <c r="P969">
        <v>2</v>
      </c>
      <c r="Q969" t="str">
        <f>CONCATENATE(C969,E969,G969,I969)</f>
        <v>12</v>
      </c>
    </row>
    <row r="970" spans="1:17" x14ac:dyDescent="0.25">
      <c r="A970">
        <v>969</v>
      </c>
      <c r="D970">
        <v>92.952105000000003</v>
      </c>
      <c r="E970" s="2">
        <v>2</v>
      </c>
      <c r="P970">
        <v>1</v>
      </c>
      <c r="Q970" t="str">
        <f>CONCATENATE(C970,E970,G970,I970)</f>
        <v>2</v>
      </c>
    </row>
    <row r="971" spans="1:17" x14ac:dyDescent="0.25">
      <c r="A971">
        <v>970</v>
      </c>
      <c r="D971">
        <v>92.999633000000003</v>
      </c>
      <c r="E971" s="2">
        <v>2</v>
      </c>
      <c r="P971">
        <v>1</v>
      </c>
      <c r="Q971" t="str">
        <f>CONCATENATE(C971,E971,G971,I971)</f>
        <v>2</v>
      </c>
    </row>
    <row r="972" spans="1:17" x14ac:dyDescent="0.25">
      <c r="A972">
        <v>971</v>
      </c>
      <c r="D972">
        <v>93.101420000000005</v>
      </c>
      <c r="E972" s="2">
        <v>2</v>
      </c>
      <c r="P972">
        <v>1</v>
      </c>
      <c r="Q972" t="str">
        <f>CONCATENATE(C972,E972,G972,I972)</f>
        <v>2</v>
      </c>
    </row>
    <row r="973" spans="1:17" x14ac:dyDescent="0.25">
      <c r="A973">
        <v>972</v>
      </c>
      <c r="D973">
        <v>92.98763000000001</v>
      </c>
      <c r="E973" s="2">
        <v>2</v>
      </c>
      <c r="P973">
        <v>1</v>
      </c>
      <c r="Q973" t="str">
        <f>CONCATENATE(C973,E973,G973,I973)</f>
        <v>2</v>
      </c>
    </row>
    <row r="974" spans="1:17" x14ac:dyDescent="0.25">
      <c r="A974">
        <v>973</v>
      </c>
      <c r="F974">
        <v>93.043000000000006</v>
      </c>
      <c r="G974" s="3">
        <v>3</v>
      </c>
      <c r="H974">
        <v>93.791789000000009</v>
      </c>
      <c r="I974" s="5">
        <v>4</v>
      </c>
      <c r="P974">
        <v>2</v>
      </c>
      <c r="Q974" t="str">
        <f>CONCATENATE(C974,E974,G974,I974)</f>
        <v>34</v>
      </c>
    </row>
    <row r="975" spans="1:17" x14ac:dyDescent="0.25">
      <c r="A975">
        <v>974</v>
      </c>
      <c r="F975">
        <v>93.109843000000012</v>
      </c>
      <c r="G975" s="3">
        <v>3</v>
      </c>
      <c r="H975">
        <v>93.812842000000003</v>
      </c>
      <c r="I975" s="5">
        <v>4</v>
      </c>
      <c r="P975">
        <v>2</v>
      </c>
      <c r="Q975" t="str">
        <f>CONCATENATE(C975,E975,G975,I975)</f>
        <v>34</v>
      </c>
    </row>
    <row r="976" spans="1:17" x14ac:dyDescent="0.25">
      <c r="A976">
        <v>975</v>
      </c>
      <c r="F976">
        <v>93.078685000000007</v>
      </c>
      <c r="G976" s="3">
        <v>3</v>
      </c>
      <c r="H976">
        <v>93.804789</v>
      </c>
      <c r="I976" s="5">
        <v>4</v>
      </c>
      <c r="P976">
        <v>2</v>
      </c>
      <c r="Q976" t="str">
        <f>CONCATENATE(C976,E976,G976,I976)</f>
        <v>34</v>
      </c>
    </row>
    <row r="977" spans="1:17" x14ac:dyDescent="0.25">
      <c r="A977">
        <v>976</v>
      </c>
      <c r="F977">
        <v>93.060631999999998</v>
      </c>
      <c r="G977" s="3">
        <v>3</v>
      </c>
      <c r="H977">
        <v>93.778841999999997</v>
      </c>
      <c r="I977" s="5">
        <v>4</v>
      </c>
      <c r="P977">
        <v>2</v>
      </c>
      <c r="Q977" t="str">
        <f>CONCATENATE(C977,E977,G977,I977)</f>
        <v>34</v>
      </c>
    </row>
    <row r="978" spans="1:17" x14ac:dyDescent="0.25">
      <c r="A978">
        <v>977</v>
      </c>
      <c r="F978">
        <v>93.11173500000001</v>
      </c>
      <c r="G978" s="3">
        <v>3</v>
      </c>
      <c r="H978">
        <v>93.786790000000011</v>
      </c>
      <c r="I978" s="5">
        <v>4</v>
      </c>
      <c r="P978">
        <v>2</v>
      </c>
      <c r="Q978" t="str">
        <f>CONCATENATE(C978,E978,G978,I978)</f>
        <v>34</v>
      </c>
    </row>
    <row r="979" spans="1:17" x14ac:dyDescent="0.25">
      <c r="A979">
        <v>978</v>
      </c>
      <c r="F979">
        <v>93.12921</v>
      </c>
      <c r="G979" s="3">
        <v>3</v>
      </c>
      <c r="H979">
        <v>93.781261999999998</v>
      </c>
      <c r="I979" s="5">
        <v>4</v>
      </c>
      <c r="P979">
        <v>2</v>
      </c>
      <c r="Q979" t="str">
        <f>CONCATENATE(C979,E979,G979,I979)</f>
        <v>34</v>
      </c>
    </row>
    <row r="980" spans="1:17" x14ac:dyDescent="0.25">
      <c r="A980">
        <v>979</v>
      </c>
      <c r="F980">
        <v>93.096631000000002</v>
      </c>
      <c r="G980" s="3">
        <v>3</v>
      </c>
      <c r="H980">
        <v>93.737420000000014</v>
      </c>
      <c r="I980" s="5">
        <v>4</v>
      </c>
      <c r="P980">
        <v>2</v>
      </c>
      <c r="Q980" t="str">
        <f>CONCATENATE(C980,E980,G980,I980)</f>
        <v>34</v>
      </c>
    </row>
    <row r="981" spans="1:17" x14ac:dyDescent="0.25">
      <c r="A981">
        <v>980</v>
      </c>
      <c r="F981">
        <v>93.082421000000011</v>
      </c>
      <c r="G981" s="3">
        <v>3</v>
      </c>
      <c r="H981">
        <v>93.732842000000005</v>
      </c>
      <c r="I981" s="5">
        <v>4</v>
      </c>
      <c r="P981">
        <v>2</v>
      </c>
      <c r="Q981" t="str">
        <f>CONCATENATE(C981,E981,G981,I981)</f>
        <v>34</v>
      </c>
    </row>
    <row r="982" spans="1:17" x14ac:dyDescent="0.25">
      <c r="A982">
        <v>981</v>
      </c>
      <c r="F982">
        <v>93.043000000000006</v>
      </c>
      <c r="G982" s="3">
        <v>3</v>
      </c>
      <c r="H982">
        <v>93.791789000000009</v>
      </c>
      <c r="I982" s="5">
        <v>4</v>
      </c>
      <c r="P982">
        <v>2</v>
      </c>
      <c r="Q982" t="str">
        <f>CONCATENATE(C982,E982,G982,I982)</f>
        <v>34</v>
      </c>
    </row>
    <row r="983" spans="1:17" x14ac:dyDescent="0.25">
      <c r="A983">
        <v>982</v>
      </c>
      <c r="B983">
        <v>112.74315700000001</v>
      </c>
      <c r="C983" s="4">
        <v>1</v>
      </c>
      <c r="P983">
        <v>1</v>
      </c>
      <c r="Q983" t="str">
        <f>CONCATENATE(C983,E983,G983,I983)</f>
        <v>1</v>
      </c>
    </row>
    <row r="984" spans="1:17" x14ac:dyDescent="0.25">
      <c r="A984">
        <v>983</v>
      </c>
      <c r="B984">
        <v>112.79499900000002</v>
      </c>
      <c r="C984" s="4">
        <v>1</v>
      </c>
      <c r="P984">
        <v>1</v>
      </c>
      <c r="Q984" t="str">
        <f>CONCATENATE(C984,E984,G984,I984)</f>
        <v>1</v>
      </c>
    </row>
    <row r="985" spans="1:17" x14ac:dyDescent="0.25">
      <c r="A985">
        <v>984</v>
      </c>
      <c r="B985">
        <v>112.73615700000002</v>
      </c>
      <c r="C985" s="4">
        <v>1</v>
      </c>
      <c r="P985">
        <v>1</v>
      </c>
      <c r="Q985" t="str">
        <f>CONCATENATE(C985,E985,G985,I985)</f>
        <v>1</v>
      </c>
    </row>
    <row r="986" spans="1:17" x14ac:dyDescent="0.25">
      <c r="A986">
        <v>985</v>
      </c>
      <c r="B986">
        <v>112.74300100000001</v>
      </c>
      <c r="C986" s="4">
        <v>1</v>
      </c>
      <c r="P986">
        <v>1</v>
      </c>
      <c r="Q986" t="str">
        <f>CONCATENATE(C986,E986,G986,I986)</f>
        <v>1</v>
      </c>
    </row>
    <row r="987" spans="1:17" x14ac:dyDescent="0.25">
      <c r="A987">
        <v>986</v>
      </c>
      <c r="B987">
        <v>112.758893</v>
      </c>
      <c r="C987" s="4">
        <v>1</v>
      </c>
      <c r="D987">
        <v>117.24389300000001</v>
      </c>
      <c r="E987" s="2">
        <v>2</v>
      </c>
      <c r="P987">
        <v>2</v>
      </c>
      <c r="Q987" t="str">
        <f>CONCATENATE(C987,E987,G987,I987)</f>
        <v>12</v>
      </c>
    </row>
    <row r="988" spans="1:17" x14ac:dyDescent="0.25">
      <c r="A988">
        <v>987</v>
      </c>
      <c r="B988">
        <v>112.782578</v>
      </c>
      <c r="C988" s="4">
        <v>1</v>
      </c>
      <c r="D988">
        <v>117.26084200000001</v>
      </c>
      <c r="E988" s="2">
        <v>2</v>
      </c>
      <c r="P988">
        <v>2</v>
      </c>
      <c r="Q988" t="str">
        <f>CONCATENATE(C988,E988,G988,I988)</f>
        <v>12</v>
      </c>
    </row>
    <row r="989" spans="1:17" x14ac:dyDescent="0.25">
      <c r="A989">
        <v>988</v>
      </c>
      <c r="B989">
        <v>112.79868400000001</v>
      </c>
      <c r="C989" s="4">
        <v>1</v>
      </c>
      <c r="D989">
        <v>117.23347200000001</v>
      </c>
      <c r="E989" s="2">
        <v>2</v>
      </c>
      <c r="P989">
        <v>2</v>
      </c>
      <c r="Q989" t="str">
        <f>CONCATENATE(C989,E989,G989,I989)</f>
        <v>12</v>
      </c>
    </row>
    <row r="990" spans="1:17" x14ac:dyDescent="0.25">
      <c r="A990">
        <v>989</v>
      </c>
      <c r="B990">
        <v>112.88884100000001</v>
      </c>
      <c r="C990" s="4">
        <v>1</v>
      </c>
      <c r="D990">
        <v>117.22626200000002</v>
      </c>
      <c r="E990" s="2">
        <v>2</v>
      </c>
      <c r="P990">
        <v>2</v>
      </c>
      <c r="Q990" t="str">
        <f>CONCATENATE(C990,E990,G990,I990)</f>
        <v>12</v>
      </c>
    </row>
    <row r="991" spans="1:17" x14ac:dyDescent="0.25">
      <c r="A991">
        <v>990</v>
      </c>
      <c r="B991">
        <v>112.74315700000001</v>
      </c>
      <c r="C991" s="4">
        <v>1</v>
      </c>
      <c r="D991">
        <v>117.25384200000002</v>
      </c>
      <c r="E991" s="2">
        <v>2</v>
      </c>
      <c r="P991">
        <v>2</v>
      </c>
      <c r="Q991" t="str">
        <f>CONCATENATE(C991,E991,G991,I991)</f>
        <v>12</v>
      </c>
    </row>
    <row r="992" spans="1:17" x14ac:dyDescent="0.25">
      <c r="A992">
        <v>991</v>
      </c>
      <c r="D992">
        <v>117.232472</v>
      </c>
      <c r="E992" s="2">
        <v>2</v>
      </c>
      <c r="P992">
        <v>1</v>
      </c>
      <c r="Q992" t="str">
        <f>CONCATENATE(C992,E992,G992,I992)</f>
        <v>2</v>
      </c>
    </row>
    <row r="993" spans="1:17" x14ac:dyDescent="0.25">
      <c r="A993">
        <v>992</v>
      </c>
      <c r="D993">
        <v>117.22289400000001</v>
      </c>
      <c r="E993" s="2">
        <v>2</v>
      </c>
      <c r="P993">
        <v>1</v>
      </c>
      <c r="Q993" t="str">
        <f>CONCATENATE(C993,E993,G993,I993)</f>
        <v>2</v>
      </c>
    </row>
    <row r="994" spans="1:17" x14ac:dyDescent="0.25">
      <c r="A994">
        <v>993</v>
      </c>
      <c r="D994">
        <v>117.32447100000002</v>
      </c>
      <c r="E994" s="2">
        <v>2</v>
      </c>
      <c r="P994">
        <v>1</v>
      </c>
      <c r="Q994" t="str">
        <f>CONCATENATE(C994,E994,G994,I994)</f>
        <v>2</v>
      </c>
    </row>
    <row r="995" spans="1:17" x14ac:dyDescent="0.25">
      <c r="A995">
        <v>994</v>
      </c>
      <c r="D995">
        <v>117.33099800000001</v>
      </c>
      <c r="E995" s="2">
        <v>2</v>
      </c>
      <c r="P995">
        <v>1</v>
      </c>
      <c r="Q995" t="str">
        <f>CONCATENATE(C995,E995,G995,I995)</f>
        <v>2</v>
      </c>
    </row>
    <row r="996" spans="1:17" x14ac:dyDescent="0.25">
      <c r="A996">
        <v>995</v>
      </c>
      <c r="P996">
        <v>0</v>
      </c>
      <c r="Q996" t="str">
        <f>CONCATENATE(C996,E996,G996,I996)</f>
        <v/>
      </c>
    </row>
    <row r="997" spans="1:17" x14ac:dyDescent="0.25">
      <c r="A997">
        <v>996</v>
      </c>
      <c r="F997">
        <v>117.06605200000001</v>
      </c>
      <c r="G997" s="3">
        <v>3</v>
      </c>
      <c r="P997">
        <v>1</v>
      </c>
      <c r="Q997" t="str">
        <f>CONCATENATE(C997,E997,G997,I997)</f>
        <v>3</v>
      </c>
    </row>
    <row r="998" spans="1:17" x14ac:dyDescent="0.25">
      <c r="A998">
        <v>997</v>
      </c>
      <c r="F998">
        <v>117.05473400000001</v>
      </c>
      <c r="G998" s="3">
        <v>3</v>
      </c>
      <c r="H998">
        <v>118.22379000000001</v>
      </c>
      <c r="I998" s="5">
        <v>4</v>
      </c>
      <c r="P998">
        <v>2</v>
      </c>
      <c r="Q998" t="str">
        <f>CONCATENATE(C998,E998,G998,I998)</f>
        <v>34</v>
      </c>
    </row>
    <row r="999" spans="1:17" x14ac:dyDescent="0.25">
      <c r="A999">
        <v>998</v>
      </c>
      <c r="F999">
        <v>117.08194800000001</v>
      </c>
      <c r="G999" s="3">
        <v>3</v>
      </c>
      <c r="H999">
        <v>118.25657700000001</v>
      </c>
      <c r="I999" s="5">
        <v>4</v>
      </c>
      <c r="P999">
        <v>2</v>
      </c>
      <c r="Q999" t="str">
        <f>CONCATENATE(C999,E999,G999,I999)</f>
        <v>34</v>
      </c>
    </row>
    <row r="1000" spans="1:17" x14ac:dyDescent="0.25">
      <c r="A1000">
        <v>999</v>
      </c>
      <c r="F1000">
        <v>117.04163100000001</v>
      </c>
      <c r="G1000" s="3">
        <v>3</v>
      </c>
      <c r="H1000">
        <v>118.25384200000002</v>
      </c>
      <c r="I1000" s="5">
        <v>4</v>
      </c>
      <c r="P1000">
        <v>2</v>
      </c>
      <c r="Q1000" t="str">
        <f>CONCATENATE(C1000,E1000,G1000,I1000)</f>
        <v>34</v>
      </c>
    </row>
    <row r="1001" spans="1:17" x14ac:dyDescent="0.25">
      <c r="A1001">
        <v>1000</v>
      </c>
      <c r="F1001">
        <v>117.05678600000002</v>
      </c>
      <c r="G1001" s="3">
        <v>3</v>
      </c>
      <c r="H1001">
        <v>118.22084100000001</v>
      </c>
      <c r="I1001" s="5">
        <v>4</v>
      </c>
      <c r="P1001">
        <v>2</v>
      </c>
      <c r="Q1001" t="str">
        <f>CONCATENATE(C1001,E1001,G1001,I1001)</f>
        <v>34</v>
      </c>
    </row>
    <row r="1002" spans="1:17" x14ac:dyDescent="0.25">
      <c r="A1002">
        <v>1001</v>
      </c>
      <c r="F1002">
        <v>117.06300100000001</v>
      </c>
      <c r="G1002" s="3">
        <v>3</v>
      </c>
      <c r="H1002">
        <v>118.24589200000001</v>
      </c>
      <c r="I1002" s="5">
        <v>4</v>
      </c>
      <c r="P1002">
        <v>2</v>
      </c>
      <c r="Q1002" t="str">
        <f>CONCATENATE(C1002,E1002,G1002,I1002)</f>
        <v>34</v>
      </c>
    </row>
    <row r="1003" spans="1:17" x14ac:dyDescent="0.25">
      <c r="A1003">
        <v>1002</v>
      </c>
      <c r="F1003">
        <v>117.109105</v>
      </c>
      <c r="G1003" s="3">
        <v>3</v>
      </c>
      <c r="H1003">
        <v>118.21679</v>
      </c>
      <c r="I1003" s="5">
        <v>4</v>
      </c>
      <c r="P1003">
        <v>2</v>
      </c>
      <c r="Q1003" t="str">
        <f>CONCATENATE(C1003,E1003,G1003,I1003)</f>
        <v>34</v>
      </c>
    </row>
    <row r="1004" spans="1:17" x14ac:dyDescent="0.25">
      <c r="A1004">
        <v>1003</v>
      </c>
      <c r="B1004">
        <v>133.00868300000002</v>
      </c>
      <c r="C1004" s="4">
        <v>1</v>
      </c>
      <c r="F1004">
        <v>117.11921000000001</v>
      </c>
      <c r="G1004" s="3">
        <v>3</v>
      </c>
      <c r="H1004">
        <v>118.21005300000002</v>
      </c>
      <c r="I1004" s="5">
        <v>4</v>
      </c>
      <c r="P1004">
        <v>3</v>
      </c>
      <c r="Q1004" t="str">
        <f>CONCATENATE(C1004,E1004,G1004,I1004)</f>
        <v>134</v>
      </c>
    </row>
    <row r="1005" spans="1:17" x14ac:dyDescent="0.25">
      <c r="A1005">
        <v>1004</v>
      </c>
      <c r="B1005">
        <v>132.94620600000002</v>
      </c>
      <c r="C1005" s="4">
        <v>1</v>
      </c>
      <c r="F1005">
        <v>117.20468200000002</v>
      </c>
      <c r="G1005" s="3">
        <v>3</v>
      </c>
      <c r="H1005">
        <v>118.21884200000001</v>
      </c>
      <c r="I1005" s="5">
        <v>4</v>
      </c>
      <c r="P1005">
        <v>3</v>
      </c>
      <c r="Q1005" t="str">
        <f>CONCATENATE(C1005,E1005,G1005,I1005)</f>
        <v>134</v>
      </c>
    </row>
    <row r="1006" spans="1:17" x14ac:dyDescent="0.25">
      <c r="A1006">
        <v>1005</v>
      </c>
      <c r="B1006">
        <v>132.96084300000001</v>
      </c>
      <c r="C1006" s="4">
        <v>1</v>
      </c>
      <c r="F1006">
        <v>117.06605200000001</v>
      </c>
      <c r="G1006" s="3">
        <v>3</v>
      </c>
      <c r="H1006">
        <v>118.202527</v>
      </c>
      <c r="I1006" s="5">
        <v>4</v>
      </c>
      <c r="P1006">
        <v>3</v>
      </c>
      <c r="Q1006" t="str">
        <f>CONCATENATE(C1006,E1006,G1006,I1006)</f>
        <v>134</v>
      </c>
    </row>
    <row r="1007" spans="1:17" x14ac:dyDescent="0.25">
      <c r="A1007">
        <v>1006</v>
      </c>
      <c r="B1007">
        <v>133.037419</v>
      </c>
      <c r="C1007" s="4">
        <v>1</v>
      </c>
      <c r="H1007">
        <v>118.22379000000001</v>
      </c>
      <c r="I1007" s="5">
        <v>4</v>
      </c>
      <c r="P1007">
        <v>2</v>
      </c>
      <c r="Q1007" t="str">
        <f>CONCATENATE(C1007,E1007,G1007,I1007)</f>
        <v>14</v>
      </c>
    </row>
    <row r="1008" spans="1:17" x14ac:dyDescent="0.25">
      <c r="A1008">
        <v>1007</v>
      </c>
      <c r="B1008">
        <v>132.99889100000001</v>
      </c>
      <c r="C1008" s="4">
        <v>1</v>
      </c>
      <c r="P1008">
        <v>1</v>
      </c>
      <c r="Q1008" t="str">
        <f>CONCATENATE(C1008,E1008,G1008,I1008)</f>
        <v>1</v>
      </c>
    </row>
    <row r="1009" spans="1:17" x14ac:dyDescent="0.25">
      <c r="A1009">
        <v>1008</v>
      </c>
      <c r="B1009">
        <v>133.00142400000001</v>
      </c>
      <c r="C1009" s="4">
        <v>1</v>
      </c>
      <c r="P1009">
        <v>1</v>
      </c>
      <c r="Q1009" t="str">
        <f>CONCATENATE(C1009,E1009,G1009,I1009)</f>
        <v>1</v>
      </c>
    </row>
    <row r="1010" spans="1:17" x14ac:dyDescent="0.25">
      <c r="A1010">
        <v>1009</v>
      </c>
      <c r="B1010">
        <v>132.978577</v>
      </c>
      <c r="C1010" s="4">
        <v>1</v>
      </c>
      <c r="P1010">
        <v>1</v>
      </c>
      <c r="Q1010" t="str">
        <f>CONCATENATE(C1010,E1010,G1010,I1010)</f>
        <v>1</v>
      </c>
    </row>
    <row r="1011" spans="1:17" x14ac:dyDescent="0.25">
      <c r="A1011">
        <v>1010</v>
      </c>
      <c r="B1011">
        <v>133.01458100000002</v>
      </c>
      <c r="C1011" s="4">
        <v>1</v>
      </c>
      <c r="D1011">
        <v>137.38379</v>
      </c>
      <c r="E1011" s="2">
        <v>2</v>
      </c>
      <c r="P1011">
        <v>2</v>
      </c>
      <c r="Q1011" t="str">
        <f>CONCATENATE(C1011,E1011,G1011,I1011)</f>
        <v>12</v>
      </c>
    </row>
    <row r="1012" spans="1:17" x14ac:dyDescent="0.25">
      <c r="A1012">
        <v>1011</v>
      </c>
      <c r="B1012">
        <v>133.02226300000001</v>
      </c>
      <c r="C1012" s="4">
        <v>1</v>
      </c>
      <c r="D1012">
        <v>137.38379</v>
      </c>
      <c r="E1012" s="2">
        <v>2</v>
      </c>
      <c r="P1012">
        <v>2</v>
      </c>
      <c r="Q1012" t="str">
        <f>CONCATENATE(C1012,E1012,G1012,I1012)</f>
        <v>12</v>
      </c>
    </row>
    <row r="1013" spans="1:17" x14ac:dyDescent="0.25">
      <c r="A1013">
        <v>1012</v>
      </c>
      <c r="B1013">
        <v>133.00868300000002</v>
      </c>
      <c r="C1013" s="4">
        <v>1</v>
      </c>
      <c r="D1013">
        <v>137.38379</v>
      </c>
      <c r="E1013" s="2">
        <v>2</v>
      </c>
      <c r="P1013">
        <v>2</v>
      </c>
      <c r="Q1013" t="str">
        <f>CONCATENATE(C1013,E1013,G1013,I1013)</f>
        <v>12</v>
      </c>
    </row>
    <row r="1014" spans="1:17" x14ac:dyDescent="0.25">
      <c r="A1014">
        <v>1013</v>
      </c>
      <c r="B1014">
        <v>133.00868300000002</v>
      </c>
      <c r="C1014" s="4">
        <v>1</v>
      </c>
      <c r="D1014">
        <v>137.38379</v>
      </c>
      <c r="E1014" s="2">
        <v>2</v>
      </c>
      <c r="P1014">
        <v>2</v>
      </c>
      <c r="Q1014" t="str">
        <f>CONCATENATE(C1014,E1014,G1014,I1014)</f>
        <v>12</v>
      </c>
    </row>
    <row r="1015" spans="1:17" x14ac:dyDescent="0.25">
      <c r="A1015">
        <v>1014</v>
      </c>
      <c r="D1015">
        <v>137.38379</v>
      </c>
      <c r="E1015" s="2">
        <v>2</v>
      </c>
      <c r="P1015">
        <v>1</v>
      </c>
      <c r="Q1015" t="str">
        <f>CONCATENATE(C1015,E1015,G1015,I1015)</f>
        <v>2</v>
      </c>
    </row>
    <row r="1016" spans="1:17" x14ac:dyDescent="0.25">
      <c r="A1016">
        <v>1015</v>
      </c>
      <c r="D1016">
        <v>137.38379</v>
      </c>
      <c r="E1016" s="2">
        <v>2</v>
      </c>
      <c r="P1016">
        <v>1</v>
      </c>
      <c r="Q1016" t="str">
        <f>CONCATENATE(C1016,E1016,G1016,I1016)</f>
        <v>2</v>
      </c>
    </row>
    <row r="1017" spans="1:17" x14ac:dyDescent="0.25">
      <c r="A1017">
        <v>1016</v>
      </c>
      <c r="D1017">
        <v>137.38379</v>
      </c>
      <c r="E1017" s="2">
        <v>2</v>
      </c>
      <c r="P1017">
        <v>1</v>
      </c>
      <c r="Q1017" t="str">
        <f>CONCATENATE(C1017,E1017,G1017,I1017)</f>
        <v>2</v>
      </c>
    </row>
    <row r="1018" spans="1:17" x14ac:dyDescent="0.25">
      <c r="A1018">
        <v>1017</v>
      </c>
      <c r="D1018">
        <v>137.38379</v>
      </c>
      <c r="E1018" s="2">
        <v>2</v>
      </c>
      <c r="P1018">
        <v>1</v>
      </c>
      <c r="Q1018" t="str">
        <f>CONCATENATE(C1018,E1018,G1018,I1018)</f>
        <v>2</v>
      </c>
    </row>
    <row r="1019" spans="1:17" x14ac:dyDescent="0.25">
      <c r="A1019">
        <v>1018</v>
      </c>
      <c r="D1019">
        <v>137.370835</v>
      </c>
      <c r="E1019" s="2">
        <v>2</v>
      </c>
      <c r="F1019">
        <v>135.46731600000001</v>
      </c>
      <c r="G1019" s="3">
        <v>3</v>
      </c>
      <c r="P1019">
        <v>2</v>
      </c>
      <c r="Q1019" t="str">
        <f>CONCATENATE(C1019,E1019,G1019,I1019)</f>
        <v>23</v>
      </c>
    </row>
    <row r="1020" spans="1:17" x14ac:dyDescent="0.25">
      <c r="A1020">
        <v>1019</v>
      </c>
      <c r="F1020">
        <v>135.54316</v>
      </c>
      <c r="G1020" s="3">
        <v>3</v>
      </c>
      <c r="P1020">
        <v>1</v>
      </c>
      <c r="Q1020" t="str">
        <f>CONCATENATE(C1020,E1020,G1020,I1020)</f>
        <v>3</v>
      </c>
    </row>
    <row r="1021" spans="1:17" x14ac:dyDescent="0.25">
      <c r="A1021">
        <v>1020</v>
      </c>
      <c r="F1021">
        <v>135.54989700000002</v>
      </c>
      <c r="G1021" s="3">
        <v>3</v>
      </c>
      <c r="H1021">
        <v>137.23089700000003</v>
      </c>
      <c r="I1021" s="5">
        <v>4</v>
      </c>
      <c r="P1021">
        <v>2</v>
      </c>
      <c r="Q1021" t="str">
        <f>CONCATENATE(C1021,E1021,G1021,I1021)</f>
        <v>34</v>
      </c>
    </row>
    <row r="1022" spans="1:17" x14ac:dyDescent="0.25">
      <c r="A1022">
        <v>1021</v>
      </c>
      <c r="F1022">
        <v>135.53441700000002</v>
      </c>
      <c r="G1022" s="3">
        <v>3</v>
      </c>
      <c r="H1022">
        <v>137.23089700000003</v>
      </c>
      <c r="I1022" s="5">
        <v>4</v>
      </c>
      <c r="P1022">
        <v>2</v>
      </c>
      <c r="Q1022" t="str">
        <f>CONCATENATE(C1022,E1022,G1022,I1022)</f>
        <v>34</v>
      </c>
    </row>
    <row r="1023" spans="1:17" x14ac:dyDescent="0.25">
      <c r="A1023">
        <v>1022</v>
      </c>
      <c r="F1023">
        <v>135.48673300000002</v>
      </c>
      <c r="G1023" s="3">
        <v>3</v>
      </c>
      <c r="H1023">
        <v>137.23089700000003</v>
      </c>
      <c r="I1023" s="5">
        <v>4</v>
      </c>
      <c r="P1023">
        <v>2</v>
      </c>
      <c r="Q1023" t="str">
        <f>CONCATENATE(C1023,E1023,G1023,I1023)</f>
        <v>34</v>
      </c>
    </row>
    <row r="1024" spans="1:17" x14ac:dyDescent="0.25">
      <c r="A1024">
        <v>1023</v>
      </c>
      <c r="F1024">
        <v>135.48678699999999</v>
      </c>
      <c r="G1024" s="3">
        <v>3</v>
      </c>
      <c r="H1024">
        <v>137.23089700000003</v>
      </c>
      <c r="I1024" s="5">
        <v>4</v>
      </c>
      <c r="P1024">
        <v>2</v>
      </c>
      <c r="Q1024" t="str">
        <f>CONCATENATE(C1024,E1024,G1024,I1024)</f>
        <v>34</v>
      </c>
    </row>
    <row r="1025" spans="1:17" x14ac:dyDescent="0.25">
      <c r="A1025">
        <v>1024</v>
      </c>
      <c r="F1025">
        <v>135.472421</v>
      </c>
      <c r="G1025" s="3">
        <v>3</v>
      </c>
      <c r="H1025">
        <v>137.23089700000003</v>
      </c>
      <c r="I1025" s="5">
        <v>4</v>
      </c>
      <c r="P1025">
        <v>2</v>
      </c>
      <c r="Q1025" t="str">
        <f>CONCATENATE(C1025,E1025,G1025,I1025)</f>
        <v>34</v>
      </c>
    </row>
    <row r="1026" spans="1:17" x14ac:dyDescent="0.25">
      <c r="A1026">
        <v>1025</v>
      </c>
      <c r="F1026">
        <v>135.51736500000001</v>
      </c>
      <c r="G1026" s="3">
        <v>3</v>
      </c>
      <c r="H1026">
        <v>137.23089700000003</v>
      </c>
      <c r="I1026" s="5">
        <v>4</v>
      </c>
      <c r="P1026">
        <v>2</v>
      </c>
      <c r="Q1026" t="str">
        <f>CONCATENATE(C1026,E1026,G1026,I1026)</f>
        <v>34</v>
      </c>
    </row>
    <row r="1027" spans="1:17" x14ac:dyDescent="0.25">
      <c r="A1027">
        <v>1026</v>
      </c>
      <c r="F1027">
        <v>135.548844</v>
      </c>
      <c r="G1027" s="3">
        <v>3</v>
      </c>
      <c r="H1027">
        <v>137.23089700000003</v>
      </c>
      <c r="I1027" s="5">
        <v>4</v>
      </c>
      <c r="P1027">
        <v>2</v>
      </c>
      <c r="Q1027" t="str">
        <f>CONCATENATE(C1027,E1027,G1027,I1027)</f>
        <v>34</v>
      </c>
    </row>
    <row r="1028" spans="1:17" x14ac:dyDescent="0.25">
      <c r="A1028">
        <v>1027</v>
      </c>
      <c r="F1028">
        <v>135.65062800000001</v>
      </c>
      <c r="G1028" s="3">
        <v>3</v>
      </c>
      <c r="H1028">
        <v>137.23089700000003</v>
      </c>
      <c r="I1028" s="5">
        <v>4</v>
      </c>
      <c r="P1028">
        <v>2</v>
      </c>
      <c r="Q1028" t="str">
        <f>CONCATENATE(C1028,E1028,G1028,I1028)</f>
        <v>34</v>
      </c>
    </row>
    <row r="1029" spans="1:17" x14ac:dyDescent="0.25">
      <c r="A1029">
        <v>1028</v>
      </c>
      <c r="B1029">
        <v>159.370735</v>
      </c>
      <c r="C1029" s="4">
        <v>1</v>
      </c>
      <c r="F1029">
        <v>135.46731600000001</v>
      </c>
      <c r="G1029" s="3">
        <v>3</v>
      </c>
      <c r="P1029">
        <v>2</v>
      </c>
      <c r="Q1029" t="str">
        <f>CONCATENATE(C1029,E1029,G1029,I1029)</f>
        <v>13</v>
      </c>
    </row>
    <row r="1030" spans="1:17" x14ac:dyDescent="0.25">
      <c r="A1030">
        <v>1029</v>
      </c>
      <c r="B1030">
        <v>159.38505000000001</v>
      </c>
      <c r="C1030" s="4">
        <v>1</v>
      </c>
      <c r="P1030">
        <v>1</v>
      </c>
      <c r="Q1030" t="str">
        <f>CONCATENATE(C1030,E1030,G1030,I1030)</f>
        <v>1</v>
      </c>
    </row>
    <row r="1031" spans="1:17" x14ac:dyDescent="0.25">
      <c r="A1031">
        <v>1030</v>
      </c>
      <c r="B1031">
        <v>159.37831399999999</v>
      </c>
      <c r="C1031" s="4">
        <v>1</v>
      </c>
      <c r="P1031">
        <v>1</v>
      </c>
      <c r="Q1031" t="str">
        <f>CONCATENATE(C1031,E1031,G1031,I1031)</f>
        <v>1</v>
      </c>
    </row>
    <row r="1032" spans="1:17" x14ac:dyDescent="0.25">
      <c r="A1032">
        <v>1031</v>
      </c>
      <c r="B1032">
        <v>159.38368199999999</v>
      </c>
      <c r="C1032" s="4">
        <v>1</v>
      </c>
      <c r="P1032">
        <v>1</v>
      </c>
      <c r="Q1032" t="str">
        <f>CONCATENATE(C1032,E1032,G1032,I1032)</f>
        <v>1</v>
      </c>
    </row>
    <row r="1033" spans="1:17" x14ac:dyDescent="0.25">
      <c r="A1033">
        <v>1032</v>
      </c>
      <c r="B1033">
        <v>159.408996</v>
      </c>
      <c r="C1033" s="4">
        <v>1</v>
      </c>
      <c r="P1033">
        <v>1</v>
      </c>
      <c r="Q1033" t="str">
        <f>CONCATENATE(C1033,E1033,G1033,I1033)</f>
        <v>1</v>
      </c>
    </row>
    <row r="1034" spans="1:17" x14ac:dyDescent="0.25">
      <c r="A1034">
        <v>1033</v>
      </c>
      <c r="B1034">
        <v>159.381945</v>
      </c>
      <c r="C1034" s="4">
        <v>1</v>
      </c>
      <c r="P1034">
        <v>1</v>
      </c>
      <c r="Q1034" t="str">
        <f>CONCATENATE(C1034,E1034,G1034,I1034)</f>
        <v>1</v>
      </c>
    </row>
    <row r="1035" spans="1:17" x14ac:dyDescent="0.25">
      <c r="A1035">
        <v>1034</v>
      </c>
      <c r="B1035">
        <v>159.39299700000001</v>
      </c>
      <c r="C1035" s="4">
        <v>1</v>
      </c>
      <c r="P1035">
        <v>1</v>
      </c>
      <c r="Q1035" t="str">
        <f>CONCATENATE(C1035,E1035,G1035,I1035)</f>
        <v>1</v>
      </c>
    </row>
    <row r="1036" spans="1:17" x14ac:dyDescent="0.25">
      <c r="A1036">
        <v>1035</v>
      </c>
      <c r="B1036">
        <v>159.42788899999999</v>
      </c>
      <c r="C1036" s="4">
        <v>1</v>
      </c>
      <c r="D1036">
        <v>163.331568</v>
      </c>
      <c r="E1036" s="2">
        <v>2</v>
      </c>
      <c r="P1036">
        <v>2</v>
      </c>
      <c r="Q1036" t="str">
        <f>CONCATENATE(C1036,E1036,G1036,I1036)</f>
        <v>12</v>
      </c>
    </row>
    <row r="1037" spans="1:17" x14ac:dyDescent="0.25">
      <c r="A1037">
        <v>1036</v>
      </c>
      <c r="B1037">
        <v>159.411417</v>
      </c>
      <c r="C1037" s="4">
        <v>1</v>
      </c>
      <c r="D1037">
        <v>163.4093</v>
      </c>
      <c r="E1037" s="2">
        <v>2</v>
      </c>
      <c r="P1037">
        <v>2</v>
      </c>
      <c r="Q1037" t="str">
        <f>CONCATENATE(C1037,E1037,G1037,I1037)</f>
        <v>12</v>
      </c>
    </row>
    <row r="1038" spans="1:17" x14ac:dyDescent="0.25">
      <c r="A1038">
        <v>1037</v>
      </c>
      <c r="B1038">
        <v>159.370735</v>
      </c>
      <c r="C1038" s="4">
        <v>1</v>
      </c>
      <c r="D1038">
        <v>163.42187899999999</v>
      </c>
      <c r="E1038" s="2">
        <v>2</v>
      </c>
      <c r="P1038">
        <v>2</v>
      </c>
      <c r="Q1038" t="str">
        <f>CONCATENATE(C1038,E1038,G1038,I1038)</f>
        <v>12</v>
      </c>
    </row>
    <row r="1039" spans="1:17" x14ac:dyDescent="0.25">
      <c r="A1039">
        <v>1038</v>
      </c>
      <c r="B1039">
        <v>159.370735</v>
      </c>
      <c r="C1039" s="4">
        <v>1</v>
      </c>
      <c r="D1039">
        <v>163.39577500000001</v>
      </c>
      <c r="E1039" s="2">
        <v>2</v>
      </c>
      <c r="P1039">
        <v>2</v>
      </c>
      <c r="Q1039" t="str">
        <f>CONCATENATE(C1039,E1039,G1039,I1039)</f>
        <v>12</v>
      </c>
    </row>
    <row r="1040" spans="1:17" x14ac:dyDescent="0.25">
      <c r="A1040">
        <v>1039</v>
      </c>
      <c r="D1040">
        <v>163.36730299999999</v>
      </c>
      <c r="E1040" s="2">
        <v>2</v>
      </c>
      <c r="P1040">
        <v>1</v>
      </c>
      <c r="Q1040" t="str">
        <f>CONCATENATE(C1040,E1040,G1040,I1040)</f>
        <v>2</v>
      </c>
    </row>
    <row r="1041" spans="1:17" x14ac:dyDescent="0.25">
      <c r="A1041">
        <v>1040</v>
      </c>
      <c r="D1041">
        <v>163.386143</v>
      </c>
      <c r="E1041" s="2">
        <v>2</v>
      </c>
      <c r="P1041">
        <v>1</v>
      </c>
      <c r="Q1041" t="str">
        <f>CONCATENATE(C1041,E1041,G1041,I1041)</f>
        <v>2</v>
      </c>
    </row>
    <row r="1042" spans="1:17" x14ac:dyDescent="0.25">
      <c r="A1042">
        <v>1041</v>
      </c>
      <c r="D1042">
        <v>163.37730299999998</v>
      </c>
      <c r="E1042" s="2">
        <v>2</v>
      </c>
      <c r="P1042">
        <v>1</v>
      </c>
      <c r="Q1042" t="str">
        <f>CONCATENATE(C1042,E1042,G1042,I1042)</f>
        <v>2</v>
      </c>
    </row>
    <row r="1043" spans="1:17" x14ac:dyDescent="0.25">
      <c r="A1043">
        <v>1042</v>
      </c>
      <c r="D1043">
        <v>163.331568</v>
      </c>
      <c r="E1043" s="2">
        <v>2</v>
      </c>
      <c r="F1043">
        <v>161.61150499999999</v>
      </c>
      <c r="G1043" s="3">
        <v>3</v>
      </c>
      <c r="P1043">
        <v>2</v>
      </c>
      <c r="Q1043" t="str">
        <f>CONCATENATE(C1043,E1043,G1043,I1043)</f>
        <v>23</v>
      </c>
    </row>
    <row r="1044" spans="1:17" x14ac:dyDescent="0.25">
      <c r="A1044">
        <v>1043</v>
      </c>
      <c r="F1044">
        <v>161.571507</v>
      </c>
      <c r="G1044" s="3">
        <v>3</v>
      </c>
      <c r="H1044">
        <v>162.68223499999999</v>
      </c>
      <c r="I1044" s="5">
        <v>4</v>
      </c>
      <c r="P1044">
        <v>2</v>
      </c>
      <c r="Q1044" t="str">
        <f>CONCATENATE(C1044,E1044,G1044,I1044)</f>
        <v>34</v>
      </c>
    </row>
    <row r="1045" spans="1:17" x14ac:dyDescent="0.25">
      <c r="A1045">
        <v>1044</v>
      </c>
      <c r="F1045">
        <v>161.57240200000001</v>
      </c>
      <c r="G1045" s="3">
        <v>3</v>
      </c>
      <c r="H1045">
        <v>162.704972</v>
      </c>
      <c r="I1045" s="5">
        <v>4</v>
      </c>
      <c r="P1045">
        <v>2</v>
      </c>
      <c r="Q1045" t="str">
        <f>CONCATENATE(C1045,E1045,G1045,I1045)</f>
        <v>34</v>
      </c>
    </row>
    <row r="1046" spans="1:17" x14ac:dyDescent="0.25">
      <c r="A1046">
        <v>1045</v>
      </c>
      <c r="F1046">
        <v>161.56271799999999</v>
      </c>
      <c r="G1046" s="3">
        <v>3</v>
      </c>
      <c r="H1046">
        <v>162.68807699999999</v>
      </c>
      <c r="I1046" s="5">
        <v>4</v>
      </c>
      <c r="P1046">
        <v>2</v>
      </c>
      <c r="Q1046" t="str">
        <f>CONCATENATE(C1046,E1046,G1046,I1046)</f>
        <v>34</v>
      </c>
    </row>
    <row r="1047" spans="1:17" x14ac:dyDescent="0.25">
      <c r="A1047">
        <v>1046</v>
      </c>
      <c r="F1047">
        <v>161.564403</v>
      </c>
      <c r="G1047" s="3">
        <v>3</v>
      </c>
      <c r="H1047">
        <v>162.66060400000001</v>
      </c>
      <c r="I1047" s="5">
        <v>4</v>
      </c>
      <c r="P1047">
        <v>2</v>
      </c>
      <c r="Q1047" t="str">
        <f>CONCATENATE(C1047,E1047,G1047,I1047)</f>
        <v>34</v>
      </c>
    </row>
    <row r="1048" spans="1:17" x14ac:dyDescent="0.25">
      <c r="A1048">
        <v>1047</v>
      </c>
      <c r="F1048">
        <v>161.54556199999999</v>
      </c>
      <c r="G1048" s="3">
        <v>3</v>
      </c>
      <c r="H1048">
        <v>162.65970999999999</v>
      </c>
      <c r="I1048" s="5">
        <v>4</v>
      </c>
      <c r="P1048">
        <v>2</v>
      </c>
      <c r="Q1048" t="str">
        <f>CONCATENATE(C1048,E1048,G1048,I1048)</f>
        <v>34</v>
      </c>
    </row>
    <row r="1049" spans="1:17" x14ac:dyDescent="0.25">
      <c r="A1049">
        <v>1048</v>
      </c>
      <c r="F1049">
        <v>161.50745899999998</v>
      </c>
      <c r="G1049" s="3">
        <v>3</v>
      </c>
      <c r="H1049">
        <v>162.599187</v>
      </c>
      <c r="I1049" s="5">
        <v>4</v>
      </c>
      <c r="P1049">
        <v>2</v>
      </c>
      <c r="Q1049" t="str">
        <f>CONCATENATE(C1049,E1049,G1049,I1049)</f>
        <v>34</v>
      </c>
    </row>
    <row r="1050" spans="1:17" x14ac:dyDescent="0.25">
      <c r="A1050">
        <v>1049</v>
      </c>
      <c r="F1050">
        <v>161.53014200000001</v>
      </c>
      <c r="G1050" s="3">
        <v>3</v>
      </c>
      <c r="H1050">
        <v>162.63576499999999</v>
      </c>
      <c r="I1050" s="5">
        <v>4</v>
      </c>
      <c r="P1050">
        <v>2</v>
      </c>
      <c r="Q1050" t="str">
        <f>CONCATENATE(C1050,E1050,G1050,I1050)</f>
        <v>34</v>
      </c>
    </row>
    <row r="1051" spans="1:17" x14ac:dyDescent="0.25">
      <c r="A1051">
        <v>1050</v>
      </c>
      <c r="F1051">
        <v>161.60124300000001</v>
      </c>
      <c r="G1051" s="3">
        <v>3</v>
      </c>
      <c r="H1051">
        <v>162.64708000000002</v>
      </c>
      <c r="I1051" s="5">
        <v>4</v>
      </c>
      <c r="P1051">
        <v>2</v>
      </c>
      <c r="Q1051" t="str">
        <f>CONCATENATE(C1051,E1051,G1051,I1051)</f>
        <v>34</v>
      </c>
    </row>
    <row r="1052" spans="1:17" x14ac:dyDescent="0.25">
      <c r="A1052">
        <v>1051</v>
      </c>
      <c r="H1052">
        <v>162.68223499999999</v>
      </c>
      <c r="I1052" s="5">
        <v>4</v>
      </c>
      <c r="P1052">
        <v>1</v>
      </c>
      <c r="Q1052" t="str">
        <f>CONCATENATE(C1052,E1052,G1052,I1052)</f>
        <v>4</v>
      </c>
    </row>
    <row r="1053" spans="1:17" x14ac:dyDescent="0.25">
      <c r="A1053">
        <v>1052</v>
      </c>
      <c r="H1053">
        <v>162.68223499999999</v>
      </c>
      <c r="I1053" s="5">
        <v>4</v>
      </c>
      <c r="P1053">
        <v>1</v>
      </c>
      <c r="Q1053" t="str">
        <f>CONCATENATE(C1053,E1053,G1053,I1053)</f>
        <v>4</v>
      </c>
    </row>
    <row r="1054" spans="1:17" x14ac:dyDescent="0.25">
      <c r="A1054">
        <v>1053</v>
      </c>
      <c r="B1054">
        <v>180.33004599999998</v>
      </c>
      <c r="C1054" s="4">
        <v>1</v>
      </c>
      <c r="P1054">
        <v>1</v>
      </c>
      <c r="Q1054" t="str">
        <f>CONCATENATE(C1054,E1054,G1054,I1054)</f>
        <v>1</v>
      </c>
    </row>
    <row r="1055" spans="1:17" x14ac:dyDescent="0.25">
      <c r="A1055">
        <v>1054</v>
      </c>
      <c r="B1055">
        <v>180.364047</v>
      </c>
      <c r="C1055" s="4">
        <v>1</v>
      </c>
      <c r="P1055">
        <v>1</v>
      </c>
      <c r="Q1055" t="str">
        <f>CONCATENATE(C1055,E1055,G1055,I1055)</f>
        <v>1</v>
      </c>
    </row>
    <row r="1056" spans="1:17" x14ac:dyDescent="0.25">
      <c r="A1056">
        <v>1055</v>
      </c>
      <c r="B1056">
        <v>180.333258</v>
      </c>
      <c r="C1056" s="4">
        <v>1</v>
      </c>
      <c r="P1056">
        <v>1</v>
      </c>
      <c r="Q1056" t="str">
        <f>CONCATENATE(C1056,E1056,G1056,I1056)</f>
        <v>1</v>
      </c>
    </row>
    <row r="1057" spans="1:17" x14ac:dyDescent="0.25">
      <c r="A1057">
        <v>1056</v>
      </c>
      <c r="B1057">
        <v>180.31241499999999</v>
      </c>
      <c r="C1057" s="4">
        <v>1</v>
      </c>
      <c r="P1057">
        <v>1</v>
      </c>
      <c r="Q1057" t="str">
        <f>CONCATENATE(C1057,E1057,G1057,I1057)</f>
        <v>1</v>
      </c>
    </row>
    <row r="1058" spans="1:17" x14ac:dyDescent="0.25">
      <c r="A1058">
        <v>1057</v>
      </c>
      <c r="B1058">
        <v>180.311206</v>
      </c>
      <c r="C1058" s="4">
        <v>1</v>
      </c>
      <c r="D1058">
        <v>184.45639700000001</v>
      </c>
      <c r="E1058" s="2">
        <v>2</v>
      </c>
      <c r="P1058">
        <v>2</v>
      </c>
      <c r="Q1058" t="str">
        <f>CONCATENATE(C1058,E1058,G1058,I1058)</f>
        <v>12</v>
      </c>
    </row>
    <row r="1059" spans="1:17" x14ac:dyDescent="0.25">
      <c r="A1059">
        <v>1058</v>
      </c>
      <c r="B1059">
        <v>180.32789099999999</v>
      </c>
      <c r="C1059" s="4">
        <v>1</v>
      </c>
      <c r="D1059">
        <v>184.451663</v>
      </c>
      <c r="E1059" s="2">
        <v>2</v>
      </c>
      <c r="P1059">
        <v>2</v>
      </c>
      <c r="Q1059" t="str">
        <f>CONCATENATE(C1059,E1059,G1059,I1059)</f>
        <v>12</v>
      </c>
    </row>
    <row r="1060" spans="1:17" x14ac:dyDescent="0.25">
      <c r="A1060">
        <v>1059</v>
      </c>
      <c r="B1060">
        <v>180.32089099999999</v>
      </c>
      <c r="C1060" s="4">
        <v>1</v>
      </c>
      <c r="D1060">
        <v>184.439505</v>
      </c>
      <c r="E1060" s="2">
        <v>2</v>
      </c>
      <c r="P1060">
        <v>2</v>
      </c>
      <c r="Q1060" t="str">
        <f>CONCATENATE(C1060,E1060,G1060,I1060)</f>
        <v>12</v>
      </c>
    </row>
    <row r="1061" spans="1:17" x14ac:dyDescent="0.25">
      <c r="A1061">
        <v>1060</v>
      </c>
      <c r="B1061">
        <v>180.350257</v>
      </c>
      <c r="C1061" s="4">
        <v>1</v>
      </c>
      <c r="D1061">
        <v>184.46439599999999</v>
      </c>
      <c r="E1061" s="2">
        <v>2</v>
      </c>
      <c r="P1061">
        <v>2</v>
      </c>
      <c r="Q1061" t="str">
        <f>CONCATENATE(C1061,E1061,G1061,I1061)</f>
        <v>12</v>
      </c>
    </row>
    <row r="1062" spans="1:17" x14ac:dyDescent="0.25">
      <c r="A1062">
        <v>1061</v>
      </c>
      <c r="B1062">
        <v>180.28778299999999</v>
      </c>
      <c r="C1062" s="4">
        <v>1</v>
      </c>
      <c r="D1062">
        <v>184.46908100000002</v>
      </c>
      <c r="E1062" s="2">
        <v>2</v>
      </c>
      <c r="P1062">
        <v>2</v>
      </c>
      <c r="Q1062" t="str">
        <f>CONCATENATE(C1062,E1062,G1062,I1062)</f>
        <v>12</v>
      </c>
    </row>
    <row r="1063" spans="1:17" x14ac:dyDescent="0.25">
      <c r="A1063">
        <v>1062</v>
      </c>
      <c r="B1063">
        <v>180.298102</v>
      </c>
      <c r="C1063" s="4">
        <v>1</v>
      </c>
      <c r="D1063">
        <v>184.497973</v>
      </c>
      <c r="E1063" s="2">
        <v>2</v>
      </c>
      <c r="P1063">
        <v>2</v>
      </c>
      <c r="Q1063" t="str">
        <f>CONCATENATE(C1063,E1063,G1063,I1063)</f>
        <v>12</v>
      </c>
    </row>
    <row r="1064" spans="1:17" x14ac:dyDescent="0.25">
      <c r="A1064">
        <v>1063</v>
      </c>
      <c r="D1064">
        <v>184.48507899999998</v>
      </c>
      <c r="E1064" s="2">
        <v>2</v>
      </c>
      <c r="P1064">
        <v>1</v>
      </c>
      <c r="Q1064" t="str">
        <f>CONCATENATE(C1064,E1064,G1064,I1064)</f>
        <v>2</v>
      </c>
    </row>
    <row r="1065" spans="1:17" x14ac:dyDescent="0.25">
      <c r="A1065">
        <v>1064</v>
      </c>
      <c r="D1065">
        <v>184.45434399999999</v>
      </c>
      <c r="E1065" s="2">
        <v>2</v>
      </c>
      <c r="P1065">
        <v>1</v>
      </c>
      <c r="Q1065" t="str">
        <f>CONCATENATE(C1065,E1065,G1065,I1065)</f>
        <v>2</v>
      </c>
    </row>
    <row r="1066" spans="1:17" x14ac:dyDescent="0.25">
      <c r="A1066">
        <v>1065</v>
      </c>
      <c r="D1066">
        <v>184.459609</v>
      </c>
      <c r="E1066" s="2">
        <v>2</v>
      </c>
      <c r="P1066">
        <v>1</v>
      </c>
      <c r="Q1066" t="str">
        <f>CONCATENATE(C1066,E1066,G1066,I1066)</f>
        <v>2</v>
      </c>
    </row>
    <row r="1067" spans="1:17" x14ac:dyDescent="0.25">
      <c r="A1067">
        <v>1066</v>
      </c>
      <c r="D1067">
        <v>184.45639700000001</v>
      </c>
      <c r="E1067" s="2">
        <v>2</v>
      </c>
      <c r="F1067">
        <v>183.674441</v>
      </c>
      <c r="G1067" s="3">
        <v>3</v>
      </c>
      <c r="P1067">
        <v>2</v>
      </c>
      <c r="Q1067" t="str">
        <f>CONCATENATE(C1067,E1067,G1067,I1067)</f>
        <v>23</v>
      </c>
    </row>
    <row r="1068" spans="1:17" x14ac:dyDescent="0.25">
      <c r="A1068">
        <v>1067</v>
      </c>
      <c r="F1068">
        <v>183.65991500000001</v>
      </c>
      <c r="G1068" s="3">
        <v>3</v>
      </c>
      <c r="P1068">
        <v>1</v>
      </c>
      <c r="Q1068" t="str">
        <f>CONCATENATE(C1068,E1068,G1068,I1068)</f>
        <v>3</v>
      </c>
    </row>
    <row r="1069" spans="1:17" x14ac:dyDescent="0.25">
      <c r="A1069">
        <v>1068</v>
      </c>
      <c r="F1069">
        <v>183.652232</v>
      </c>
      <c r="G1069" s="3">
        <v>3</v>
      </c>
      <c r="H1069">
        <v>184.67949199999998</v>
      </c>
      <c r="I1069" s="5">
        <v>4</v>
      </c>
      <c r="P1069">
        <v>2</v>
      </c>
      <c r="Q1069" t="str">
        <f>CONCATENATE(C1069,E1069,G1069,I1069)</f>
        <v>34</v>
      </c>
    </row>
    <row r="1070" spans="1:17" x14ac:dyDescent="0.25">
      <c r="A1070">
        <v>1069</v>
      </c>
      <c r="F1070">
        <v>183.674758</v>
      </c>
      <c r="G1070" s="3">
        <v>3</v>
      </c>
      <c r="H1070">
        <v>184.73748599999999</v>
      </c>
      <c r="I1070" s="5">
        <v>4</v>
      </c>
      <c r="P1070">
        <v>2</v>
      </c>
      <c r="Q1070" t="str">
        <f>CONCATENATE(C1070,E1070,G1070,I1070)</f>
        <v>34</v>
      </c>
    </row>
    <row r="1071" spans="1:17" x14ac:dyDescent="0.25">
      <c r="A1071">
        <v>1070</v>
      </c>
      <c r="F1071">
        <v>183.61949799999999</v>
      </c>
      <c r="G1071" s="3">
        <v>3</v>
      </c>
      <c r="H1071">
        <v>184.72511900000001</v>
      </c>
      <c r="I1071" s="5">
        <v>4</v>
      </c>
      <c r="P1071">
        <v>2</v>
      </c>
      <c r="Q1071" t="str">
        <f>CONCATENATE(C1071,E1071,G1071,I1071)</f>
        <v>34</v>
      </c>
    </row>
    <row r="1072" spans="1:17" x14ac:dyDescent="0.25">
      <c r="A1072">
        <v>1071</v>
      </c>
      <c r="F1072">
        <v>183.60676100000001</v>
      </c>
      <c r="G1072" s="3">
        <v>3</v>
      </c>
      <c r="H1072">
        <v>184.72864799999999</v>
      </c>
      <c r="I1072" s="5">
        <v>4</v>
      </c>
      <c r="P1072">
        <v>2</v>
      </c>
      <c r="Q1072" t="str">
        <f>CONCATENATE(C1072,E1072,G1072,I1072)</f>
        <v>34</v>
      </c>
    </row>
    <row r="1073" spans="1:17" x14ac:dyDescent="0.25">
      <c r="A1073">
        <v>1072</v>
      </c>
      <c r="F1073">
        <v>183.64391599999999</v>
      </c>
      <c r="G1073" s="3">
        <v>3</v>
      </c>
      <c r="H1073">
        <v>184.74653899999998</v>
      </c>
      <c r="I1073" s="5">
        <v>4</v>
      </c>
      <c r="P1073">
        <v>2</v>
      </c>
      <c r="Q1073" t="str">
        <f>CONCATENATE(C1073,E1073,G1073,I1073)</f>
        <v>34</v>
      </c>
    </row>
    <row r="1074" spans="1:17" x14ac:dyDescent="0.25">
      <c r="A1074">
        <v>1073</v>
      </c>
      <c r="F1074">
        <v>183.69475399999999</v>
      </c>
      <c r="G1074" s="3">
        <v>3</v>
      </c>
      <c r="H1074">
        <v>184.73248899999999</v>
      </c>
      <c r="I1074" s="5">
        <v>4</v>
      </c>
      <c r="P1074">
        <v>2</v>
      </c>
      <c r="Q1074" t="str">
        <f>CONCATENATE(C1074,E1074,G1074,I1074)</f>
        <v>34</v>
      </c>
    </row>
    <row r="1075" spans="1:17" x14ac:dyDescent="0.25">
      <c r="A1075">
        <v>1074</v>
      </c>
      <c r="F1075">
        <v>183.677966</v>
      </c>
      <c r="G1075" s="3">
        <v>3</v>
      </c>
      <c r="H1075">
        <v>184.68601899999999</v>
      </c>
      <c r="I1075" s="5">
        <v>4</v>
      </c>
      <c r="P1075">
        <v>2</v>
      </c>
      <c r="Q1075" t="str">
        <f>CONCATENATE(C1075,E1075,G1075,I1075)</f>
        <v>34</v>
      </c>
    </row>
    <row r="1076" spans="1:17" x14ac:dyDescent="0.25">
      <c r="A1076">
        <v>1075</v>
      </c>
      <c r="B1076">
        <v>201.084418</v>
      </c>
      <c r="C1076" s="4">
        <v>1</v>
      </c>
      <c r="F1076">
        <v>183.674441</v>
      </c>
      <c r="G1076" s="3">
        <v>3</v>
      </c>
      <c r="H1076">
        <v>184.64291299999999</v>
      </c>
      <c r="I1076" s="5">
        <v>4</v>
      </c>
      <c r="P1076">
        <v>3</v>
      </c>
      <c r="Q1076" t="str">
        <f>CONCATENATE(C1076,E1076,G1076,I1076)</f>
        <v>134</v>
      </c>
    </row>
    <row r="1077" spans="1:17" x14ac:dyDescent="0.25">
      <c r="A1077">
        <v>1076</v>
      </c>
      <c r="B1077">
        <v>201.15204900000001</v>
      </c>
      <c r="C1077" s="4">
        <v>1</v>
      </c>
      <c r="H1077">
        <v>184.67949199999998</v>
      </c>
      <c r="I1077" s="5">
        <v>4</v>
      </c>
      <c r="P1077">
        <v>2</v>
      </c>
      <c r="Q1077" t="str">
        <f>CONCATENATE(C1077,E1077,G1077,I1077)</f>
        <v>14</v>
      </c>
    </row>
    <row r="1078" spans="1:17" x14ac:dyDescent="0.25">
      <c r="A1078">
        <v>1077</v>
      </c>
      <c r="B1078">
        <v>201.15704600000001</v>
      </c>
      <c r="C1078" s="4">
        <v>1</v>
      </c>
      <c r="P1078">
        <v>1</v>
      </c>
      <c r="Q1078" t="str">
        <f>CONCATENATE(C1078,E1078,G1078,I1078)</f>
        <v>1</v>
      </c>
    </row>
    <row r="1079" spans="1:17" x14ac:dyDescent="0.25">
      <c r="A1079">
        <v>1078</v>
      </c>
      <c r="B1079">
        <v>201.10610800000001</v>
      </c>
      <c r="C1079" s="4">
        <v>1</v>
      </c>
      <c r="P1079">
        <v>1</v>
      </c>
      <c r="Q1079" t="str">
        <f>CONCATENATE(C1079,E1079,G1079,I1079)</f>
        <v>1</v>
      </c>
    </row>
    <row r="1080" spans="1:17" x14ac:dyDescent="0.25">
      <c r="A1080">
        <v>1079</v>
      </c>
      <c r="B1080">
        <v>201.08131700000001</v>
      </c>
      <c r="C1080" s="4">
        <v>1</v>
      </c>
      <c r="P1080">
        <v>1</v>
      </c>
      <c r="Q1080" t="str">
        <f>CONCATENATE(C1080,E1080,G1080,I1080)</f>
        <v>1</v>
      </c>
    </row>
    <row r="1081" spans="1:17" x14ac:dyDescent="0.25">
      <c r="A1081">
        <v>1080</v>
      </c>
      <c r="B1081">
        <v>201.08699999999999</v>
      </c>
      <c r="C1081" s="4">
        <v>1</v>
      </c>
      <c r="P1081">
        <v>1</v>
      </c>
      <c r="Q1081" t="str">
        <f>CONCATENATE(C1081,E1081,G1081,I1081)</f>
        <v>1</v>
      </c>
    </row>
    <row r="1082" spans="1:17" x14ac:dyDescent="0.25">
      <c r="A1082">
        <v>1081</v>
      </c>
      <c r="B1082">
        <v>201.106684</v>
      </c>
      <c r="C1082" s="4">
        <v>1</v>
      </c>
      <c r="D1082">
        <v>206.49791199999999</v>
      </c>
      <c r="E1082" s="2">
        <v>2</v>
      </c>
      <c r="P1082">
        <v>2</v>
      </c>
      <c r="Q1082" t="str">
        <f>CONCATENATE(C1082,E1082,G1082,I1082)</f>
        <v>12</v>
      </c>
    </row>
    <row r="1083" spans="1:17" x14ac:dyDescent="0.25">
      <c r="A1083">
        <v>1082</v>
      </c>
      <c r="B1083">
        <v>201.13089199999999</v>
      </c>
      <c r="C1083" s="4">
        <v>1</v>
      </c>
      <c r="D1083">
        <v>206.50369899999998</v>
      </c>
      <c r="E1083" s="2">
        <v>2</v>
      </c>
      <c r="P1083">
        <v>2</v>
      </c>
      <c r="Q1083" t="str">
        <f>CONCATENATE(C1083,E1083,G1083,I1083)</f>
        <v>12</v>
      </c>
    </row>
    <row r="1084" spans="1:17" x14ac:dyDescent="0.25">
      <c r="A1084">
        <v>1083</v>
      </c>
      <c r="B1084">
        <v>201.15389099999999</v>
      </c>
      <c r="C1084" s="4">
        <v>1</v>
      </c>
      <c r="D1084">
        <v>206.505019</v>
      </c>
      <c r="E1084" s="2">
        <v>2</v>
      </c>
      <c r="P1084">
        <v>2</v>
      </c>
      <c r="Q1084" t="str">
        <f>CONCATENATE(C1084,E1084,G1084,I1084)</f>
        <v>12</v>
      </c>
    </row>
    <row r="1085" spans="1:17" x14ac:dyDescent="0.25">
      <c r="A1085">
        <v>1084</v>
      </c>
      <c r="B1085">
        <v>201.084418</v>
      </c>
      <c r="C1085" s="4">
        <v>1</v>
      </c>
      <c r="D1085">
        <v>206.525172</v>
      </c>
      <c r="E1085" s="2">
        <v>2</v>
      </c>
      <c r="P1085">
        <v>2</v>
      </c>
      <c r="Q1085" t="str">
        <f>CONCATENATE(C1085,E1085,G1085,I1085)</f>
        <v>12</v>
      </c>
    </row>
    <row r="1086" spans="1:17" x14ac:dyDescent="0.25">
      <c r="A1086">
        <v>1085</v>
      </c>
      <c r="B1086">
        <v>201.084418</v>
      </c>
      <c r="C1086" s="4">
        <v>1</v>
      </c>
      <c r="D1086">
        <v>206.48680400000001</v>
      </c>
      <c r="E1086" s="2">
        <v>2</v>
      </c>
      <c r="P1086">
        <v>2</v>
      </c>
      <c r="Q1086" t="str">
        <f>CONCATENATE(C1086,E1086,G1086,I1086)</f>
        <v>12</v>
      </c>
    </row>
    <row r="1087" spans="1:17" x14ac:dyDescent="0.25">
      <c r="A1087">
        <v>1086</v>
      </c>
      <c r="D1087">
        <v>206.52249</v>
      </c>
      <c r="E1087" s="2">
        <v>2</v>
      </c>
      <c r="P1087">
        <v>1</v>
      </c>
      <c r="Q1087" t="str">
        <f>CONCATENATE(C1087,E1087,G1087,I1087)</f>
        <v>2</v>
      </c>
    </row>
    <row r="1088" spans="1:17" x14ac:dyDescent="0.25">
      <c r="A1088">
        <v>1087</v>
      </c>
      <c r="D1088">
        <v>206.519644</v>
      </c>
      <c r="E1088" s="2">
        <v>2</v>
      </c>
      <c r="P1088">
        <v>1</v>
      </c>
      <c r="Q1088" t="str">
        <f>CONCATENATE(C1088,E1088,G1088,I1088)</f>
        <v>2</v>
      </c>
    </row>
    <row r="1089" spans="1:17" x14ac:dyDescent="0.25">
      <c r="A1089">
        <v>1088</v>
      </c>
      <c r="D1089">
        <v>206.54406599999999</v>
      </c>
      <c r="E1089" s="2">
        <v>2</v>
      </c>
      <c r="P1089">
        <v>1</v>
      </c>
      <c r="Q1089" t="str">
        <f>CONCATENATE(C1089,E1089,G1089,I1089)</f>
        <v>2</v>
      </c>
    </row>
    <row r="1090" spans="1:17" x14ac:dyDescent="0.25">
      <c r="A1090">
        <v>1089</v>
      </c>
      <c r="D1090">
        <v>206.528491</v>
      </c>
      <c r="E1090" s="2">
        <v>2</v>
      </c>
      <c r="P1090">
        <v>1</v>
      </c>
      <c r="Q1090" t="str">
        <f>CONCATENATE(C1090,E1090,G1090,I1090)</f>
        <v>2</v>
      </c>
    </row>
    <row r="1091" spans="1:17" x14ac:dyDescent="0.25">
      <c r="A1091">
        <v>1090</v>
      </c>
      <c r="D1091">
        <v>206.49791199999999</v>
      </c>
      <c r="E1091" s="2">
        <v>2</v>
      </c>
      <c r="P1091">
        <v>1</v>
      </c>
      <c r="Q1091" t="str">
        <f>CONCATENATE(C1091,E1091,G1091,I1091)</f>
        <v>2</v>
      </c>
    </row>
    <row r="1092" spans="1:17" x14ac:dyDescent="0.25">
      <c r="A1092">
        <v>1091</v>
      </c>
      <c r="F1092">
        <v>204.85489899999999</v>
      </c>
      <c r="G1092" s="3">
        <v>3</v>
      </c>
      <c r="H1092">
        <v>205.792056</v>
      </c>
      <c r="I1092" s="5">
        <v>4</v>
      </c>
      <c r="P1092">
        <v>2</v>
      </c>
      <c r="Q1092" t="str">
        <f>CONCATENATE(C1092,E1092,G1092,I1092)</f>
        <v>34</v>
      </c>
    </row>
    <row r="1093" spans="1:17" x14ac:dyDescent="0.25">
      <c r="A1093">
        <v>1092</v>
      </c>
      <c r="F1093">
        <v>204.87674200000001</v>
      </c>
      <c r="G1093" s="3">
        <v>3</v>
      </c>
      <c r="H1093">
        <v>205.74032099999999</v>
      </c>
      <c r="I1093" s="5">
        <v>4</v>
      </c>
      <c r="P1093">
        <v>2</v>
      </c>
      <c r="Q1093" t="str">
        <f>CONCATENATE(C1093,E1093,G1093,I1093)</f>
        <v>34</v>
      </c>
    </row>
    <row r="1094" spans="1:17" x14ac:dyDescent="0.25">
      <c r="A1094">
        <v>1093</v>
      </c>
      <c r="F1094">
        <v>204.88</v>
      </c>
      <c r="G1094" s="3">
        <v>3</v>
      </c>
      <c r="H1094">
        <v>205.814368</v>
      </c>
      <c r="I1094" s="5">
        <v>4</v>
      </c>
      <c r="P1094">
        <v>2</v>
      </c>
      <c r="Q1094" t="str">
        <f>CONCATENATE(C1094,E1094,G1094,I1094)</f>
        <v>34</v>
      </c>
    </row>
    <row r="1095" spans="1:17" x14ac:dyDescent="0.25">
      <c r="A1095">
        <v>1094</v>
      </c>
      <c r="F1095">
        <v>204.85342700000001</v>
      </c>
      <c r="G1095" s="3">
        <v>3</v>
      </c>
      <c r="H1095">
        <v>205.85900000000001</v>
      </c>
      <c r="I1095" s="5">
        <v>4</v>
      </c>
      <c r="P1095">
        <v>2</v>
      </c>
      <c r="Q1095" t="str">
        <f>CONCATENATE(C1095,E1095,G1095,I1095)</f>
        <v>34</v>
      </c>
    </row>
    <row r="1096" spans="1:17" x14ac:dyDescent="0.25">
      <c r="A1096">
        <v>1095</v>
      </c>
      <c r="F1096">
        <v>204.824477</v>
      </c>
      <c r="G1096" s="3">
        <v>3</v>
      </c>
      <c r="H1096">
        <v>205.854052</v>
      </c>
      <c r="I1096" s="5">
        <v>4</v>
      </c>
      <c r="P1096">
        <v>2</v>
      </c>
      <c r="Q1096" t="str">
        <f>CONCATENATE(C1096,E1096,G1096,I1096)</f>
        <v>34</v>
      </c>
    </row>
    <row r="1097" spans="1:17" x14ac:dyDescent="0.25">
      <c r="A1097">
        <v>1096</v>
      </c>
      <c r="F1097">
        <v>204.848319</v>
      </c>
      <c r="G1097" s="3">
        <v>3</v>
      </c>
      <c r="H1097">
        <v>205.79042699999999</v>
      </c>
      <c r="I1097" s="5">
        <v>4</v>
      </c>
      <c r="P1097">
        <v>2</v>
      </c>
      <c r="Q1097" t="str">
        <f>CONCATENATE(C1097,E1097,G1097,I1097)</f>
        <v>34</v>
      </c>
    </row>
    <row r="1098" spans="1:17" x14ac:dyDescent="0.25">
      <c r="A1098">
        <v>1097</v>
      </c>
      <c r="F1098">
        <v>204.83400599999999</v>
      </c>
      <c r="G1098" s="3">
        <v>3</v>
      </c>
      <c r="H1098">
        <v>205.80821499999999</v>
      </c>
      <c r="I1098" s="5">
        <v>4</v>
      </c>
      <c r="P1098">
        <v>2</v>
      </c>
      <c r="Q1098" t="str">
        <f>CONCATENATE(C1098,E1098,G1098,I1098)</f>
        <v>34</v>
      </c>
    </row>
    <row r="1099" spans="1:17" x14ac:dyDescent="0.25">
      <c r="A1099">
        <v>1098</v>
      </c>
      <c r="B1099">
        <v>219.60581999999999</v>
      </c>
      <c r="C1099" s="4">
        <v>1</v>
      </c>
      <c r="F1099">
        <v>204.942103</v>
      </c>
      <c r="G1099" s="3">
        <v>3</v>
      </c>
      <c r="H1099">
        <v>205.843367</v>
      </c>
      <c r="I1099" s="5">
        <v>4</v>
      </c>
      <c r="P1099">
        <v>3</v>
      </c>
      <c r="Q1099" t="str">
        <f>CONCATENATE(C1099,E1099,G1099,I1099)</f>
        <v>134</v>
      </c>
    </row>
    <row r="1100" spans="1:17" x14ac:dyDescent="0.25">
      <c r="A1100">
        <v>1099</v>
      </c>
      <c r="B1100">
        <v>219.64013399999999</v>
      </c>
      <c r="C1100" s="4">
        <v>1</v>
      </c>
      <c r="F1100">
        <v>204.85489899999999</v>
      </c>
      <c r="G1100" s="3">
        <v>3</v>
      </c>
      <c r="H1100">
        <v>205.792056</v>
      </c>
      <c r="I1100" s="5">
        <v>4</v>
      </c>
      <c r="P1100">
        <v>3</v>
      </c>
      <c r="Q1100" t="str">
        <f>CONCATENATE(C1100,E1100,G1100,I1100)</f>
        <v>134</v>
      </c>
    </row>
    <row r="1101" spans="1:17" x14ac:dyDescent="0.25">
      <c r="A1101">
        <v>1100</v>
      </c>
      <c r="B1101">
        <v>219.61613499999999</v>
      </c>
      <c r="C1101" s="4">
        <v>1</v>
      </c>
      <c r="H1101">
        <v>205.792056</v>
      </c>
      <c r="I1101" s="5">
        <v>4</v>
      </c>
      <c r="P1101">
        <v>2</v>
      </c>
      <c r="Q1101" t="str">
        <f>CONCATENATE(C1101,E1101,G1101,I1101)</f>
        <v>14</v>
      </c>
    </row>
    <row r="1102" spans="1:17" x14ac:dyDescent="0.25">
      <c r="A1102">
        <v>1101</v>
      </c>
      <c r="B1102">
        <v>219.64445000000001</v>
      </c>
      <c r="C1102" s="4">
        <v>1</v>
      </c>
      <c r="H1102">
        <v>205.792056</v>
      </c>
      <c r="I1102" s="5">
        <v>4</v>
      </c>
      <c r="P1102">
        <v>2</v>
      </c>
      <c r="Q1102" t="str">
        <f>CONCATENATE(C1102,E1102,G1102,I1102)</f>
        <v>14</v>
      </c>
    </row>
    <row r="1103" spans="1:17" x14ac:dyDescent="0.25">
      <c r="A1103">
        <v>1102</v>
      </c>
      <c r="B1103">
        <v>219.65144900000001</v>
      </c>
      <c r="C1103" s="4">
        <v>1</v>
      </c>
      <c r="H1103">
        <v>205.792056</v>
      </c>
      <c r="I1103" s="5">
        <v>4</v>
      </c>
      <c r="P1103">
        <v>2</v>
      </c>
      <c r="Q1103" t="str">
        <f>CONCATENATE(C1103,E1103,G1103,I1103)</f>
        <v>14</v>
      </c>
    </row>
    <row r="1104" spans="1:17" x14ac:dyDescent="0.25">
      <c r="A1104">
        <v>1103</v>
      </c>
      <c r="B1104">
        <v>219.642292</v>
      </c>
      <c r="C1104" s="4">
        <v>1</v>
      </c>
      <c r="P1104">
        <v>1</v>
      </c>
      <c r="Q1104" t="str">
        <f>CONCATENATE(C1104,E1104,G1104,I1104)</f>
        <v>1</v>
      </c>
    </row>
    <row r="1105" spans="1:17" x14ac:dyDescent="0.25">
      <c r="A1105">
        <v>1104</v>
      </c>
      <c r="B1105">
        <v>219.658186</v>
      </c>
      <c r="C1105" s="4">
        <v>1</v>
      </c>
      <c r="P1105">
        <v>1</v>
      </c>
      <c r="Q1105" t="str">
        <f>CONCATENATE(C1105,E1105,G1105,I1105)</f>
        <v>1</v>
      </c>
    </row>
    <row r="1106" spans="1:17" x14ac:dyDescent="0.25">
      <c r="A1106">
        <v>1105</v>
      </c>
      <c r="B1106">
        <v>219.62492499999999</v>
      </c>
      <c r="C1106" s="4">
        <v>1</v>
      </c>
      <c r="D1106">
        <v>224.61927900000001</v>
      </c>
      <c r="E1106" s="2">
        <v>2</v>
      </c>
      <c r="P1106">
        <v>2</v>
      </c>
      <c r="Q1106" t="str">
        <f>CONCATENATE(C1106,E1106,G1106,I1106)</f>
        <v>12</v>
      </c>
    </row>
    <row r="1107" spans="1:17" x14ac:dyDescent="0.25">
      <c r="A1107">
        <v>1106</v>
      </c>
      <c r="B1107">
        <v>219.62203</v>
      </c>
      <c r="C1107" s="4">
        <v>1</v>
      </c>
      <c r="D1107">
        <v>224.601122</v>
      </c>
      <c r="E1107" s="2">
        <v>2</v>
      </c>
      <c r="P1107">
        <v>2</v>
      </c>
      <c r="Q1107" t="str">
        <f>CONCATENATE(C1107,E1107,G1107,I1107)</f>
        <v>12</v>
      </c>
    </row>
    <row r="1108" spans="1:17" x14ac:dyDescent="0.25">
      <c r="A1108">
        <v>1107</v>
      </c>
      <c r="B1108">
        <v>219.60581999999999</v>
      </c>
      <c r="C1108" s="4">
        <v>1</v>
      </c>
      <c r="D1108">
        <v>224.58854400000001</v>
      </c>
      <c r="E1108" s="2">
        <v>2</v>
      </c>
      <c r="P1108">
        <v>2</v>
      </c>
      <c r="Q1108" t="str">
        <f>CONCATENATE(C1108,E1108,G1108,I1108)</f>
        <v>12</v>
      </c>
    </row>
    <row r="1109" spans="1:17" x14ac:dyDescent="0.25">
      <c r="A1109">
        <v>1108</v>
      </c>
      <c r="B1109">
        <v>219.60581999999999</v>
      </c>
      <c r="C1109" s="4">
        <v>1</v>
      </c>
      <c r="D1109">
        <v>224.58580699999999</v>
      </c>
      <c r="E1109" s="2">
        <v>2</v>
      </c>
      <c r="P1109">
        <v>2</v>
      </c>
      <c r="Q1109" t="str">
        <f>CONCATENATE(C1109,E1109,G1109,I1109)</f>
        <v>12</v>
      </c>
    </row>
    <row r="1110" spans="1:17" x14ac:dyDescent="0.25">
      <c r="A1110">
        <v>1109</v>
      </c>
      <c r="D1110">
        <v>224.61201600000001</v>
      </c>
      <c r="E1110" s="2">
        <v>2</v>
      </c>
      <c r="P1110">
        <v>1</v>
      </c>
      <c r="Q1110" t="str">
        <f>CONCATENATE(C1110,E1110,G1110,I1110)</f>
        <v>2</v>
      </c>
    </row>
    <row r="1111" spans="1:17" x14ac:dyDescent="0.25">
      <c r="A1111">
        <v>1110</v>
      </c>
      <c r="D1111">
        <v>224.571124</v>
      </c>
      <c r="E1111" s="2">
        <v>2</v>
      </c>
      <c r="P1111">
        <v>1</v>
      </c>
      <c r="Q1111" t="str">
        <f>CONCATENATE(C1111,E1111,G1111,I1111)</f>
        <v>2</v>
      </c>
    </row>
    <row r="1112" spans="1:17" x14ac:dyDescent="0.25">
      <c r="A1112">
        <v>1111</v>
      </c>
      <c r="D1112">
        <v>224.608701</v>
      </c>
      <c r="E1112" s="2">
        <v>2</v>
      </c>
      <c r="P1112">
        <v>1</v>
      </c>
      <c r="Q1112" t="str">
        <f>CONCATENATE(C1112,E1112,G1112,I1112)</f>
        <v>2</v>
      </c>
    </row>
    <row r="1113" spans="1:17" x14ac:dyDescent="0.25">
      <c r="A1113">
        <v>1112</v>
      </c>
      <c r="D1113">
        <v>224.62285800000001</v>
      </c>
      <c r="E1113" s="2">
        <v>2</v>
      </c>
      <c r="P1113">
        <v>1</v>
      </c>
      <c r="Q1113" t="str">
        <f>CONCATENATE(C1113,E1113,G1113,I1113)</f>
        <v>2</v>
      </c>
    </row>
    <row r="1114" spans="1:17" x14ac:dyDescent="0.25">
      <c r="A1114">
        <v>1113</v>
      </c>
      <c r="D1114">
        <v>224.60638499999999</v>
      </c>
      <c r="E1114" s="2">
        <v>2</v>
      </c>
      <c r="P1114">
        <v>1</v>
      </c>
      <c r="Q1114" t="str">
        <f>CONCATENATE(C1114,E1114,G1114,I1114)</f>
        <v>2</v>
      </c>
    </row>
    <row r="1115" spans="1:17" x14ac:dyDescent="0.25">
      <c r="A1115">
        <v>1114</v>
      </c>
      <c r="D1115">
        <v>224.590386</v>
      </c>
      <c r="E1115" s="2">
        <v>2</v>
      </c>
      <c r="P1115">
        <v>1</v>
      </c>
      <c r="Q1115" t="str">
        <f>CONCATENATE(C1115,E1115,G1115,I1115)</f>
        <v>2</v>
      </c>
    </row>
    <row r="1116" spans="1:17" x14ac:dyDescent="0.25">
      <c r="A1116">
        <v>1115</v>
      </c>
      <c r="D1116">
        <v>224.61927900000001</v>
      </c>
      <c r="E1116" s="2">
        <v>2</v>
      </c>
      <c r="F1116">
        <v>223.34577100000001</v>
      </c>
      <c r="G1116" s="3">
        <v>3</v>
      </c>
      <c r="P1116">
        <v>2</v>
      </c>
      <c r="Q1116" t="str">
        <f>CONCATENATE(C1116,E1116,G1116,I1116)</f>
        <v>23</v>
      </c>
    </row>
    <row r="1117" spans="1:17" x14ac:dyDescent="0.25">
      <c r="A1117">
        <v>1116</v>
      </c>
      <c r="F1117">
        <v>223.384084</v>
      </c>
      <c r="G1117" s="3">
        <v>3</v>
      </c>
      <c r="P1117">
        <v>1</v>
      </c>
      <c r="Q1117" t="str">
        <f>CONCATENATE(C1117,E1117,G1117,I1117)</f>
        <v>3</v>
      </c>
    </row>
    <row r="1118" spans="1:17" x14ac:dyDescent="0.25">
      <c r="A1118">
        <v>1117</v>
      </c>
      <c r="F1118">
        <v>223.373243</v>
      </c>
      <c r="G1118" s="3">
        <v>3</v>
      </c>
      <c r="H1118">
        <v>224.977417</v>
      </c>
      <c r="I1118" s="5">
        <v>4</v>
      </c>
      <c r="P1118">
        <v>2</v>
      </c>
      <c r="Q1118" t="str">
        <f>CONCATENATE(C1118,E1118,G1118,I1118)</f>
        <v>34</v>
      </c>
    </row>
    <row r="1119" spans="1:17" x14ac:dyDescent="0.25">
      <c r="A1119">
        <v>1118</v>
      </c>
      <c r="F1119">
        <v>223.39197899999999</v>
      </c>
      <c r="G1119" s="3">
        <v>3</v>
      </c>
      <c r="H1119">
        <v>224.97715399999998</v>
      </c>
      <c r="I1119" s="5">
        <v>4</v>
      </c>
      <c r="P1119">
        <v>2</v>
      </c>
      <c r="Q1119" t="str">
        <f>CONCATENATE(C1119,E1119,G1119,I1119)</f>
        <v>34</v>
      </c>
    </row>
    <row r="1120" spans="1:17" x14ac:dyDescent="0.25">
      <c r="A1120">
        <v>1119</v>
      </c>
      <c r="F1120">
        <v>223.359981</v>
      </c>
      <c r="G1120" s="3">
        <v>3</v>
      </c>
      <c r="H1120">
        <v>225.00225800000001</v>
      </c>
      <c r="I1120" s="5">
        <v>4</v>
      </c>
      <c r="P1120">
        <v>2</v>
      </c>
      <c r="Q1120" t="str">
        <f>CONCATENATE(C1120,E1120,G1120,I1120)</f>
        <v>34</v>
      </c>
    </row>
    <row r="1121" spans="1:17" x14ac:dyDescent="0.25">
      <c r="A1121">
        <v>1120</v>
      </c>
      <c r="F1121">
        <v>223.341297</v>
      </c>
      <c r="G1121" s="3">
        <v>3</v>
      </c>
      <c r="H1121">
        <v>224.951787</v>
      </c>
      <c r="I1121" s="5">
        <v>4</v>
      </c>
      <c r="P1121">
        <v>2</v>
      </c>
      <c r="Q1121" t="str">
        <f>CONCATENATE(C1121,E1121,G1121,I1121)</f>
        <v>34</v>
      </c>
    </row>
    <row r="1122" spans="1:17" x14ac:dyDescent="0.25">
      <c r="A1122">
        <v>1121</v>
      </c>
      <c r="F1122">
        <v>223.288196</v>
      </c>
      <c r="G1122" s="3">
        <v>3</v>
      </c>
      <c r="H1122">
        <v>224.94963000000001</v>
      </c>
      <c r="I1122" s="5">
        <v>4</v>
      </c>
      <c r="P1122">
        <v>2</v>
      </c>
      <c r="Q1122" t="str">
        <f>CONCATENATE(C1122,E1122,G1122,I1122)</f>
        <v>34</v>
      </c>
    </row>
    <row r="1123" spans="1:17" x14ac:dyDescent="0.25">
      <c r="A1123">
        <v>1122</v>
      </c>
      <c r="B1123">
        <v>238.59134800000001</v>
      </c>
      <c r="C1123" s="4">
        <v>1</v>
      </c>
      <c r="F1123">
        <v>223.26693299999999</v>
      </c>
      <c r="G1123" s="3">
        <v>3</v>
      </c>
      <c r="H1123">
        <v>224.92536699999999</v>
      </c>
      <c r="I1123" s="5">
        <v>4</v>
      </c>
      <c r="P1123">
        <v>3</v>
      </c>
      <c r="Q1123" t="str">
        <f>CONCATENATE(C1123,E1123,G1123,I1123)</f>
        <v>134</v>
      </c>
    </row>
    <row r="1124" spans="1:17" x14ac:dyDescent="0.25">
      <c r="A1124">
        <v>1123</v>
      </c>
      <c r="B1124">
        <v>238.59471400000001</v>
      </c>
      <c r="C1124" s="4">
        <v>1</v>
      </c>
      <c r="F1124">
        <v>223.19220100000001</v>
      </c>
      <c r="G1124" s="3">
        <v>3</v>
      </c>
      <c r="H1124">
        <v>224.923157</v>
      </c>
      <c r="I1124" s="5">
        <v>4</v>
      </c>
      <c r="P1124">
        <v>3</v>
      </c>
      <c r="Q1124" t="str">
        <f>CONCATENATE(C1124,E1124,G1124,I1124)</f>
        <v>134</v>
      </c>
    </row>
    <row r="1125" spans="1:17" x14ac:dyDescent="0.25">
      <c r="A1125">
        <v>1124</v>
      </c>
      <c r="B1125">
        <v>238.59602999999998</v>
      </c>
      <c r="C1125" s="4">
        <v>1</v>
      </c>
      <c r="F1125">
        <v>223.34577100000001</v>
      </c>
      <c r="G1125" s="3">
        <v>3</v>
      </c>
      <c r="H1125">
        <v>224.904</v>
      </c>
      <c r="I1125" s="5">
        <v>4</v>
      </c>
      <c r="P1125">
        <v>3</v>
      </c>
      <c r="Q1125" t="str">
        <f>CONCATENATE(C1125,E1125,G1125,I1125)</f>
        <v>134</v>
      </c>
    </row>
    <row r="1126" spans="1:17" x14ac:dyDescent="0.25">
      <c r="A1126">
        <v>1125</v>
      </c>
      <c r="B1126">
        <v>238.59018800000001</v>
      </c>
      <c r="C1126" s="4">
        <v>1</v>
      </c>
      <c r="H1126">
        <v>224.91805199999999</v>
      </c>
      <c r="I1126" s="5">
        <v>4</v>
      </c>
      <c r="P1126">
        <v>2</v>
      </c>
      <c r="Q1126" t="str">
        <f>CONCATENATE(C1126,E1126,G1126,I1126)</f>
        <v>14</v>
      </c>
    </row>
    <row r="1127" spans="1:17" x14ac:dyDescent="0.25">
      <c r="A1127">
        <v>1126</v>
      </c>
      <c r="B1127">
        <v>238.61103</v>
      </c>
      <c r="C1127" s="4">
        <v>1</v>
      </c>
      <c r="H1127">
        <v>224.954418</v>
      </c>
      <c r="I1127" s="5">
        <v>4</v>
      </c>
      <c r="P1127">
        <v>2</v>
      </c>
      <c r="Q1127" t="str">
        <f>CONCATENATE(C1127,E1127,G1127,I1127)</f>
        <v>14</v>
      </c>
    </row>
    <row r="1128" spans="1:17" x14ac:dyDescent="0.25">
      <c r="A1128">
        <v>1127</v>
      </c>
      <c r="B1128">
        <v>238.588189</v>
      </c>
      <c r="C1128" s="4">
        <v>1</v>
      </c>
      <c r="H1128">
        <v>224.98731100000001</v>
      </c>
      <c r="I1128" s="5">
        <v>4</v>
      </c>
      <c r="P1128">
        <v>2</v>
      </c>
      <c r="Q1128" t="str">
        <f>CONCATENATE(C1128,E1128,G1128,I1128)</f>
        <v>14</v>
      </c>
    </row>
    <row r="1129" spans="1:17" x14ac:dyDescent="0.25">
      <c r="A1129">
        <v>1128</v>
      </c>
      <c r="B1129">
        <v>238.60687200000001</v>
      </c>
      <c r="C1129" s="4">
        <v>1</v>
      </c>
      <c r="P1129">
        <v>1</v>
      </c>
      <c r="Q1129" t="str">
        <f>CONCATENATE(C1129,E1129,G1129,I1129)</f>
        <v>1</v>
      </c>
    </row>
    <row r="1130" spans="1:17" x14ac:dyDescent="0.25">
      <c r="A1130">
        <v>1129</v>
      </c>
      <c r="B1130">
        <v>238.619765</v>
      </c>
      <c r="C1130" s="4">
        <v>1</v>
      </c>
      <c r="P1130">
        <v>1</v>
      </c>
      <c r="Q1130" t="str">
        <f>CONCATENATE(C1130,E1130,G1130,I1130)</f>
        <v>1</v>
      </c>
    </row>
    <row r="1131" spans="1:17" x14ac:dyDescent="0.25">
      <c r="A1131">
        <v>1130</v>
      </c>
      <c r="B1131">
        <v>238.64060699999999</v>
      </c>
      <c r="C1131" s="4">
        <v>1</v>
      </c>
      <c r="D1131">
        <v>244.306399</v>
      </c>
      <c r="E1131" s="2">
        <v>2</v>
      </c>
      <c r="P1131">
        <v>2</v>
      </c>
      <c r="Q1131" t="str">
        <f>CONCATENATE(C1131,E1131,G1131,I1131)</f>
        <v>12</v>
      </c>
    </row>
    <row r="1132" spans="1:17" x14ac:dyDescent="0.25">
      <c r="A1132">
        <v>1131</v>
      </c>
      <c r="B1132">
        <v>238.623187</v>
      </c>
      <c r="C1132" s="4">
        <v>1</v>
      </c>
      <c r="D1132">
        <v>244.308345</v>
      </c>
      <c r="E1132" s="2">
        <v>2</v>
      </c>
      <c r="P1132">
        <v>2</v>
      </c>
      <c r="Q1132" t="str">
        <f>CONCATENATE(C1132,E1132,G1132,I1132)</f>
        <v>12</v>
      </c>
    </row>
    <row r="1133" spans="1:17" x14ac:dyDescent="0.25">
      <c r="A1133">
        <v>1132</v>
      </c>
      <c r="B1133">
        <v>238.64187000000001</v>
      </c>
      <c r="C1133" s="4">
        <v>1</v>
      </c>
      <c r="D1133">
        <v>244.289502</v>
      </c>
      <c r="E1133" s="2">
        <v>2</v>
      </c>
      <c r="P1133">
        <v>2</v>
      </c>
      <c r="Q1133" t="str">
        <f>CONCATENATE(C1133,E1133,G1133,I1133)</f>
        <v>12</v>
      </c>
    </row>
    <row r="1134" spans="1:17" x14ac:dyDescent="0.25">
      <c r="A1134">
        <v>1133</v>
      </c>
      <c r="B1134">
        <v>238.64139699999998</v>
      </c>
      <c r="C1134" s="4">
        <v>1</v>
      </c>
      <c r="D1134">
        <v>244.306556</v>
      </c>
      <c r="E1134" s="2">
        <v>2</v>
      </c>
      <c r="P1134">
        <v>2</v>
      </c>
      <c r="Q1134" t="str">
        <f>CONCATENATE(C1134,E1134,G1134,I1134)</f>
        <v>12</v>
      </c>
    </row>
    <row r="1135" spans="1:17" x14ac:dyDescent="0.25">
      <c r="A1135">
        <v>1134</v>
      </c>
      <c r="B1135">
        <v>238.59134800000001</v>
      </c>
      <c r="C1135" s="4">
        <v>1</v>
      </c>
      <c r="D1135">
        <v>244.28913599999998</v>
      </c>
      <c r="E1135" s="2">
        <v>2</v>
      </c>
      <c r="P1135">
        <v>2</v>
      </c>
      <c r="Q1135" t="str">
        <f>CONCATENATE(C1135,E1135,G1135,I1135)</f>
        <v>12</v>
      </c>
    </row>
    <row r="1136" spans="1:17" x14ac:dyDescent="0.25">
      <c r="A1136">
        <v>1135</v>
      </c>
      <c r="D1136">
        <v>244.28282100000001</v>
      </c>
      <c r="E1136" s="2">
        <v>2</v>
      </c>
      <c r="P1136">
        <v>1</v>
      </c>
      <c r="Q1136" t="str">
        <f>CONCATENATE(C1136,E1136,G1136,I1136)</f>
        <v>2</v>
      </c>
    </row>
    <row r="1137" spans="1:17" x14ac:dyDescent="0.25">
      <c r="A1137">
        <v>1136</v>
      </c>
      <c r="D1137">
        <v>244.29818800000001</v>
      </c>
      <c r="E1137" s="2">
        <v>2</v>
      </c>
      <c r="P1137">
        <v>1</v>
      </c>
      <c r="Q1137" t="str">
        <f>CONCATENATE(C1137,E1137,G1137,I1137)</f>
        <v>2</v>
      </c>
    </row>
    <row r="1138" spans="1:17" x14ac:dyDescent="0.25">
      <c r="A1138">
        <v>1137</v>
      </c>
      <c r="D1138">
        <v>244.26918900000001</v>
      </c>
      <c r="E1138" s="2">
        <v>2</v>
      </c>
      <c r="P1138">
        <v>1</v>
      </c>
      <c r="Q1138" t="str">
        <f>CONCATENATE(C1138,E1138,G1138,I1138)</f>
        <v>2</v>
      </c>
    </row>
    <row r="1139" spans="1:17" x14ac:dyDescent="0.25">
      <c r="A1139">
        <v>1138</v>
      </c>
      <c r="D1139">
        <v>244.277085</v>
      </c>
      <c r="E1139" s="2">
        <v>2</v>
      </c>
      <c r="P1139">
        <v>1</v>
      </c>
      <c r="Q1139" t="str">
        <f>CONCATENATE(C1139,E1139,G1139,I1139)</f>
        <v>2</v>
      </c>
    </row>
    <row r="1140" spans="1:17" x14ac:dyDescent="0.25">
      <c r="A1140">
        <v>1139</v>
      </c>
      <c r="D1140">
        <v>244.264556</v>
      </c>
      <c r="E1140" s="2">
        <v>2</v>
      </c>
      <c r="P1140">
        <v>1</v>
      </c>
      <c r="Q1140" t="str">
        <f>CONCATENATE(C1140,E1140,G1140,I1140)</f>
        <v>2</v>
      </c>
    </row>
    <row r="1141" spans="1:17" x14ac:dyDescent="0.25">
      <c r="A1141">
        <v>1140</v>
      </c>
      <c r="D1141">
        <v>244.278031</v>
      </c>
      <c r="E1141" s="2">
        <v>2</v>
      </c>
      <c r="F1141">
        <v>241.22751700000001</v>
      </c>
      <c r="G1141" s="3">
        <v>3</v>
      </c>
      <c r="P1141">
        <v>2</v>
      </c>
      <c r="Q1141" t="str">
        <f>CONCATENATE(C1141,E1141,G1141,I1141)</f>
        <v>23</v>
      </c>
    </row>
    <row r="1142" spans="1:17" x14ac:dyDescent="0.25">
      <c r="A1142">
        <v>1141</v>
      </c>
      <c r="D1142">
        <v>244.29187300000001</v>
      </c>
      <c r="E1142" s="2">
        <v>2</v>
      </c>
      <c r="F1142">
        <v>241.175096</v>
      </c>
      <c r="G1142" s="3">
        <v>3</v>
      </c>
      <c r="P1142">
        <v>2</v>
      </c>
      <c r="Q1142" t="str">
        <f>CONCATENATE(C1142,E1142,G1142,I1142)</f>
        <v>23</v>
      </c>
    </row>
    <row r="1143" spans="1:17" x14ac:dyDescent="0.25">
      <c r="A1143">
        <v>1142</v>
      </c>
      <c r="D1143">
        <v>244.306399</v>
      </c>
      <c r="E1143" s="2">
        <v>2</v>
      </c>
      <c r="F1143">
        <v>241.173362</v>
      </c>
      <c r="G1143" s="3">
        <v>3</v>
      </c>
      <c r="P1143">
        <v>2</v>
      </c>
      <c r="Q1143" t="str">
        <f>CONCATENATE(C1143,E1143,G1143,I1143)</f>
        <v>23</v>
      </c>
    </row>
    <row r="1144" spans="1:17" x14ac:dyDescent="0.25">
      <c r="A1144">
        <v>1143</v>
      </c>
      <c r="F1144">
        <v>241.17809600000001</v>
      </c>
      <c r="G1144" s="3">
        <v>3</v>
      </c>
      <c r="H1144">
        <v>243.90515600000001</v>
      </c>
      <c r="I1144" s="5">
        <v>4</v>
      </c>
      <c r="P1144">
        <v>2</v>
      </c>
      <c r="Q1144" t="str">
        <f>CONCATENATE(C1144,E1144,G1144,I1144)</f>
        <v>34</v>
      </c>
    </row>
    <row r="1145" spans="1:17" x14ac:dyDescent="0.25">
      <c r="A1145">
        <v>1144</v>
      </c>
      <c r="F1145">
        <v>241.150678</v>
      </c>
      <c r="G1145" s="3">
        <v>3</v>
      </c>
      <c r="H1145">
        <v>243.929473</v>
      </c>
      <c r="I1145" s="5">
        <v>4</v>
      </c>
      <c r="P1145">
        <v>2</v>
      </c>
      <c r="Q1145" t="str">
        <f>CONCATENATE(C1145,E1145,G1145,I1145)</f>
        <v>34</v>
      </c>
    </row>
    <row r="1146" spans="1:17" x14ac:dyDescent="0.25">
      <c r="A1146">
        <v>1145</v>
      </c>
      <c r="F1146">
        <v>241.16373200000001</v>
      </c>
      <c r="G1146" s="3">
        <v>3</v>
      </c>
      <c r="H1146">
        <v>243.93263200000001</v>
      </c>
      <c r="I1146" s="5">
        <v>4</v>
      </c>
      <c r="P1146">
        <v>2</v>
      </c>
      <c r="Q1146" t="str">
        <f>CONCATENATE(C1146,E1146,G1146,I1146)</f>
        <v>34</v>
      </c>
    </row>
    <row r="1147" spans="1:17" x14ac:dyDescent="0.25">
      <c r="A1147">
        <v>1146</v>
      </c>
      <c r="F1147">
        <v>241.17731000000001</v>
      </c>
      <c r="G1147" s="3">
        <v>3</v>
      </c>
      <c r="H1147">
        <v>243.90747400000001</v>
      </c>
      <c r="I1147" s="5">
        <v>4</v>
      </c>
      <c r="P1147">
        <v>2</v>
      </c>
      <c r="Q1147" t="str">
        <f>CONCATENATE(C1147,E1147,G1147,I1147)</f>
        <v>34</v>
      </c>
    </row>
    <row r="1148" spans="1:17" x14ac:dyDescent="0.25">
      <c r="A1148">
        <v>1147</v>
      </c>
      <c r="F1148">
        <v>241.18767500000001</v>
      </c>
      <c r="G1148" s="3">
        <v>3</v>
      </c>
      <c r="H1148">
        <v>243.91168300000001</v>
      </c>
      <c r="I1148" s="5">
        <v>4</v>
      </c>
      <c r="P1148">
        <v>2</v>
      </c>
      <c r="Q1148" t="str">
        <f>CONCATENATE(C1148,E1148,G1148,I1148)</f>
        <v>34</v>
      </c>
    </row>
    <row r="1149" spans="1:17" x14ac:dyDescent="0.25">
      <c r="A1149">
        <v>1148</v>
      </c>
      <c r="B1149">
        <v>257.32409799999999</v>
      </c>
      <c r="C1149" s="4">
        <v>1</v>
      </c>
      <c r="F1149">
        <v>241.207517</v>
      </c>
      <c r="G1149" s="3">
        <v>3</v>
      </c>
      <c r="H1149">
        <v>243.91705200000001</v>
      </c>
      <c r="I1149" s="5">
        <v>4</v>
      </c>
      <c r="P1149">
        <v>3</v>
      </c>
      <c r="Q1149" t="str">
        <f>CONCATENATE(C1149,E1149,G1149,I1149)</f>
        <v>134</v>
      </c>
    </row>
    <row r="1150" spans="1:17" x14ac:dyDescent="0.25">
      <c r="A1150">
        <v>1149</v>
      </c>
      <c r="B1150">
        <v>257.28283799999997</v>
      </c>
      <c r="C1150" s="4">
        <v>1</v>
      </c>
      <c r="F1150">
        <v>241.17594099999999</v>
      </c>
      <c r="G1150" s="3">
        <v>3</v>
      </c>
      <c r="H1150">
        <v>243.91073700000001</v>
      </c>
      <c r="I1150" s="5">
        <v>4</v>
      </c>
      <c r="P1150">
        <v>3</v>
      </c>
      <c r="Q1150" t="str">
        <f>CONCATENATE(C1150,E1150,G1150,I1150)</f>
        <v>134</v>
      </c>
    </row>
    <row r="1151" spans="1:17" x14ac:dyDescent="0.25">
      <c r="A1151">
        <v>1150</v>
      </c>
      <c r="B1151">
        <v>257.28799500000002</v>
      </c>
      <c r="C1151" s="4">
        <v>1</v>
      </c>
      <c r="F1151">
        <v>241.16752</v>
      </c>
      <c r="G1151" s="3">
        <v>3</v>
      </c>
      <c r="H1151">
        <v>243.919419</v>
      </c>
      <c r="I1151" s="5">
        <v>4</v>
      </c>
      <c r="P1151">
        <v>3</v>
      </c>
      <c r="Q1151" t="str">
        <f>CONCATENATE(C1151,E1151,G1151,I1151)</f>
        <v>134</v>
      </c>
    </row>
    <row r="1152" spans="1:17" x14ac:dyDescent="0.25">
      <c r="A1152">
        <v>1151</v>
      </c>
      <c r="B1152">
        <v>257.29941300000002</v>
      </c>
      <c r="C1152" s="4">
        <v>1</v>
      </c>
      <c r="F1152">
        <v>241.22478000000001</v>
      </c>
      <c r="G1152" s="3">
        <v>3</v>
      </c>
      <c r="H1152">
        <v>243.935733</v>
      </c>
      <c r="I1152" s="5">
        <v>4</v>
      </c>
      <c r="P1152">
        <v>3</v>
      </c>
      <c r="Q1152" t="str">
        <f>CONCATENATE(C1152,E1152,G1152,I1152)</f>
        <v>134</v>
      </c>
    </row>
    <row r="1153" spans="1:17" x14ac:dyDescent="0.25">
      <c r="A1153">
        <v>1152</v>
      </c>
      <c r="B1153">
        <v>257.327676</v>
      </c>
      <c r="C1153" s="4">
        <v>1</v>
      </c>
      <c r="F1153">
        <v>241.22478000000001</v>
      </c>
      <c r="G1153" s="3">
        <v>3</v>
      </c>
      <c r="H1153">
        <v>243.92857699999999</v>
      </c>
      <c r="I1153" s="5">
        <v>4</v>
      </c>
      <c r="P1153">
        <v>3</v>
      </c>
      <c r="Q1153" t="str">
        <f>CONCATENATE(C1153,E1153,G1153,I1153)</f>
        <v>134</v>
      </c>
    </row>
    <row r="1154" spans="1:17" x14ac:dyDescent="0.25">
      <c r="A1154">
        <v>1153</v>
      </c>
      <c r="B1154">
        <v>257.31120399999998</v>
      </c>
      <c r="C1154" s="4">
        <v>1</v>
      </c>
      <c r="H1154">
        <v>243.94457700000001</v>
      </c>
      <c r="I1154" s="5">
        <v>4</v>
      </c>
      <c r="P1154">
        <v>2</v>
      </c>
      <c r="Q1154" t="str">
        <f>CONCATENATE(C1154,E1154,G1154,I1154)</f>
        <v>14</v>
      </c>
    </row>
    <row r="1155" spans="1:17" x14ac:dyDescent="0.25">
      <c r="A1155">
        <v>1154</v>
      </c>
      <c r="B1155">
        <v>257.28857099999999</v>
      </c>
      <c r="C1155" s="4">
        <v>1</v>
      </c>
      <c r="H1155">
        <v>243.93910299999999</v>
      </c>
      <c r="I1155" s="5">
        <v>4</v>
      </c>
      <c r="P1155">
        <v>2</v>
      </c>
      <c r="Q1155" t="str">
        <f>CONCATENATE(C1155,E1155,G1155,I1155)</f>
        <v>14</v>
      </c>
    </row>
    <row r="1156" spans="1:17" x14ac:dyDescent="0.25">
      <c r="A1156">
        <v>1155</v>
      </c>
      <c r="B1156">
        <v>257.30383399999999</v>
      </c>
      <c r="C1156" s="4">
        <v>1</v>
      </c>
      <c r="H1156">
        <v>243.89478800000001</v>
      </c>
      <c r="I1156" s="5">
        <v>4</v>
      </c>
      <c r="P1156">
        <v>2</v>
      </c>
      <c r="Q1156" t="str">
        <f>CONCATENATE(C1156,E1156,G1156,I1156)</f>
        <v>14</v>
      </c>
    </row>
    <row r="1157" spans="1:17" x14ac:dyDescent="0.25">
      <c r="A1157">
        <v>1156</v>
      </c>
      <c r="B1157">
        <v>257.294309</v>
      </c>
      <c r="C1157" s="4">
        <v>1</v>
      </c>
      <c r="H1157">
        <v>243.87315999999998</v>
      </c>
      <c r="I1157" s="5">
        <v>4</v>
      </c>
      <c r="P1157">
        <v>2</v>
      </c>
      <c r="Q1157" t="str">
        <f>CONCATENATE(C1157,E1157,G1157,I1157)</f>
        <v>14</v>
      </c>
    </row>
    <row r="1158" spans="1:17" x14ac:dyDescent="0.25">
      <c r="A1158">
        <v>1157</v>
      </c>
      <c r="B1158">
        <v>257.295995</v>
      </c>
      <c r="C1158" s="4">
        <v>1</v>
      </c>
      <c r="H1158">
        <v>243.90515600000001</v>
      </c>
      <c r="I1158" s="5">
        <v>4</v>
      </c>
      <c r="P1158">
        <v>2</v>
      </c>
      <c r="Q1158" t="str">
        <f>CONCATENATE(C1158,E1158,G1158,I1158)</f>
        <v>14</v>
      </c>
    </row>
    <row r="1159" spans="1:17" x14ac:dyDescent="0.25">
      <c r="A1159">
        <v>1158</v>
      </c>
      <c r="B1159">
        <v>257.30804499999999</v>
      </c>
      <c r="C1159" s="4">
        <v>1</v>
      </c>
      <c r="P1159">
        <v>1</v>
      </c>
      <c r="Q1159" t="str">
        <f>CONCATENATE(C1159,E1159,G1159,I1159)</f>
        <v>1</v>
      </c>
    </row>
    <row r="1160" spans="1:17" x14ac:dyDescent="0.25">
      <c r="A1160">
        <v>1159</v>
      </c>
      <c r="B1160">
        <v>257.32030600000002</v>
      </c>
      <c r="C1160" s="4">
        <v>1</v>
      </c>
      <c r="P1160">
        <v>1</v>
      </c>
      <c r="Q1160" t="str">
        <f>CONCATENATE(C1160,E1160,G1160,I1160)</f>
        <v>1</v>
      </c>
    </row>
    <row r="1161" spans="1:17" x14ac:dyDescent="0.25">
      <c r="A1161">
        <v>1160</v>
      </c>
      <c r="B1161">
        <v>257.33393999999998</v>
      </c>
      <c r="C1161" s="4">
        <v>1</v>
      </c>
      <c r="D1161">
        <v>264.76789600000001</v>
      </c>
      <c r="E1161" s="2">
        <v>2</v>
      </c>
      <c r="P1161">
        <v>2</v>
      </c>
      <c r="Q1161" t="str">
        <f>CONCATENATE(C1161,E1161,G1161,I1161)</f>
        <v>12</v>
      </c>
    </row>
    <row r="1162" spans="1:17" x14ac:dyDescent="0.25">
      <c r="A1162">
        <v>1161</v>
      </c>
      <c r="B1162">
        <v>257.32556999999997</v>
      </c>
      <c r="C1162" s="4">
        <v>1</v>
      </c>
      <c r="D1162">
        <v>264.76789600000001</v>
      </c>
      <c r="E1162" s="2">
        <v>2</v>
      </c>
      <c r="P1162">
        <v>2</v>
      </c>
      <c r="Q1162" t="str">
        <f>CONCATENATE(C1162,E1162,G1162,I1162)</f>
        <v>12</v>
      </c>
    </row>
    <row r="1163" spans="1:17" x14ac:dyDescent="0.25">
      <c r="A1163">
        <v>1162</v>
      </c>
      <c r="B1163">
        <v>257.32409799999999</v>
      </c>
      <c r="C1163" s="4">
        <v>1</v>
      </c>
      <c r="D1163">
        <v>264.81304999999998</v>
      </c>
      <c r="E1163" s="2">
        <v>2</v>
      </c>
      <c r="P1163">
        <v>2</v>
      </c>
      <c r="Q1163" t="str">
        <f>CONCATENATE(C1163,E1163,G1163,I1163)</f>
        <v>12</v>
      </c>
    </row>
    <row r="1164" spans="1:17" x14ac:dyDescent="0.25">
      <c r="A1164">
        <v>1163</v>
      </c>
      <c r="B1164">
        <v>257.32409799999999</v>
      </c>
      <c r="C1164" s="4">
        <v>1</v>
      </c>
      <c r="D1164">
        <v>264.79741799999999</v>
      </c>
      <c r="E1164" s="2">
        <v>2</v>
      </c>
      <c r="P1164">
        <v>2</v>
      </c>
      <c r="Q1164" t="str">
        <f>CONCATENATE(C1164,E1164,G1164,I1164)</f>
        <v>12</v>
      </c>
    </row>
    <row r="1165" spans="1:17" x14ac:dyDescent="0.25">
      <c r="A1165">
        <v>1164</v>
      </c>
      <c r="D1165">
        <v>264.74089500000002</v>
      </c>
      <c r="E1165" s="2">
        <v>2</v>
      </c>
      <c r="P1165">
        <v>1</v>
      </c>
      <c r="Q1165" t="str">
        <f>CONCATENATE(C1165,E1165,G1165,I1165)</f>
        <v>2</v>
      </c>
    </row>
    <row r="1166" spans="1:17" x14ac:dyDescent="0.25">
      <c r="A1166">
        <v>1165</v>
      </c>
      <c r="D1166">
        <v>264.73805299999998</v>
      </c>
      <c r="E1166" s="2">
        <v>2</v>
      </c>
      <c r="P1166">
        <v>1</v>
      </c>
      <c r="Q1166" t="str">
        <f>CONCATENATE(C1166,E1166,G1166,I1166)</f>
        <v>2</v>
      </c>
    </row>
    <row r="1167" spans="1:17" x14ac:dyDescent="0.25">
      <c r="A1167">
        <v>1166</v>
      </c>
      <c r="D1167">
        <v>264.75647500000002</v>
      </c>
      <c r="E1167" s="2">
        <v>2</v>
      </c>
      <c r="P1167">
        <v>1</v>
      </c>
      <c r="Q1167" t="str">
        <f>CONCATENATE(C1167,E1167,G1167,I1167)</f>
        <v>2</v>
      </c>
    </row>
    <row r="1168" spans="1:17" x14ac:dyDescent="0.25">
      <c r="A1168">
        <v>1167</v>
      </c>
      <c r="D1168">
        <v>264.74158199999999</v>
      </c>
      <c r="E1168" s="2">
        <v>2</v>
      </c>
      <c r="F1168">
        <v>258.89953700000001</v>
      </c>
      <c r="G1168" s="3">
        <v>3</v>
      </c>
      <c r="P1168">
        <v>2</v>
      </c>
      <c r="Q1168" t="str">
        <f>CONCATENATE(C1168,E1168,G1168,I1168)</f>
        <v>23</v>
      </c>
    </row>
    <row r="1169" spans="1:17" x14ac:dyDescent="0.25">
      <c r="A1169">
        <v>1168</v>
      </c>
      <c r="D1169">
        <v>264.74957799999999</v>
      </c>
      <c r="E1169" s="2">
        <v>2</v>
      </c>
      <c r="F1169">
        <v>258.921693</v>
      </c>
      <c r="G1169" s="3">
        <v>3</v>
      </c>
      <c r="P1169">
        <v>2</v>
      </c>
      <c r="Q1169" t="str">
        <f>CONCATENATE(C1169,E1169,G1169,I1169)</f>
        <v>23</v>
      </c>
    </row>
    <row r="1170" spans="1:17" x14ac:dyDescent="0.25">
      <c r="A1170">
        <v>1169</v>
      </c>
      <c r="D1170">
        <v>264.78078900000003</v>
      </c>
      <c r="E1170" s="2">
        <v>2</v>
      </c>
      <c r="F1170">
        <v>258.91658899999999</v>
      </c>
      <c r="G1170" s="3">
        <v>3</v>
      </c>
      <c r="P1170">
        <v>2</v>
      </c>
      <c r="Q1170" t="str">
        <f>CONCATENATE(C1170,E1170,G1170,I1170)</f>
        <v>23</v>
      </c>
    </row>
    <row r="1171" spans="1:17" x14ac:dyDescent="0.25">
      <c r="A1171">
        <v>1170</v>
      </c>
      <c r="D1171">
        <v>264.78068300000001</v>
      </c>
      <c r="E1171" s="2">
        <v>2</v>
      </c>
      <c r="F1171">
        <v>258.89116799999999</v>
      </c>
      <c r="G1171" s="3">
        <v>3</v>
      </c>
      <c r="P1171">
        <v>2</v>
      </c>
      <c r="Q1171" t="str">
        <f>CONCATENATE(C1171,E1171,G1171,I1171)</f>
        <v>23</v>
      </c>
    </row>
    <row r="1172" spans="1:17" x14ac:dyDescent="0.25">
      <c r="A1172">
        <v>1171</v>
      </c>
      <c r="D1172">
        <v>264.70890099999997</v>
      </c>
      <c r="E1172" s="2">
        <v>2</v>
      </c>
      <c r="F1172">
        <v>258.96121699999998</v>
      </c>
      <c r="G1172" s="3">
        <v>3</v>
      </c>
      <c r="P1172">
        <v>2</v>
      </c>
      <c r="Q1172" t="str">
        <f>CONCATENATE(C1172,E1172,G1172,I1172)</f>
        <v>23</v>
      </c>
    </row>
    <row r="1173" spans="1:17" x14ac:dyDescent="0.25">
      <c r="A1173">
        <v>1172</v>
      </c>
      <c r="D1173">
        <v>264.75763000000001</v>
      </c>
      <c r="E1173" s="2">
        <v>2</v>
      </c>
      <c r="F1173">
        <v>258.931062</v>
      </c>
      <c r="G1173" s="3">
        <v>3</v>
      </c>
      <c r="P1173">
        <v>2</v>
      </c>
      <c r="Q1173" t="str">
        <f>CONCATENATE(C1173,E1173,G1173,I1173)</f>
        <v>23</v>
      </c>
    </row>
    <row r="1174" spans="1:17" x14ac:dyDescent="0.25">
      <c r="A1174">
        <v>1173</v>
      </c>
      <c r="D1174">
        <v>264.74847499999998</v>
      </c>
      <c r="E1174" s="2">
        <v>2</v>
      </c>
      <c r="F1174">
        <v>258.91595599999999</v>
      </c>
      <c r="G1174" s="3">
        <v>3</v>
      </c>
      <c r="H1174">
        <v>263.01772799999998</v>
      </c>
      <c r="I1174" s="5">
        <v>4</v>
      </c>
      <c r="P1174">
        <v>3</v>
      </c>
      <c r="Q1174" t="str">
        <f>CONCATENATE(C1174,E1174,G1174,I1174)</f>
        <v>234</v>
      </c>
    </row>
    <row r="1175" spans="1:17" x14ac:dyDescent="0.25">
      <c r="A1175">
        <v>1174</v>
      </c>
      <c r="D1175">
        <v>264.76789600000001</v>
      </c>
      <c r="E1175" s="2">
        <v>2</v>
      </c>
      <c r="F1175">
        <v>258.89701200000002</v>
      </c>
      <c r="G1175" s="3">
        <v>3</v>
      </c>
      <c r="H1175">
        <v>263.033727</v>
      </c>
      <c r="I1175" s="5">
        <v>4</v>
      </c>
      <c r="P1175">
        <v>3</v>
      </c>
      <c r="Q1175" t="str">
        <f>CONCATENATE(C1175,E1175,G1175,I1175)</f>
        <v>234</v>
      </c>
    </row>
    <row r="1176" spans="1:17" x14ac:dyDescent="0.25">
      <c r="A1176">
        <v>1175</v>
      </c>
      <c r="F1176">
        <v>258.907376</v>
      </c>
      <c r="G1176" s="3">
        <v>3</v>
      </c>
      <c r="H1176">
        <v>263.03193799999997</v>
      </c>
      <c r="I1176" s="5">
        <v>4</v>
      </c>
      <c r="P1176">
        <v>2</v>
      </c>
      <c r="Q1176" t="str">
        <f>CONCATENATE(C1176,E1176,G1176,I1176)</f>
        <v>34</v>
      </c>
    </row>
    <row r="1177" spans="1:17" x14ac:dyDescent="0.25">
      <c r="A1177">
        <v>1176</v>
      </c>
      <c r="B1177">
        <v>273.54651699999999</v>
      </c>
      <c r="C1177" s="4">
        <v>1</v>
      </c>
      <c r="F1177">
        <v>258.885221</v>
      </c>
      <c r="G1177" s="3">
        <v>3</v>
      </c>
      <c r="H1177">
        <v>263.03988700000002</v>
      </c>
      <c r="I1177" s="5">
        <v>4</v>
      </c>
      <c r="J1177">
        <v>235.577619</v>
      </c>
      <c r="K1177" t="s">
        <v>22</v>
      </c>
      <c r="Q1177" t="str">
        <f>CONCATENATE(C1177,E1177,G1177,I1177)</f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4BA8-2E56-4A7D-B6D5-CB2B1A55F7CF}">
  <dimension ref="A1:F1177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  <c r="D8" s="3">
        <v>3</v>
      </c>
    </row>
    <row r="9" spans="1:6" x14ac:dyDescent="0.25">
      <c r="A9">
        <v>8</v>
      </c>
      <c r="C9" s="2">
        <v>2</v>
      </c>
      <c r="D9" s="3">
        <v>3</v>
      </c>
    </row>
    <row r="10" spans="1:6" x14ac:dyDescent="0.25">
      <c r="A10">
        <v>9</v>
      </c>
      <c r="C10" s="2">
        <v>2</v>
      </c>
      <c r="D10" s="3">
        <v>3</v>
      </c>
    </row>
    <row r="11" spans="1:6" x14ac:dyDescent="0.25">
      <c r="A11">
        <v>10</v>
      </c>
      <c r="C11" s="2">
        <v>2</v>
      </c>
      <c r="D11" s="3">
        <v>3</v>
      </c>
    </row>
    <row r="12" spans="1:6" x14ac:dyDescent="0.25">
      <c r="A12">
        <v>11</v>
      </c>
      <c r="C12" s="2">
        <v>2</v>
      </c>
      <c r="D12" s="3">
        <v>3</v>
      </c>
    </row>
    <row r="13" spans="1:6" x14ac:dyDescent="0.25">
      <c r="A13">
        <v>12</v>
      </c>
      <c r="C13" s="2">
        <v>2</v>
      </c>
      <c r="D13" s="3">
        <v>3</v>
      </c>
    </row>
    <row r="14" spans="1:6" x14ac:dyDescent="0.25">
      <c r="A14">
        <v>13</v>
      </c>
      <c r="C14" s="2">
        <v>2</v>
      </c>
      <c r="D14" s="3">
        <v>3</v>
      </c>
    </row>
    <row r="15" spans="1:6" x14ac:dyDescent="0.25">
      <c r="A15">
        <v>14</v>
      </c>
      <c r="C15" s="2">
        <v>2</v>
      </c>
      <c r="D15" s="3">
        <v>3</v>
      </c>
    </row>
    <row r="16" spans="1: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C18" s="2">
        <v>2</v>
      </c>
      <c r="D18" s="3">
        <v>3</v>
      </c>
    </row>
    <row r="19" spans="1:5" x14ac:dyDescent="0.25">
      <c r="A19">
        <v>18</v>
      </c>
      <c r="C19" s="2">
        <v>2</v>
      </c>
      <c r="D19" s="3">
        <v>3</v>
      </c>
    </row>
    <row r="20" spans="1:5" x14ac:dyDescent="0.25">
      <c r="A20">
        <v>19</v>
      </c>
      <c r="C20" s="2">
        <v>2</v>
      </c>
      <c r="D20" s="3">
        <v>3</v>
      </c>
    </row>
    <row r="21" spans="1:5" x14ac:dyDescent="0.25">
      <c r="A21">
        <v>20</v>
      </c>
      <c r="C21" s="2">
        <v>2</v>
      </c>
      <c r="D21" s="3">
        <v>3</v>
      </c>
    </row>
    <row r="22" spans="1:5" x14ac:dyDescent="0.25">
      <c r="A22">
        <v>21</v>
      </c>
    </row>
    <row r="23" spans="1:5" x14ac:dyDescent="0.25">
      <c r="A23">
        <v>22</v>
      </c>
      <c r="B23" s="4">
        <v>1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B33" s="4">
        <v>1</v>
      </c>
      <c r="E33" s="5">
        <v>4</v>
      </c>
    </row>
    <row r="34" spans="1:5" x14ac:dyDescent="0.25">
      <c r="A34">
        <v>33</v>
      </c>
      <c r="B34" s="4">
        <v>1</v>
      </c>
      <c r="E34" s="5">
        <v>4</v>
      </c>
    </row>
    <row r="35" spans="1:5" x14ac:dyDescent="0.25">
      <c r="A35">
        <v>34</v>
      </c>
      <c r="E35" s="5">
        <v>4</v>
      </c>
    </row>
    <row r="36" spans="1:5" x14ac:dyDescent="0.25">
      <c r="A36">
        <v>35</v>
      </c>
      <c r="E36" s="5">
        <v>4</v>
      </c>
    </row>
    <row r="37" spans="1:5" x14ac:dyDescent="0.25">
      <c r="A37">
        <v>36</v>
      </c>
      <c r="C37" s="2">
        <v>2</v>
      </c>
    </row>
    <row r="38" spans="1:5" x14ac:dyDescent="0.25">
      <c r="A38">
        <v>37</v>
      </c>
      <c r="C38" s="2">
        <v>2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  <c r="C45" s="2">
        <v>2</v>
      </c>
      <c r="D45" s="3">
        <v>3</v>
      </c>
    </row>
    <row r="46" spans="1:5" x14ac:dyDescent="0.25">
      <c r="A46">
        <v>45</v>
      </c>
      <c r="C46" s="2">
        <v>2</v>
      </c>
      <c r="D46" s="3">
        <v>3</v>
      </c>
    </row>
    <row r="47" spans="1:5" x14ac:dyDescent="0.25">
      <c r="A47">
        <v>46</v>
      </c>
      <c r="D47" s="3">
        <v>3</v>
      </c>
    </row>
    <row r="48" spans="1:5" x14ac:dyDescent="0.25">
      <c r="A48">
        <v>47</v>
      </c>
      <c r="D48" s="3">
        <v>3</v>
      </c>
    </row>
    <row r="49" spans="1:5" x14ac:dyDescent="0.25">
      <c r="A49">
        <v>48</v>
      </c>
      <c r="D49" s="3">
        <v>3</v>
      </c>
    </row>
    <row r="50" spans="1:5" x14ac:dyDescent="0.25">
      <c r="A50">
        <v>49</v>
      </c>
      <c r="E50" s="5">
        <v>4</v>
      </c>
    </row>
    <row r="51" spans="1:5" x14ac:dyDescent="0.25">
      <c r="A51">
        <v>50</v>
      </c>
      <c r="B51" s="4">
        <v>1</v>
      </c>
      <c r="E51" s="5">
        <v>4</v>
      </c>
    </row>
    <row r="52" spans="1:5" x14ac:dyDescent="0.25">
      <c r="A52">
        <v>51</v>
      </c>
      <c r="B52" s="4">
        <v>1</v>
      </c>
      <c r="E52" s="5">
        <v>4</v>
      </c>
    </row>
    <row r="53" spans="1:5" x14ac:dyDescent="0.25">
      <c r="A53">
        <v>52</v>
      </c>
      <c r="B53" s="4">
        <v>1</v>
      </c>
      <c r="E53" s="5">
        <v>4</v>
      </c>
    </row>
    <row r="54" spans="1:5" x14ac:dyDescent="0.25">
      <c r="A54">
        <v>53</v>
      </c>
      <c r="B54" s="4">
        <v>1</v>
      </c>
      <c r="E54" s="5">
        <v>4</v>
      </c>
    </row>
    <row r="55" spans="1:5" x14ac:dyDescent="0.25">
      <c r="A55">
        <v>54</v>
      </c>
      <c r="B55" s="4">
        <v>1</v>
      </c>
      <c r="E55" s="5">
        <v>4</v>
      </c>
    </row>
    <row r="56" spans="1:5" x14ac:dyDescent="0.25">
      <c r="A56">
        <v>55</v>
      </c>
      <c r="B56" s="4">
        <v>1</v>
      </c>
      <c r="E56" s="5">
        <v>4</v>
      </c>
    </row>
    <row r="57" spans="1:5" x14ac:dyDescent="0.25">
      <c r="A57">
        <v>56</v>
      </c>
      <c r="B57" s="4">
        <v>1</v>
      </c>
      <c r="E57" s="5">
        <v>4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B59" s="4">
        <v>1</v>
      </c>
      <c r="C59" s="2">
        <v>2</v>
      </c>
    </row>
    <row r="60" spans="1:5" x14ac:dyDescent="0.25">
      <c r="A60">
        <v>59</v>
      </c>
      <c r="B60" s="4">
        <v>1</v>
      </c>
      <c r="C60" s="2">
        <v>2</v>
      </c>
    </row>
    <row r="61" spans="1:5" x14ac:dyDescent="0.25">
      <c r="A61">
        <v>60</v>
      </c>
      <c r="C61" s="2">
        <v>2</v>
      </c>
    </row>
    <row r="62" spans="1:5" x14ac:dyDescent="0.25">
      <c r="A62">
        <v>61</v>
      </c>
      <c r="C62" s="2">
        <v>2</v>
      </c>
    </row>
    <row r="63" spans="1:5" x14ac:dyDescent="0.25">
      <c r="A63">
        <v>62</v>
      </c>
      <c r="C63" s="2">
        <v>2</v>
      </c>
    </row>
    <row r="64" spans="1:5" x14ac:dyDescent="0.25">
      <c r="A64">
        <v>63</v>
      </c>
      <c r="C64" s="2">
        <v>2</v>
      </c>
    </row>
    <row r="65" spans="1:5" x14ac:dyDescent="0.25">
      <c r="A65">
        <v>64</v>
      </c>
      <c r="C65" s="2">
        <v>2</v>
      </c>
    </row>
    <row r="66" spans="1:5" x14ac:dyDescent="0.25">
      <c r="A66">
        <v>65</v>
      </c>
      <c r="C66" s="2">
        <v>2</v>
      </c>
      <c r="D66" s="3">
        <v>3</v>
      </c>
    </row>
    <row r="67" spans="1:5" x14ac:dyDescent="0.25">
      <c r="A67">
        <v>66</v>
      </c>
      <c r="C67" s="2">
        <v>2</v>
      </c>
      <c r="D67" s="3">
        <v>3</v>
      </c>
    </row>
    <row r="68" spans="1:5" x14ac:dyDescent="0.25">
      <c r="A68">
        <v>67</v>
      </c>
      <c r="C68" s="2">
        <v>2</v>
      </c>
      <c r="D68" s="3">
        <v>3</v>
      </c>
    </row>
    <row r="69" spans="1:5" x14ac:dyDescent="0.25">
      <c r="A69">
        <v>68</v>
      </c>
      <c r="D69" s="3">
        <v>3</v>
      </c>
    </row>
    <row r="70" spans="1:5" x14ac:dyDescent="0.25">
      <c r="A70">
        <v>69</v>
      </c>
      <c r="D70" s="3">
        <v>3</v>
      </c>
    </row>
    <row r="71" spans="1:5" x14ac:dyDescent="0.25">
      <c r="A71">
        <v>70</v>
      </c>
      <c r="D71" s="3">
        <v>3</v>
      </c>
      <c r="E71" s="5">
        <v>4</v>
      </c>
    </row>
    <row r="72" spans="1:5" x14ac:dyDescent="0.25">
      <c r="A72">
        <v>71</v>
      </c>
      <c r="D72" s="3">
        <v>3</v>
      </c>
      <c r="E72" s="5">
        <v>4</v>
      </c>
    </row>
    <row r="73" spans="1:5" x14ac:dyDescent="0.25">
      <c r="A73">
        <v>72</v>
      </c>
      <c r="D73" s="3">
        <v>3</v>
      </c>
      <c r="E73" s="5">
        <v>4</v>
      </c>
    </row>
    <row r="74" spans="1:5" x14ac:dyDescent="0.25">
      <c r="A74">
        <v>73</v>
      </c>
      <c r="D74" s="3">
        <v>3</v>
      </c>
      <c r="E74" s="5">
        <v>4</v>
      </c>
    </row>
    <row r="75" spans="1:5" x14ac:dyDescent="0.25">
      <c r="A75">
        <v>74</v>
      </c>
      <c r="D75" s="3">
        <v>3</v>
      </c>
      <c r="E75" s="5">
        <v>4</v>
      </c>
    </row>
    <row r="76" spans="1:5" x14ac:dyDescent="0.25">
      <c r="A76">
        <v>75</v>
      </c>
      <c r="B76" s="4">
        <v>1</v>
      </c>
      <c r="E76" s="5">
        <v>4</v>
      </c>
    </row>
    <row r="77" spans="1:5" x14ac:dyDescent="0.25">
      <c r="A77">
        <v>76</v>
      </c>
      <c r="B77" s="4">
        <v>1</v>
      </c>
      <c r="E77" s="5">
        <v>4</v>
      </c>
    </row>
    <row r="78" spans="1:5" x14ac:dyDescent="0.25">
      <c r="A78">
        <v>77</v>
      </c>
      <c r="B78" s="4">
        <v>1</v>
      </c>
      <c r="E78" s="5">
        <v>4</v>
      </c>
    </row>
    <row r="79" spans="1:5" x14ac:dyDescent="0.25">
      <c r="A79">
        <v>78</v>
      </c>
      <c r="B79" s="4">
        <v>1</v>
      </c>
      <c r="E79" s="5">
        <v>4</v>
      </c>
    </row>
    <row r="80" spans="1:5" x14ac:dyDescent="0.25">
      <c r="A80">
        <v>79</v>
      </c>
      <c r="B80" s="4">
        <v>1</v>
      </c>
    </row>
    <row r="81" spans="1:5" x14ac:dyDescent="0.25">
      <c r="A81">
        <v>80</v>
      </c>
      <c r="B81" s="4">
        <v>1</v>
      </c>
    </row>
    <row r="82" spans="1:5" x14ac:dyDescent="0.25">
      <c r="A82">
        <v>81</v>
      </c>
      <c r="B82" s="4">
        <v>1</v>
      </c>
    </row>
    <row r="83" spans="1:5" x14ac:dyDescent="0.25">
      <c r="A83">
        <v>82</v>
      </c>
      <c r="B83" s="4">
        <v>1</v>
      </c>
      <c r="C83" s="2">
        <v>2</v>
      </c>
    </row>
    <row r="84" spans="1:5" x14ac:dyDescent="0.25">
      <c r="A84">
        <v>83</v>
      </c>
      <c r="B84" s="4">
        <v>1</v>
      </c>
      <c r="C84" s="2">
        <v>2</v>
      </c>
    </row>
    <row r="85" spans="1:5" x14ac:dyDescent="0.25">
      <c r="A85">
        <v>84</v>
      </c>
      <c r="B85" s="4">
        <v>1</v>
      </c>
      <c r="C85" s="2">
        <v>2</v>
      </c>
    </row>
    <row r="86" spans="1:5" x14ac:dyDescent="0.25">
      <c r="A86">
        <v>85</v>
      </c>
      <c r="B86" s="4">
        <v>1</v>
      </c>
      <c r="C86" s="2">
        <v>2</v>
      </c>
    </row>
    <row r="87" spans="1:5" x14ac:dyDescent="0.25">
      <c r="A87">
        <v>86</v>
      </c>
      <c r="C87" s="2">
        <v>2</v>
      </c>
    </row>
    <row r="88" spans="1:5" x14ac:dyDescent="0.25">
      <c r="A88">
        <v>87</v>
      </c>
      <c r="C88" s="2">
        <v>2</v>
      </c>
    </row>
    <row r="89" spans="1:5" x14ac:dyDescent="0.25">
      <c r="A89">
        <v>88</v>
      </c>
      <c r="C89" s="2">
        <v>2</v>
      </c>
    </row>
    <row r="90" spans="1:5" x14ac:dyDescent="0.25">
      <c r="A90">
        <v>89</v>
      </c>
      <c r="C90" s="2">
        <v>2</v>
      </c>
      <c r="D90" s="3">
        <v>3</v>
      </c>
    </row>
    <row r="91" spans="1:5" x14ac:dyDescent="0.25">
      <c r="A91">
        <v>90</v>
      </c>
      <c r="C91" s="2">
        <v>2</v>
      </c>
      <c r="D91" s="3">
        <v>3</v>
      </c>
    </row>
    <row r="92" spans="1:5" x14ac:dyDescent="0.25">
      <c r="A92">
        <v>91</v>
      </c>
      <c r="D92" s="3">
        <v>3</v>
      </c>
      <c r="E92" s="5">
        <v>4</v>
      </c>
    </row>
    <row r="93" spans="1:5" x14ac:dyDescent="0.25">
      <c r="A93">
        <v>92</v>
      </c>
      <c r="D93" s="3">
        <v>3</v>
      </c>
      <c r="E93" s="5">
        <v>4</v>
      </c>
    </row>
    <row r="94" spans="1:5" x14ac:dyDescent="0.25">
      <c r="A94">
        <v>93</v>
      </c>
      <c r="D94" s="3">
        <v>3</v>
      </c>
      <c r="E94" s="5">
        <v>4</v>
      </c>
    </row>
    <row r="95" spans="1:5" x14ac:dyDescent="0.25">
      <c r="A95">
        <v>94</v>
      </c>
      <c r="D95" s="3">
        <v>3</v>
      </c>
      <c r="E95" s="5">
        <v>4</v>
      </c>
    </row>
    <row r="96" spans="1:5" x14ac:dyDescent="0.25">
      <c r="A96">
        <v>95</v>
      </c>
      <c r="D96" s="3">
        <v>3</v>
      </c>
      <c r="E96" s="5">
        <v>4</v>
      </c>
    </row>
    <row r="97" spans="1:5" x14ac:dyDescent="0.25">
      <c r="A97">
        <v>96</v>
      </c>
      <c r="D97" s="3">
        <v>3</v>
      </c>
      <c r="E97" s="5">
        <v>4</v>
      </c>
    </row>
    <row r="98" spans="1:5" x14ac:dyDescent="0.25">
      <c r="A98">
        <v>97</v>
      </c>
      <c r="D98" s="3">
        <v>3</v>
      </c>
      <c r="E98" s="5">
        <v>4</v>
      </c>
    </row>
    <row r="99" spans="1:5" x14ac:dyDescent="0.25">
      <c r="A99">
        <v>98</v>
      </c>
      <c r="B99" s="4">
        <v>1</v>
      </c>
      <c r="D99" s="3">
        <v>3</v>
      </c>
      <c r="E99" s="5">
        <v>4</v>
      </c>
    </row>
    <row r="100" spans="1:5" x14ac:dyDescent="0.25">
      <c r="A100">
        <v>99</v>
      </c>
      <c r="B100" s="4">
        <v>1</v>
      </c>
      <c r="E100" s="5">
        <v>4</v>
      </c>
    </row>
    <row r="101" spans="1:5" x14ac:dyDescent="0.25">
      <c r="A101">
        <v>100</v>
      </c>
      <c r="B101" s="4">
        <v>1</v>
      </c>
    </row>
    <row r="102" spans="1:5" x14ac:dyDescent="0.25">
      <c r="A102">
        <v>101</v>
      </c>
      <c r="B102" s="4">
        <v>1</v>
      </c>
    </row>
    <row r="103" spans="1:5" x14ac:dyDescent="0.25">
      <c r="A103">
        <v>102</v>
      </c>
      <c r="B103" s="4">
        <v>1</v>
      </c>
    </row>
    <row r="104" spans="1:5" x14ac:dyDescent="0.25">
      <c r="A104">
        <v>103</v>
      </c>
      <c r="B104" s="4">
        <v>1</v>
      </c>
    </row>
    <row r="105" spans="1:5" x14ac:dyDescent="0.25">
      <c r="A105">
        <v>104</v>
      </c>
      <c r="B105" s="4">
        <v>1</v>
      </c>
    </row>
    <row r="106" spans="1:5" x14ac:dyDescent="0.25">
      <c r="A106">
        <v>105</v>
      </c>
      <c r="B106" s="4">
        <v>1</v>
      </c>
      <c r="C106" s="2">
        <v>2</v>
      </c>
    </row>
    <row r="107" spans="1:5" x14ac:dyDescent="0.25">
      <c r="A107">
        <v>106</v>
      </c>
      <c r="B107" s="4">
        <v>1</v>
      </c>
      <c r="C107" s="2">
        <v>2</v>
      </c>
    </row>
    <row r="108" spans="1:5" x14ac:dyDescent="0.25">
      <c r="A108">
        <v>107</v>
      </c>
      <c r="B108" s="4">
        <v>1</v>
      </c>
      <c r="C108" s="2">
        <v>2</v>
      </c>
    </row>
    <row r="109" spans="1:5" x14ac:dyDescent="0.25">
      <c r="A109">
        <v>108</v>
      </c>
      <c r="C109" s="2">
        <v>2</v>
      </c>
    </row>
    <row r="110" spans="1:5" x14ac:dyDescent="0.25">
      <c r="A110">
        <v>109</v>
      </c>
      <c r="C110" s="2">
        <v>2</v>
      </c>
    </row>
    <row r="111" spans="1:5" x14ac:dyDescent="0.25">
      <c r="A111">
        <v>110</v>
      </c>
      <c r="C111" s="2">
        <v>2</v>
      </c>
    </row>
    <row r="112" spans="1:5" x14ac:dyDescent="0.25">
      <c r="A112">
        <v>111</v>
      </c>
      <c r="C112" s="2">
        <v>2</v>
      </c>
    </row>
    <row r="113" spans="1:5" x14ac:dyDescent="0.25">
      <c r="A113">
        <v>112</v>
      </c>
      <c r="C113" s="2">
        <v>2</v>
      </c>
      <c r="D113" s="3">
        <v>3</v>
      </c>
    </row>
    <row r="114" spans="1:5" x14ac:dyDescent="0.25">
      <c r="A114">
        <v>113</v>
      </c>
      <c r="D114" s="3">
        <v>3</v>
      </c>
    </row>
    <row r="115" spans="1:5" x14ac:dyDescent="0.25">
      <c r="A115">
        <v>114</v>
      </c>
      <c r="D115" s="3">
        <v>3</v>
      </c>
    </row>
    <row r="116" spans="1:5" x14ac:dyDescent="0.25">
      <c r="A116">
        <v>115</v>
      </c>
      <c r="D116" s="3">
        <v>3</v>
      </c>
      <c r="E116" s="5">
        <v>4</v>
      </c>
    </row>
    <row r="117" spans="1:5" x14ac:dyDescent="0.25">
      <c r="A117">
        <v>116</v>
      </c>
      <c r="D117" s="3">
        <v>3</v>
      </c>
      <c r="E117" s="5">
        <v>4</v>
      </c>
    </row>
    <row r="118" spans="1:5" x14ac:dyDescent="0.25">
      <c r="A118">
        <v>117</v>
      </c>
      <c r="D118" s="3">
        <v>3</v>
      </c>
      <c r="E118" s="5">
        <v>4</v>
      </c>
    </row>
    <row r="119" spans="1:5" x14ac:dyDescent="0.25">
      <c r="A119">
        <v>118</v>
      </c>
      <c r="D119" s="3">
        <v>3</v>
      </c>
      <c r="E119" s="5">
        <v>4</v>
      </c>
    </row>
    <row r="120" spans="1:5" x14ac:dyDescent="0.25">
      <c r="A120">
        <v>119</v>
      </c>
      <c r="D120" s="3">
        <v>3</v>
      </c>
      <c r="E120" s="5">
        <v>4</v>
      </c>
    </row>
    <row r="121" spans="1:5" x14ac:dyDescent="0.25">
      <c r="A121">
        <v>120</v>
      </c>
      <c r="B121" s="4">
        <v>1</v>
      </c>
      <c r="D121" s="3">
        <v>3</v>
      </c>
      <c r="E121" s="5">
        <v>4</v>
      </c>
    </row>
    <row r="122" spans="1:5" x14ac:dyDescent="0.25">
      <c r="A122">
        <v>121</v>
      </c>
      <c r="B122" s="4">
        <v>1</v>
      </c>
      <c r="E122" s="5">
        <v>4</v>
      </c>
    </row>
    <row r="123" spans="1:5" x14ac:dyDescent="0.25">
      <c r="A123">
        <v>122</v>
      </c>
      <c r="B123" s="4">
        <v>1</v>
      </c>
      <c r="E123" s="5">
        <v>4</v>
      </c>
    </row>
    <row r="124" spans="1:5" x14ac:dyDescent="0.25">
      <c r="A124">
        <v>123</v>
      </c>
      <c r="B124" s="4">
        <v>1</v>
      </c>
      <c r="E124" s="5">
        <v>4</v>
      </c>
    </row>
    <row r="125" spans="1:5" x14ac:dyDescent="0.25">
      <c r="A125">
        <v>124</v>
      </c>
      <c r="B125" s="4">
        <v>1</v>
      </c>
      <c r="E125" s="5">
        <v>4</v>
      </c>
    </row>
    <row r="126" spans="1:5" x14ac:dyDescent="0.25">
      <c r="A126">
        <v>125</v>
      </c>
      <c r="B126" s="4">
        <v>1</v>
      </c>
    </row>
    <row r="127" spans="1:5" x14ac:dyDescent="0.25">
      <c r="A127">
        <v>126</v>
      </c>
      <c r="B127" s="4">
        <v>1</v>
      </c>
    </row>
    <row r="128" spans="1:5" x14ac:dyDescent="0.25">
      <c r="A128">
        <v>127</v>
      </c>
      <c r="B128" s="4">
        <v>1</v>
      </c>
      <c r="C128" s="2">
        <v>2</v>
      </c>
    </row>
    <row r="129" spans="1:5" x14ac:dyDescent="0.25">
      <c r="A129">
        <v>128</v>
      </c>
      <c r="B129" s="4">
        <v>1</v>
      </c>
      <c r="C129" s="2">
        <v>2</v>
      </c>
    </row>
    <row r="130" spans="1:5" x14ac:dyDescent="0.25">
      <c r="A130">
        <v>129</v>
      </c>
      <c r="B130" s="4">
        <v>1</v>
      </c>
      <c r="C130" s="2">
        <v>2</v>
      </c>
    </row>
    <row r="131" spans="1:5" x14ac:dyDescent="0.25">
      <c r="A131">
        <v>130</v>
      </c>
      <c r="B131" s="4">
        <v>1</v>
      </c>
      <c r="C131" s="2">
        <v>2</v>
      </c>
    </row>
    <row r="132" spans="1:5" x14ac:dyDescent="0.25">
      <c r="A132">
        <v>131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  <c r="C134" s="2">
        <v>2</v>
      </c>
    </row>
    <row r="135" spans="1:5" x14ac:dyDescent="0.25">
      <c r="A135">
        <v>134</v>
      </c>
      <c r="C135" s="2">
        <v>2</v>
      </c>
    </row>
    <row r="136" spans="1:5" x14ac:dyDescent="0.25">
      <c r="A136">
        <v>135</v>
      </c>
      <c r="C136" s="2">
        <v>2</v>
      </c>
      <c r="D136" s="3">
        <v>3</v>
      </c>
    </row>
    <row r="137" spans="1:5" x14ac:dyDescent="0.25">
      <c r="A137">
        <v>136</v>
      </c>
      <c r="C137" s="2">
        <v>2</v>
      </c>
      <c r="D137" s="3">
        <v>3</v>
      </c>
    </row>
    <row r="138" spans="1:5" x14ac:dyDescent="0.25">
      <c r="A138">
        <v>137</v>
      </c>
      <c r="C138" s="2">
        <v>2</v>
      </c>
      <c r="D138" s="3">
        <v>3</v>
      </c>
    </row>
    <row r="139" spans="1:5" x14ac:dyDescent="0.25">
      <c r="A139">
        <v>138</v>
      </c>
      <c r="D139" s="3">
        <v>3</v>
      </c>
      <c r="E139" s="5">
        <v>4</v>
      </c>
    </row>
    <row r="140" spans="1:5" x14ac:dyDescent="0.25">
      <c r="A140">
        <v>139</v>
      </c>
      <c r="D140" s="3">
        <v>3</v>
      </c>
      <c r="E140" s="5">
        <v>4</v>
      </c>
    </row>
    <row r="141" spans="1:5" x14ac:dyDescent="0.25">
      <c r="A141">
        <v>140</v>
      </c>
      <c r="D141" s="3">
        <v>3</v>
      </c>
      <c r="E141" s="5">
        <v>4</v>
      </c>
    </row>
    <row r="142" spans="1:5" x14ac:dyDescent="0.25">
      <c r="A142">
        <v>141</v>
      </c>
      <c r="D142" s="3">
        <v>3</v>
      </c>
      <c r="E142" s="5">
        <v>4</v>
      </c>
    </row>
    <row r="143" spans="1:5" x14ac:dyDescent="0.25">
      <c r="A143">
        <v>142</v>
      </c>
      <c r="D143" s="3">
        <v>3</v>
      </c>
      <c r="E143" s="5">
        <v>4</v>
      </c>
    </row>
    <row r="144" spans="1:5" x14ac:dyDescent="0.25">
      <c r="A144">
        <v>143</v>
      </c>
      <c r="D144" s="3">
        <v>3</v>
      </c>
      <c r="E144" s="5">
        <v>4</v>
      </c>
    </row>
    <row r="145" spans="1:5" x14ac:dyDescent="0.25">
      <c r="A145">
        <v>144</v>
      </c>
      <c r="B145" s="4">
        <v>1</v>
      </c>
      <c r="D145" s="3">
        <v>3</v>
      </c>
      <c r="E145" s="5">
        <v>4</v>
      </c>
    </row>
    <row r="146" spans="1:5" x14ac:dyDescent="0.25">
      <c r="A146">
        <v>145</v>
      </c>
      <c r="B146" s="4">
        <v>1</v>
      </c>
      <c r="E146" s="5">
        <v>4</v>
      </c>
    </row>
    <row r="147" spans="1:5" x14ac:dyDescent="0.25">
      <c r="A147">
        <v>146</v>
      </c>
      <c r="B147" s="4">
        <v>1</v>
      </c>
      <c r="E147" s="5">
        <v>4</v>
      </c>
    </row>
    <row r="148" spans="1:5" x14ac:dyDescent="0.25">
      <c r="A148">
        <v>147</v>
      </c>
      <c r="B148" s="4">
        <v>1</v>
      </c>
      <c r="E148" s="5">
        <v>4</v>
      </c>
    </row>
    <row r="149" spans="1:5" x14ac:dyDescent="0.25">
      <c r="A149">
        <v>148</v>
      </c>
      <c r="B149" s="4">
        <v>1</v>
      </c>
      <c r="E149" s="5">
        <v>4</v>
      </c>
    </row>
    <row r="150" spans="1:5" x14ac:dyDescent="0.25">
      <c r="A150">
        <v>149</v>
      </c>
      <c r="B150" s="4">
        <v>1</v>
      </c>
    </row>
    <row r="151" spans="1:5" x14ac:dyDescent="0.25">
      <c r="A151">
        <v>150</v>
      </c>
      <c r="B151" s="4">
        <v>1</v>
      </c>
    </row>
    <row r="152" spans="1:5" x14ac:dyDescent="0.25">
      <c r="A152">
        <v>151</v>
      </c>
      <c r="B152" s="4">
        <v>1</v>
      </c>
      <c r="C152" s="2">
        <v>2</v>
      </c>
    </row>
    <row r="153" spans="1:5" x14ac:dyDescent="0.25">
      <c r="A153">
        <v>152</v>
      </c>
      <c r="B153" s="4">
        <v>1</v>
      </c>
      <c r="C153" s="2">
        <v>2</v>
      </c>
    </row>
    <row r="154" spans="1:5" x14ac:dyDescent="0.25">
      <c r="A154">
        <v>153</v>
      </c>
      <c r="B154" s="4">
        <v>1</v>
      </c>
      <c r="C154" s="2">
        <v>2</v>
      </c>
    </row>
    <row r="155" spans="1:5" x14ac:dyDescent="0.25">
      <c r="A155">
        <v>154</v>
      </c>
      <c r="B155" s="4">
        <v>1</v>
      </c>
      <c r="C155" s="2">
        <v>2</v>
      </c>
    </row>
    <row r="156" spans="1:5" x14ac:dyDescent="0.25">
      <c r="A156">
        <v>155</v>
      </c>
      <c r="B156" s="4">
        <v>1</v>
      </c>
      <c r="C156" s="2">
        <v>2</v>
      </c>
    </row>
    <row r="157" spans="1:5" x14ac:dyDescent="0.25">
      <c r="A157">
        <v>156</v>
      </c>
      <c r="C157" s="2">
        <v>2</v>
      </c>
    </row>
    <row r="158" spans="1:5" x14ac:dyDescent="0.25">
      <c r="A158">
        <v>157</v>
      </c>
      <c r="C158" s="2">
        <v>2</v>
      </c>
    </row>
    <row r="159" spans="1:5" x14ac:dyDescent="0.25">
      <c r="A159">
        <v>158</v>
      </c>
      <c r="C159" s="2">
        <v>2</v>
      </c>
    </row>
    <row r="160" spans="1:5" x14ac:dyDescent="0.25">
      <c r="A160">
        <v>159</v>
      </c>
      <c r="C160" s="2">
        <v>2</v>
      </c>
    </row>
    <row r="161" spans="1:5" x14ac:dyDescent="0.25">
      <c r="A161">
        <v>160</v>
      </c>
      <c r="C161" s="2">
        <v>2</v>
      </c>
      <c r="D161" s="3">
        <v>3</v>
      </c>
    </row>
    <row r="162" spans="1:5" x14ac:dyDescent="0.25">
      <c r="A162">
        <v>161</v>
      </c>
      <c r="D162" s="3">
        <v>3</v>
      </c>
      <c r="E162" s="5">
        <v>4</v>
      </c>
    </row>
    <row r="163" spans="1:5" x14ac:dyDescent="0.25">
      <c r="A163">
        <v>162</v>
      </c>
      <c r="D163" s="3">
        <v>3</v>
      </c>
      <c r="E163" s="5">
        <v>4</v>
      </c>
    </row>
    <row r="164" spans="1:5" x14ac:dyDescent="0.25">
      <c r="A164">
        <v>163</v>
      </c>
      <c r="D164" s="3">
        <v>3</v>
      </c>
      <c r="E164" s="5">
        <v>4</v>
      </c>
    </row>
    <row r="165" spans="1:5" x14ac:dyDescent="0.25">
      <c r="A165">
        <v>164</v>
      </c>
      <c r="D165" s="3">
        <v>3</v>
      </c>
      <c r="E165" s="5">
        <v>4</v>
      </c>
    </row>
    <row r="166" spans="1:5" x14ac:dyDescent="0.25">
      <c r="A166">
        <v>165</v>
      </c>
      <c r="D166" s="3">
        <v>3</v>
      </c>
      <c r="E166" s="5">
        <v>4</v>
      </c>
    </row>
    <row r="167" spans="1:5" x14ac:dyDescent="0.25">
      <c r="A167">
        <v>166</v>
      </c>
      <c r="D167" s="3">
        <v>3</v>
      </c>
      <c r="E167" s="5">
        <v>4</v>
      </c>
    </row>
    <row r="168" spans="1:5" x14ac:dyDescent="0.25">
      <c r="A168">
        <v>167</v>
      </c>
      <c r="D168" s="3">
        <v>3</v>
      </c>
      <c r="E168" s="5">
        <v>4</v>
      </c>
    </row>
    <row r="169" spans="1:5" x14ac:dyDescent="0.25">
      <c r="A169">
        <v>168</v>
      </c>
      <c r="B169" s="4">
        <v>1</v>
      </c>
      <c r="D169" s="3">
        <v>3</v>
      </c>
      <c r="E169" s="5">
        <v>4</v>
      </c>
    </row>
    <row r="170" spans="1:5" x14ac:dyDescent="0.25">
      <c r="A170">
        <v>169</v>
      </c>
      <c r="B170" s="4">
        <v>1</v>
      </c>
      <c r="D170" s="3">
        <v>3</v>
      </c>
      <c r="E170" s="5">
        <v>4</v>
      </c>
    </row>
    <row r="171" spans="1:5" x14ac:dyDescent="0.25">
      <c r="A171">
        <v>170</v>
      </c>
      <c r="B171" s="4">
        <v>1</v>
      </c>
      <c r="E171" s="5">
        <v>4</v>
      </c>
    </row>
    <row r="172" spans="1:5" x14ac:dyDescent="0.25">
      <c r="A172">
        <v>171</v>
      </c>
      <c r="B172" s="4">
        <v>1</v>
      </c>
      <c r="E172" s="5">
        <v>4</v>
      </c>
    </row>
    <row r="173" spans="1:5" x14ac:dyDescent="0.25">
      <c r="A173">
        <v>172</v>
      </c>
      <c r="B173" s="4">
        <v>1</v>
      </c>
    </row>
    <row r="174" spans="1:5" x14ac:dyDescent="0.25">
      <c r="A174">
        <v>173</v>
      </c>
      <c r="B174" s="4">
        <v>1</v>
      </c>
    </row>
    <row r="175" spans="1:5" x14ac:dyDescent="0.25">
      <c r="A175">
        <v>174</v>
      </c>
      <c r="B175" s="4">
        <v>1</v>
      </c>
    </row>
    <row r="176" spans="1:5" x14ac:dyDescent="0.25">
      <c r="A176">
        <v>175</v>
      </c>
      <c r="B176" s="4">
        <v>1</v>
      </c>
      <c r="C176" s="2">
        <v>2</v>
      </c>
    </row>
    <row r="177" spans="1:5" x14ac:dyDescent="0.25">
      <c r="A177">
        <v>176</v>
      </c>
      <c r="B177" s="4">
        <v>1</v>
      </c>
      <c r="C177" s="2">
        <v>2</v>
      </c>
    </row>
    <row r="178" spans="1:5" x14ac:dyDescent="0.25">
      <c r="A178">
        <v>177</v>
      </c>
      <c r="B178" s="4">
        <v>1</v>
      </c>
      <c r="C178" s="2">
        <v>2</v>
      </c>
    </row>
    <row r="179" spans="1:5" x14ac:dyDescent="0.25">
      <c r="A179">
        <v>178</v>
      </c>
      <c r="B179" s="4">
        <v>1</v>
      </c>
      <c r="C179" s="2">
        <v>2</v>
      </c>
    </row>
    <row r="180" spans="1:5" x14ac:dyDescent="0.25">
      <c r="A180">
        <v>179</v>
      </c>
      <c r="B180" s="4">
        <v>1</v>
      </c>
      <c r="C180" s="2">
        <v>2</v>
      </c>
    </row>
    <row r="181" spans="1:5" x14ac:dyDescent="0.25">
      <c r="A181">
        <v>180</v>
      </c>
      <c r="C181" s="2">
        <v>2</v>
      </c>
    </row>
    <row r="182" spans="1:5" x14ac:dyDescent="0.25">
      <c r="A182">
        <v>181</v>
      </c>
      <c r="C182" s="2">
        <v>2</v>
      </c>
    </row>
    <row r="183" spans="1:5" x14ac:dyDescent="0.25">
      <c r="A183">
        <v>182</v>
      </c>
      <c r="C183" s="2">
        <v>2</v>
      </c>
    </row>
    <row r="184" spans="1:5" x14ac:dyDescent="0.25">
      <c r="A184">
        <v>183</v>
      </c>
      <c r="C184" s="2">
        <v>2</v>
      </c>
    </row>
    <row r="185" spans="1:5" x14ac:dyDescent="0.25">
      <c r="A185">
        <v>184</v>
      </c>
      <c r="C185" s="2">
        <v>2</v>
      </c>
      <c r="D185" s="3">
        <v>3</v>
      </c>
    </row>
    <row r="186" spans="1:5" x14ac:dyDescent="0.25">
      <c r="A186">
        <v>185</v>
      </c>
      <c r="C186" s="2">
        <v>2</v>
      </c>
      <c r="D186" s="3">
        <v>3</v>
      </c>
    </row>
    <row r="187" spans="1:5" x14ac:dyDescent="0.25">
      <c r="A187">
        <v>186</v>
      </c>
      <c r="D187" s="3">
        <v>3</v>
      </c>
      <c r="E187" s="5">
        <v>4</v>
      </c>
    </row>
    <row r="188" spans="1:5" x14ac:dyDescent="0.25">
      <c r="A188">
        <v>187</v>
      </c>
      <c r="D188" s="3">
        <v>3</v>
      </c>
      <c r="E188" s="5">
        <v>4</v>
      </c>
    </row>
    <row r="189" spans="1:5" x14ac:dyDescent="0.25">
      <c r="A189">
        <v>188</v>
      </c>
      <c r="D189" s="3">
        <v>3</v>
      </c>
      <c r="E189" s="5">
        <v>4</v>
      </c>
    </row>
    <row r="190" spans="1:5" x14ac:dyDescent="0.25">
      <c r="A190">
        <v>189</v>
      </c>
      <c r="D190" s="3">
        <v>3</v>
      </c>
      <c r="E190" s="5">
        <v>4</v>
      </c>
    </row>
    <row r="191" spans="1:5" x14ac:dyDescent="0.25">
      <c r="A191">
        <v>190</v>
      </c>
      <c r="D191" s="3">
        <v>3</v>
      </c>
      <c r="E191" s="5">
        <v>4</v>
      </c>
    </row>
    <row r="192" spans="1:5" x14ac:dyDescent="0.25">
      <c r="A192">
        <v>191</v>
      </c>
      <c r="D192" s="3">
        <v>3</v>
      </c>
      <c r="E192" s="5">
        <v>4</v>
      </c>
    </row>
    <row r="193" spans="1:5" x14ac:dyDescent="0.25">
      <c r="A193">
        <v>192</v>
      </c>
      <c r="B193" s="4">
        <v>1</v>
      </c>
      <c r="D193" s="3">
        <v>3</v>
      </c>
      <c r="E193" s="5">
        <v>4</v>
      </c>
    </row>
    <row r="194" spans="1:5" x14ac:dyDescent="0.25">
      <c r="A194">
        <v>193</v>
      </c>
      <c r="B194" s="4">
        <v>1</v>
      </c>
      <c r="D194" s="3">
        <v>3</v>
      </c>
      <c r="E194" s="5">
        <v>4</v>
      </c>
    </row>
    <row r="195" spans="1:5" x14ac:dyDescent="0.25">
      <c r="A195">
        <v>194</v>
      </c>
      <c r="B195" s="4">
        <v>1</v>
      </c>
      <c r="D195" s="3">
        <v>3</v>
      </c>
      <c r="E195" s="5">
        <v>4</v>
      </c>
    </row>
    <row r="196" spans="1:5" x14ac:dyDescent="0.25">
      <c r="A196">
        <v>195</v>
      </c>
      <c r="B196" s="4">
        <v>1</v>
      </c>
      <c r="E196" s="5">
        <v>4</v>
      </c>
    </row>
    <row r="197" spans="1:5" x14ac:dyDescent="0.25">
      <c r="A197">
        <v>196</v>
      </c>
      <c r="B197" s="4">
        <v>1</v>
      </c>
      <c r="E197" s="5">
        <v>4</v>
      </c>
    </row>
    <row r="198" spans="1:5" x14ac:dyDescent="0.25">
      <c r="A198">
        <v>197</v>
      </c>
      <c r="B198" s="4">
        <v>1</v>
      </c>
    </row>
    <row r="199" spans="1:5" x14ac:dyDescent="0.25">
      <c r="A199">
        <v>198</v>
      </c>
      <c r="B199" s="4">
        <v>1</v>
      </c>
    </row>
    <row r="200" spans="1:5" x14ac:dyDescent="0.25">
      <c r="A200">
        <v>199</v>
      </c>
      <c r="B200" s="4">
        <v>1</v>
      </c>
    </row>
    <row r="201" spans="1:5" x14ac:dyDescent="0.25">
      <c r="A201">
        <v>200</v>
      </c>
      <c r="B201" s="4">
        <v>1</v>
      </c>
      <c r="C201" s="2">
        <v>2</v>
      </c>
    </row>
    <row r="202" spans="1:5" x14ac:dyDescent="0.25">
      <c r="A202">
        <v>201</v>
      </c>
      <c r="B202" s="4">
        <v>1</v>
      </c>
      <c r="C202" s="2">
        <v>2</v>
      </c>
    </row>
    <row r="203" spans="1:5" x14ac:dyDescent="0.25">
      <c r="A203">
        <v>202</v>
      </c>
      <c r="B203" s="4">
        <v>1</v>
      </c>
      <c r="C203" s="2">
        <v>2</v>
      </c>
    </row>
    <row r="204" spans="1:5" x14ac:dyDescent="0.25">
      <c r="A204">
        <v>203</v>
      </c>
      <c r="B204" s="4">
        <v>1</v>
      </c>
      <c r="C204" s="2">
        <v>2</v>
      </c>
    </row>
    <row r="205" spans="1:5" x14ac:dyDescent="0.25">
      <c r="A205">
        <v>204</v>
      </c>
      <c r="C205" s="2">
        <v>2</v>
      </c>
    </row>
    <row r="206" spans="1:5" x14ac:dyDescent="0.25">
      <c r="A206">
        <v>205</v>
      </c>
      <c r="C206" s="2">
        <v>2</v>
      </c>
    </row>
    <row r="207" spans="1:5" x14ac:dyDescent="0.25">
      <c r="A207">
        <v>206</v>
      </c>
      <c r="C207" s="2">
        <v>2</v>
      </c>
    </row>
    <row r="208" spans="1:5" x14ac:dyDescent="0.25">
      <c r="A208">
        <v>207</v>
      </c>
      <c r="C208" s="2">
        <v>2</v>
      </c>
      <c r="D208" s="3">
        <v>3</v>
      </c>
    </row>
    <row r="209" spans="1:5" x14ac:dyDescent="0.25">
      <c r="A209">
        <v>208</v>
      </c>
      <c r="C209" s="2">
        <v>2</v>
      </c>
      <c r="D209" s="3">
        <v>3</v>
      </c>
    </row>
    <row r="210" spans="1:5" x14ac:dyDescent="0.25">
      <c r="A210">
        <v>209</v>
      </c>
      <c r="C210" s="2">
        <v>2</v>
      </c>
      <c r="D210" s="3">
        <v>3</v>
      </c>
    </row>
    <row r="211" spans="1:5" x14ac:dyDescent="0.25">
      <c r="A211">
        <v>210</v>
      </c>
      <c r="C211" s="2">
        <v>2</v>
      </c>
      <c r="D211" s="3">
        <v>3</v>
      </c>
    </row>
    <row r="212" spans="1:5" x14ac:dyDescent="0.25">
      <c r="A212">
        <v>211</v>
      </c>
      <c r="D212" s="3">
        <v>3</v>
      </c>
      <c r="E212" s="5">
        <v>4</v>
      </c>
    </row>
    <row r="213" spans="1:5" x14ac:dyDescent="0.25">
      <c r="A213">
        <v>212</v>
      </c>
      <c r="D213" s="3">
        <v>3</v>
      </c>
      <c r="E213" s="5">
        <v>4</v>
      </c>
    </row>
    <row r="214" spans="1:5" x14ac:dyDescent="0.25">
      <c r="A214">
        <v>213</v>
      </c>
      <c r="D214" s="3">
        <v>3</v>
      </c>
      <c r="E214" s="5">
        <v>4</v>
      </c>
    </row>
    <row r="215" spans="1:5" x14ac:dyDescent="0.25">
      <c r="A215">
        <v>214</v>
      </c>
      <c r="D215" s="3">
        <v>3</v>
      </c>
      <c r="E215" s="5">
        <v>4</v>
      </c>
    </row>
    <row r="216" spans="1:5" x14ac:dyDescent="0.25">
      <c r="A216">
        <v>215</v>
      </c>
      <c r="B216" s="4">
        <v>1</v>
      </c>
      <c r="D216" s="3">
        <v>3</v>
      </c>
      <c r="E216" s="5">
        <v>4</v>
      </c>
    </row>
    <row r="217" spans="1:5" x14ac:dyDescent="0.25">
      <c r="A217">
        <v>216</v>
      </c>
      <c r="B217" s="4">
        <v>1</v>
      </c>
      <c r="D217" s="3">
        <v>3</v>
      </c>
      <c r="E217" s="5">
        <v>4</v>
      </c>
    </row>
    <row r="218" spans="1:5" x14ac:dyDescent="0.25">
      <c r="A218">
        <v>217</v>
      </c>
      <c r="B218" s="4">
        <v>1</v>
      </c>
      <c r="D218" s="3">
        <v>3</v>
      </c>
      <c r="E218" s="5">
        <v>4</v>
      </c>
    </row>
    <row r="219" spans="1:5" x14ac:dyDescent="0.25">
      <c r="A219">
        <v>218</v>
      </c>
      <c r="B219" s="4">
        <v>1</v>
      </c>
      <c r="D219" s="3">
        <v>3</v>
      </c>
      <c r="E219" s="5">
        <v>4</v>
      </c>
    </row>
    <row r="220" spans="1:5" x14ac:dyDescent="0.25">
      <c r="A220">
        <v>219</v>
      </c>
      <c r="B220" s="4">
        <v>1</v>
      </c>
      <c r="E220" s="5">
        <v>4</v>
      </c>
    </row>
    <row r="221" spans="1:5" x14ac:dyDescent="0.25">
      <c r="A221">
        <v>220</v>
      </c>
      <c r="B221" s="4">
        <v>1</v>
      </c>
      <c r="E221" s="5">
        <v>4</v>
      </c>
    </row>
    <row r="222" spans="1:5" x14ac:dyDescent="0.25">
      <c r="A222">
        <v>221</v>
      </c>
      <c r="B222" s="4">
        <v>1</v>
      </c>
      <c r="E222" s="5">
        <v>4</v>
      </c>
    </row>
    <row r="223" spans="1:5" x14ac:dyDescent="0.25">
      <c r="A223">
        <v>222</v>
      </c>
      <c r="B223" s="4">
        <v>1</v>
      </c>
      <c r="E223" s="5">
        <v>4</v>
      </c>
    </row>
    <row r="224" spans="1:5" x14ac:dyDescent="0.25">
      <c r="A224">
        <v>223</v>
      </c>
      <c r="B224" s="4">
        <v>1</v>
      </c>
    </row>
    <row r="225" spans="1:5" x14ac:dyDescent="0.25">
      <c r="A225">
        <v>224</v>
      </c>
      <c r="B225" s="4">
        <v>1</v>
      </c>
      <c r="C225" s="2">
        <v>2</v>
      </c>
    </row>
    <row r="226" spans="1:5" x14ac:dyDescent="0.25">
      <c r="A226">
        <v>225</v>
      </c>
      <c r="B226" s="4">
        <v>1</v>
      </c>
      <c r="C226" s="2">
        <v>2</v>
      </c>
    </row>
    <row r="227" spans="1:5" x14ac:dyDescent="0.25">
      <c r="A227">
        <v>226</v>
      </c>
      <c r="B227" s="4">
        <v>1</v>
      </c>
      <c r="C227" s="2">
        <v>2</v>
      </c>
    </row>
    <row r="228" spans="1:5" x14ac:dyDescent="0.25">
      <c r="A228">
        <v>227</v>
      </c>
      <c r="B228" s="4">
        <v>1</v>
      </c>
      <c r="C228" s="2">
        <v>2</v>
      </c>
    </row>
    <row r="229" spans="1:5" x14ac:dyDescent="0.25">
      <c r="A229">
        <v>228</v>
      </c>
      <c r="B229" s="4">
        <v>1</v>
      </c>
      <c r="C229" s="2">
        <v>2</v>
      </c>
    </row>
    <row r="230" spans="1:5" x14ac:dyDescent="0.25">
      <c r="A230">
        <v>229</v>
      </c>
      <c r="C230" s="2">
        <v>2</v>
      </c>
    </row>
    <row r="231" spans="1:5" x14ac:dyDescent="0.25">
      <c r="A231">
        <v>230</v>
      </c>
      <c r="C231" s="2">
        <v>2</v>
      </c>
    </row>
    <row r="232" spans="1:5" x14ac:dyDescent="0.25">
      <c r="A232">
        <v>231</v>
      </c>
      <c r="C232" s="2">
        <v>2</v>
      </c>
    </row>
    <row r="233" spans="1:5" x14ac:dyDescent="0.25">
      <c r="A233">
        <v>232</v>
      </c>
      <c r="C233" s="2">
        <v>2</v>
      </c>
      <c r="D233" s="3">
        <v>3</v>
      </c>
    </row>
    <row r="234" spans="1:5" x14ac:dyDescent="0.25">
      <c r="A234">
        <v>233</v>
      </c>
      <c r="C234" s="2">
        <v>2</v>
      </c>
      <c r="D234" s="3">
        <v>3</v>
      </c>
    </row>
    <row r="235" spans="1:5" x14ac:dyDescent="0.25">
      <c r="A235">
        <v>234</v>
      </c>
      <c r="C235" s="2">
        <v>2</v>
      </c>
      <c r="D235" s="3">
        <v>3</v>
      </c>
    </row>
    <row r="236" spans="1:5" x14ac:dyDescent="0.25">
      <c r="A236">
        <v>235</v>
      </c>
      <c r="C236" s="2">
        <v>2</v>
      </c>
      <c r="D236" s="3">
        <v>3</v>
      </c>
    </row>
    <row r="237" spans="1:5" x14ac:dyDescent="0.25">
      <c r="A237">
        <v>236</v>
      </c>
      <c r="C237" s="2">
        <v>2</v>
      </c>
      <c r="D237" s="3">
        <v>3</v>
      </c>
    </row>
    <row r="238" spans="1:5" x14ac:dyDescent="0.25">
      <c r="A238">
        <v>237</v>
      </c>
      <c r="D238" s="3">
        <v>3</v>
      </c>
    </row>
    <row r="239" spans="1:5" x14ac:dyDescent="0.25">
      <c r="A239">
        <v>238</v>
      </c>
      <c r="D239" s="3">
        <v>3</v>
      </c>
      <c r="E239" s="5">
        <v>4</v>
      </c>
    </row>
    <row r="240" spans="1:5" x14ac:dyDescent="0.25">
      <c r="A240">
        <v>239</v>
      </c>
      <c r="D240" s="3">
        <v>3</v>
      </c>
      <c r="E240" s="5">
        <v>4</v>
      </c>
    </row>
    <row r="241" spans="1:5" x14ac:dyDescent="0.25">
      <c r="A241">
        <v>240</v>
      </c>
      <c r="D241" s="3">
        <v>3</v>
      </c>
      <c r="E241" s="5">
        <v>4</v>
      </c>
    </row>
    <row r="242" spans="1:5" x14ac:dyDescent="0.25">
      <c r="A242">
        <v>241</v>
      </c>
      <c r="B242" s="4">
        <v>1</v>
      </c>
      <c r="D242" s="3">
        <v>3</v>
      </c>
      <c r="E242" s="5">
        <v>4</v>
      </c>
    </row>
    <row r="243" spans="1:5" x14ac:dyDescent="0.25">
      <c r="A243">
        <v>242</v>
      </c>
      <c r="B243" s="4">
        <v>1</v>
      </c>
      <c r="D243" s="3">
        <v>3</v>
      </c>
      <c r="E243" s="5">
        <v>4</v>
      </c>
    </row>
    <row r="244" spans="1:5" x14ac:dyDescent="0.25">
      <c r="A244">
        <v>243</v>
      </c>
      <c r="B244" s="4">
        <v>1</v>
      </c>
      <c r="D244" s="3">
        <v>3</v>
      </c>
      <c r="E244" s="5">
        <v>4</v>
      </c>
    </row>
    <row r="245" spans="1:5" x14ac:dyDescent="0.25">
      <c r="A245">
        <v>244</v>
      </c>
      <c r="B245" s="4">
        <v>1</v>
      </c>
      <c r="D245" s="3">
        <v>3</v>
      </c>
      <c r="E245" s="5">
        <v>4</v>
      </c>
    </row>
    <row r="246" spans="1:5" x14ac:dyDescent="0.25">
      <c r="A246">
        <v>245</v>
      </c>
      <c r="B246" s="4">
        <v>1</v>
      </c>
      <c r="D246" s="3">
        <v>3</v>
      </c>
      <c r="E246" s="5">
        <v>4</v>
      </c>
    </row>
    <row r="247" spans="1:5" x14ac:dyDescent="0.25">
      <c r="A247">
        <v>246</v>
      </c>
      <c r="B247" s="4">
        <v>1</v>
      </c>
      <c r="E247" s="5">
        <v>4</v>
      </c>
    </row>
    <row r="248" spans="1:5" x14ac:dyDescent="0.25">
      <c r="A248">
        <v>247</v>
      </c>
      <c r="B248" s="4">
        <v>1</v>
      </c>
      <c r="E248" s="5">
        <v>4</v>
      </c>
    </row>
    <row r="249" spans="1:5" x14ac:dyDescent="0.25">
      <c r="A249">
        <v>248</v>
      </c>
      <c r="B249" s="4">
        <v>1</v>
      </c>
      <c r="E249" s="5">
        <v>4</v>
      </c>
    </row>
    <row r="250" spans="1:5" x14ac:dyDescent="0.25">
      <c r="A250">
        <v>249</v>
      </c>
      <c r="B250" s="4">
        <v>1</v>
      </c>
      <c r="E250" s="5">
        <v>4</v>
      </c>
    </row>
    <row r="251" spans="1:5" x14ac:dyDescent="0.25">
      <c r="A251">
        <v>250</v>
      </c>
      <c r="B251" s="4">
        <v>1</v>
      </c>
      <c r="E251" s="5">
        <v>4</v>
      </c>
    </row>
    <row r="252" spans="1:5" x14ac:dyDescent="0.25">
      <c r="A252">
        <v>251</v>
      </c>
      <c r="B252" s="4">
        <v>1</v>
      </c>
      <c r="E252" s="5">
        <v>4</v>
      </c>
    </row>
    <row r="253" spans="1:5" x14ac:dyDescent="0.25">
      <c r="A253">
        <v>252</v>
      </c>
      <c r="B253" s="4">
        <v>1</v>
      </c>
      <c r="E253" s="5">
        <v>4</v>
      </c>
    </row>
    <row r="254" spans="1:5" x14ac:dyDescent="0.25">
      <c r="A254">
        <v>253</v>
      </c>
      <c r="B254" s="4">
        <v>1</v>
      </c>
      <c r="E254" s="5">
        <v>4</v>
      </c>
    </row>
    <row r="255" spans="1:5" x14ac:dyDescent="0.25">
      <c r="A255">
        <v>254</v>
      </c>
      <c r="B255" s="4">
        <v>1</v>
      </c>
      <c r="C255" s="2">
        <v>2</v>
      </c>
    </row>
    <row r="256" spans="1:5" x14ac:dyDescent="0.25">
      <c r="A256">
        <v>255</v>
      </c>
      <c r="B256" s="4">
        <v>1</v>
      </c>
      <c r="C256" s="2">
        <v>2</v>
      </c>
    </row>
    <row r="257" spans="1:5" x14ac:dyDescent="0.25">
      <c r="A257">
        <v>256</v>
      </c>
      <c r="B257" s="4">
        <v>1</v>
      </c>
      <c r="C257" s="2">
        <v>2</v>
      </c>
    </row>
    <row r="258" spans="1:5" x14ac:dyDescent="0.25">
      <c r="A258">
        <v>257</v>
      </c>
      <c r="B258" s="4">
        <v>1</v>
      </c>
      <c r="C258" s="2">
        <v>2</v>
      </c>
    </row>
    <row r="259" spans="1:5" x14ac:dyDescent="0.25">
      <c r="A259">
        <v>258</v>
      </c>
      <c r="B259" s="4">
        <v>1</v>
      </c>
      <c r="C259" s="2">
        <v>2</v>
      </c>
    </row>
    <row r="260" spans="1:5" x14ac:dyDescent="0.25">
      <c r="A260">
        <v>259</v>
      </c>
      <c r="C260" s="2">
        <v>2</v>
      </c>
    </row>
    <row r="261" spans="1:5" x14ac:dyDescent="0.25">
      <c r="A261">
        <v>260</v>
      </c>
      <c r="C261" s="2">
        <v>2</v>
      </c>
    </row>
    <row r="262" spans="1:5" x14ac:dyDescent="0.25">
      <c r="A262">
        <v>261</v>
      </c>
      <c r="C262" s="2">
        <v>2</v>
      </c>
    </row>
    <row r="263" spans="1:5" x14ac:dyDescent="0.25">
      <c r="A263">
        <v>262</v>
      </c>
      <c r="C263" s="2">
        <v>2</v>
      </c>
      <c r="D263" s="3">
        <v>3</v>
      </c>
    </row>
    <row r="264" spans="1:5" x14ac:dyDescent="0.25">
      <c r="A264">
        <v>263</v>
      </c>
      <c r="C264" s="2">
        <v>2</v>
      </c>
      <c r="D264" s="3">
        <v>3</v>
      </c>
    </row>
    <row r="265" spans="1:5" x14ac:dyDescent="0.25">
      <c r="A265">
        <v>264</v>
      </c>
      <c r="C265" s="2">
        <v>2</v>
      </c>
      <c r="D265" s="3">
        <v>3</v>
      </c>
    </row>
    <row r="266" spans="1:5" x14ac:dyDescent="0.25">
      <c r="A266">
        <v>265</v>
      </c>
      <c r="C266" s="2">
        <v>2</v>
      </c>
      <c r="D266" s="3">
        <v>3</v>
      </c>
    </row>
    <row r="267" spans="1:5" x14ac:dyDescent="0.25">
      <c r="A267">
        <v>266</v>
      </c>
      <c r="C267" s="2">
        <v>2</v>
      </c>
      <c r="D267" s="3">
        <v>3</v>
      </c>
    </row>
    <row r="268" spans="1:5" x14ac:dyDescent="0.25">
      <c r="A268">
        <v>267</v>
      </c>
      <c r="C268" s="2">
        <v>2</v>
      </c>
      <c r="D268" s="3">
        <v>3</v>
      </c>
    </row>
    <row r="269" spans="1:5" x14ac:dyDescent="0.25">
      <c r="A269">
        <v>268</v>
      </c>
      <c r="C269" s="2">
        <v>2</v>
      </c>
      <c r="D269" s="3">
        <v>3</v>
      </c>
      <c r="E269" s="5">
        <v>4</v>
      </c>
    </row>
    <row r="270" spans="1:5" x14ac:dyDescent="0.25">
      <c r="A270">
        <v>269</v>
      </c>
      <c r="C270" s="2">
        <v>2</v>
      </c>
      <c r="D270" s="3">
        <v>3</v>
      </c>
      <c r="E270" s="5">
        <v>4</v>
      </c>
    </row>
    <row r="271" spans="1:5" x14ac:dyDescent="0.25">
      <c r="A271">
        <v>270</v>
      </c>
      <c r="C271" s="2">
        <v>2</v>
      </c>
      <c r="D271" s="3">
        <v>3</v>
      </c>
      <c r="E271" s="5">
        <v>4</v>
      </c>
    </row>
    <row r="272" spans="1:5" x14ac:dyDescent="0.25">
      <c r="A272">
        <v>271</v>
      </c>
      <c r="C272" s="2">
        <v>2</v>
      </c>
      <c r="D272" s="3">
        <v>3</v>
      </c>
      <c r="E272" s="5">
        <v>4</v>
      </c>
    </row>
    <row r="273" spans="1:5" x14ac:dyDescent="0.25">
      <c r="A273">
        <v>272</v>
      </c>
      <c r="B273" s="4">
        <v>1</v>
      </c>
      <c r="D273" s="3">
        <v>3</v>
      </c>
      <c r="E273" s="5">
        <v>4</v>
      </c>
    </row>
    <row r="274" spans="1:5" x14ac:dyDescent="0.25">
      <c r="A274">
        <v>273</v>
      </c>
      <c r="B274" s="4">
        <v>1</v>
      </c>
      <c r="D274" s="3">
        <v>3</v>
      </c>
      <c r="E274" s="5">
        <v>4</v>
      </c>
    </row>
    <row r="275" spans="1:5" x14ac:dyDescent="0.25">
      <c r="A275">
        <v>274</v>
      </c>
      <c r="B275" s="4">
        <v>1</v>
      </c>
      <c r="D275" s="3">
        <v>3</v>
      </c>
      <c r="E275" s="5">
        <v>4</v>
      </c>
    </row>
    <row r="276" spans="1:5" x14ac:dyDescent="0.25">
      <c r="A276">
        <v>275</v>
      </c>
      <c r="B276" s="4">
        <v>1</v>
      </c>
      <c r="D276" s="3">
        <v>3</v>
      </c>
      <c r="E276" s="5">
        <v>4</v>
      </c>
    </row>
    <row r="277" spans="1:5" x14ac:dyDescent="0.25">
      <c r="A277">
        <v>276</v>
      </c>
      <c r="B277" s="4">
        <v>1</v>
      </c>
      <c r="D277" s="3">
        <v>3</v>
      </c>
      <c r="E277" s="5">
        <v>4</v>
      </c>
    </row>
    <row r="278" spans="1:5" x14ac:dyDescent="0.25">
      <c r="A278">
        <v>277</v>
      </c>
      <c r="B278" s="4">
        <v>1</v>
      </c>
      <c r="D278" s="3">
        <v>3</v>
      </c>
      <c r="E278" s="5">
        <v>4</v>
      </c>
    </row>
    <row r="279" spans="1:5" x14ac:dyDescent="0.25">
      <c r="A279">
        <v>278</v>
      </c>
      <c r="B279" s="4">
        <v>1</v>
      </c>
      <c r="D279" s="3">
        <v>3</v>
      </c>
      <c r="E279" s="5">
        <v>4</v>
      </c>
    </row>
    <row r="280" spans="1:5" x14ac:dyDescent="0.25">
      <c r="A280">
        <v>279</v>
      </c>
      <c r="B280" s="4">
        <v>1</v>
      </c>
      <c r="E280" s="5">
        <v>4</v>
      </c>
    </row>
    <row r="281" spans="1:5" x14ac:dyDescent="0.25">
      <c r="A281">
        <v>280</v>
      </c>
      <c r="B281" s="4">
        <v>1</v>
      </c>
      <c r="E281" s="5">
        <v>4</v>
      </c>
    </row>
    <row r="282" spans="1:5" x14ac:dyDescent="0.25">
      <c r="A282">
        <v>281</v>
      </c>
      <c r="B282" s="4">
        <v>1</v>
      </c>
      <c r="E282" s="5">
        <v>4</v>
      </c>
    </row>
    <row r="283" spans="1:5" x14ac:dyDescent="0.25">
      <c r="A283">
        <v>282</v>
      </c>
      <c r="B283" s="4">
        <v>1</v>
      </c>
      <c r="E283" s="5">
        <v>4</v>
      </c>
    </row>
    <row r="284" spans="1:5" x14ac:dyDescent="0.25">
      <c r="A284">
        <v>283</v>
      </c>
      <c r="B284" s="4">
        <v>1</v>
      </c>
      <c r="E284" s="5">
        <v>4</v>
      </c>
    </row>
    <row r="285" spans="1:5" x14ac:dyDescent="0.25">
      <c r="A285">
        <v>284</v>
      </c>
      <c r="B285" s="4">
        <v>1</v>
      </c>
      <c r="E285" s="5">
        <v>4</v>
      </c>
    </row>
    <row r="286" spans="1:5" x14ac:dyDescent="0.25">
      <c r="A286">
        <v>285</v>
      </c>
      <c r="B286" s="4">
        <v>1</v>
      </c>
      <c r="E286" s="5">
        <v>4</v>
      </c>
    </row>
    <row r="287" spans="1:5" x14ac:dyDescent="0.25">
      <c r="A287">
        <v>286</v>
      </c>
      <c r="B287" s="4">
        <v>1</v>
      </c>
      <c r="E287" s="5">
        <v>4</v>
      </c>
    </row>
    <row r="288" spans="1:5" x14ac:dyDescent="0.25">
      <c r="A288">
        <v>287</v>
      </c>
      <c r="B288" s="4">
        <v>1</v>
      </c>
      <c r="E288" s="5">
        <v>4</v>
      </c>
    </row>
    <row r="289" spans="1:6" x14ac:dyDescent="0.25">
      <c r="A289">
        <v>288</v>
      </c>
      <c r="B289" s="4">
        <v>1</v>
      </c>
      <c r="E289" s="5">
        <v>4</v>
      </c>
    </row>
    <row r="290" spans="1:6" x14ac:dyDescent="0.25">
      <c r="A290">
        <v>289</v>
      </c>
      <c r="B290" s="4">
        <v>1</v>
      </c>
      <c r="E290" s="5">
        <v>4</v>
      </c>
    </row>
    <row r="291" spans="1:6" x14ac:dyDescent="0.25">
      <c r="A291">
        <v>290</v>
      </c>
      <c r="B291" s="4">
        <v>1</v>
      </c>
      <c r="E291" s="5">
        <v>4</v>
      </c>
    </row>
    <row r="292" spans="1:6" x14ac:dyDescent="0.25">
      <c r="A292">
        <v>291</v>
      </c>
      <c r="B292" s="4">
        <v>1</v>
      </c>
      <c r="C292" s="2">
        <v>2</v>
      </c>
      <c r="E292" s="5">
        <v>4</v>
      </c>
    </row>
    <row r="293" spans="1:6" x14ac:dyDescent="0.25">
      <c r="A293">
        <v>292</v>
      </c>
      <c r="B293" s="4">
        <v>1</v>
      </c>
      <c r="C293" s="2">
        <v>2</v>
      </c>
      <c r="D293" s="3">
        <v>3</v>
      </c>
    </row>
    <row r="294" spans="1:6" x14ac:dyDescent="0.25">
      <c r="A294">
        <v>293</v>
      </c>
      <c r="B294" s="4">
        <v>1</v>
      </c>
      <c r="C294" s="2">
        <v>2</v>
      </c>
      <c r="D294" s="3">
        <v>3</v>
      </c>
    </row>
    <row r="295" spans="1:6" x14ac:dyDescent="0.25">
      <c r="A295">
        <v>294</v>
      </c>
      <c r="B295" s="4">
        <v>1</v>
      </c>
      <c r="C295" s="2">
        <v>2</v>
      </c>
      <c r="D295" s="3">
        <v>3</v>
      </c>
    </row>
    <row r="296" spans="1:6" x14ac:dyDescent="0.25">
      <c r="A296">
        <v>295</v>
      </c>
      <c r="C296" s="2">
        <v>2</v>
      </c>
      <c r="D296" s="3">
        <v>3</v>
      </c>
    </row>
    <row r="297" spans="1:6" x14ac:dyDescent="0.25">
      <c r="A297">
        <v>296</v>
      </c>
      <c r="C297" s="2">
        <v>2</v>
      </c>
      <c r="D297" s="3">
        <v>3</v>
      </c>
      <c r="F297" t="s">
        <v>22</v>
      </c>
    </row>
    <row r="298" spans="1:6" x14ac:dyDescent="0.25">
      <c r="A298">
        <v>297</v>
      </c>
    </row>
    <row r="299" spans="1:6" x14ac:dyDescent="0.25">
      <c r="A299">
        <v>298</v>
      </c>
      <c r="F299" t="s">
        <v>22</v>
      </c>
    </row>
    <row r="300" spans="1:6" x14ac:dyDescent="0.25">
      <c r="A300">
        <v>299</v>
      </c>
      <c r="C300" s="2">
        <v>2</v>
      </c>
    </row>
    <row r="301" spans="1:6" x14ac:dyDescent="0.25">
      <c r="A301">
        <v>300</v>
      </c>
      <c r="C301" s="2">
        <v>2</v>
      </c>
    </row>
    <row r="302" spans="1:6" x14ac:dyDescent="0.25">
      <c r="A302">
        <v>301</v>
      </c>
      <c r="C302" s="2">
        <v>2</v>
      </c>
      <c r="D302" s="3">
        <v>3</v>
      </c>
    </row>
    <row r="303" spans="1:6" x14ac:dyDescent="0.25">
      <c r="A303">
        <v>302</v>
      </c>
      <c r="C303" s="2">
        <v>2</v>
      </c>
      <c r="D303" s="3">
        <v>3</v>
      </c>
    </row>
    <row r="304" spans="1:6" x14ac:dyDescent="0.25">
      <c r="A304">
        <v>303</v>
      </c>
      <c r="C304" s="2">
        <v>2</v>
      </c>
      <c r="D304" s="3">
        <v>3</v>
      </c>
    </row>
    <row r="305" spans="1:5" x14ac:dyDescent="0.25">
      <c r="A305">
        <v>304</v>
      </c>
      <c r="C305" s="2">
        <v>2</v>
      </c>
      <c r="D305" s="3">
        <v>3</v>
      </c>
    </row>
    <row r="306" spans="1:5" x14ac:dyDescent="0.25">
      <c r="A306">
        <v>305</v>
      </c>
      <c r="C306" s="2">
        <v>2</v>
      </c>
      <c r="D306" s="3">
        <v>3</v>
      </c>
    </row>
    <row r="307" spans="1:5" x14ac:dyDescent="0.25">
      <c r="A307">
        <v>306</v>
      </c>
      <c r="C307" s="2">
        <v>2</v>
      </c>
      <c r="D307" s="3">
        <v>3</v>
      </c>
    </row>
    <row r="308" spans="1:5" x14ac:dyDescent="0.25">
      <c r="A308">
        <v>307</v>
      </c>
      <c r="C308" s="2">
        <v>2</v>
      </c>
      <c r="D308" s="3">
        <v>3</v>
      </c>
    </row>
    <row r="309" spans="1:5" x14ac:dyDescent="0.25">
      <c r="A309">
        <v>308</v>
      </c>
      <c r="C309" s="2">
        <v>2</v>
      </c>
      <c r="D309" s="3">
        <v>3</v>
      </c>
    </row>
    <row r="310" spans="1:5" x14ac:dyDescent="0.25">
      <c r="A310">
        <v>309</v>
      </c>
      <c r="C310" s="2">
        <v>2</v>
      </c>
      <c r="D310" s="3">
        <v>3</v>
      </c>
    </row>
    <row r="311" spans="1:5" x14ac:dyDescent="0.25">
      <c r="A311">
        <v>310</v>
      </c>
      <c r="C311" s="2">
        <v>2</v>
      </c>
      <c r="D311" s="3">
        <v>3</v>
      </c>
    </row>
    <row r="312" spans="1:5" x14ac:dyDescent="0.25">
      <c r="A312">
        <v>311</v>
      </c>
      <c r="D312" s="3">
        <v>3</v>
      </c>
    </row>
    <row r="313" spans="1:5" x14ac:dyDescent="0.25">
      <c r="A313">
        <v>312</v>
      </c>
    </row>
    <row r="314" spans="1:5" x14ac:dyDescent="0.25">
      <c r="A314">
        <v>313</v>
      </c>
    </row>
    <row r="315" spans="1:5" x14ac:dyDescent="0.25">
      <c r="A315">
        <v>314</v>
      </c>
      <c r="B315" s="4">
        <v>1</v>
      </c>
    </row>
    <row r="316" spans="1:5" x14ac:dyDescent="0.25">
      <c r="A316">
        <v>315</v>
      </c>
      <c r="B316" s="4">
        <v>1</v>
      </c>
      <c r="E316" s="5">
        <v>4</v>
      </c>
    </row>
    <row r="317" spans="1:5" x14ac:dyDescent="0.25">
      <c r="A317">
        <v>316</v>
      </c>
      <c r="B317" s="4">
        <v>1</v>
      </c>
      <c r="E317" s="5">
        <v>4</v>
      </c>
    </row>
    <row r="318" spans="1:5" x14ac:dyDescent="0.25">
      <c r="A318">
        <v>317</v>
      </c>
      <c r="B318" s="4">
        <v>1</v>
      </c>
      <c r="E318" s="5">
        <v>4</v>
      </c>
    </row>
    <row r="319" spans="1:5" x14ac:dyDescent="0.25">
      <c r="A319">
        <v>318</v>
      </c>
      <c r="B319" s="4">
        <v>1</v>
      </c>
      <c r="E319" s="5">
        <v>4</v>
      </c>
    </row>
    <row r="320" spans="1:5" x14ac:dyDescent="0.25">
      <c r="A320">
        <v>319</v>
      </c>
      <c r="B320" s="4">
        <v>1</v>
      </c>
      <c r="E320" s="5">
        <v>4</v>
      </c>
    </row>
    <row r="321" spans="1:5" x14ac:dyDescent="0.25">
      <c r="A321">
        <v>320</v>
      </c>
      <c r="B321" s="4">
        <v>1</v>
      </c>
      <c r="E321" s="5">
        <v>4</v>
      </c>
    </row>
    <row r="322" spans="1:5" x14ac:dyDescent="0.25">
      <c r="A322">
        <v>321</v>
      </c>
      <c r="B322" s="4">
        <v>1</v>
      </c>
      <c r="E322" s="5">
        <v>4</v>
      </c>
    </row>
    <row r="323" spans="1:5" x14ac:dyDescent="0.25">
      <c r="A323">
        <v>322</v>
      </c>
      <c r="B323" s="4">
        <v>1</v>
      </c>
      <c r="E323" s="5">
        <v>4</v>
      </c>
    </row>
    <row r="324" spans="1:5" x14ac:dyDescent="0.25">
      <c r="A324">
        <v>323</v>
      </c>
      <c r="B324" s="4">
        <v>1</v>
      </c>
      <c r="E324" s="5">
        <v>4</v>
      </c>
    </row>
    <row r="325" spans="1:5" x14ac:dyDescent="0.25">
      <c r="A325">
        <v>324</v>
      </c>
      <c r="B325" s="4">
        <v>1</v>
      </c>
      <c r="E325" s="5">
        <v>4</v>
      </c>
    </row>
    <row r="326" spans="1:5" x14ac:dyDescent="0.25">
      <c r="A326">
        <v>325</v>
      </c>
      <c r="E326" s="5">
        <v>4</v>
      </c>
    </row>
    <row r="327" spans="1:5" x14ac:dyDescent="0.25">
      <c r="A327">
        <v>326</v>
      </c>
      <c r="E327" s="5">
        <v>4</v>
      </c>
    </row>
    <row r="328" spans="1:5" x14ac:dyDescent="0.25">
      <c r="A328">
        <v>327</v>
      </c>
      <c r="C328" s="2">
        <v>2</v>
      </c>
    </row>
    <row r="329" spans="1:5" x14ac:dyDescent="0.25">
      <c r="A329">
        <v>328</v>
      </c>
      <c r="C329" s="2">
        <v>2</v>
      </c>
      <c r="D329" s="3">
        <v>3</v>
      </c>
    </row>
    <row r="330" spans="1:5" x14ac:dyDescent="0.25">
      <c r="A330">
        <v>329</v>
      </c>
      <c r="C330" s="2">
        <v>2</v>
      </c>
      <c r="D330" s="3">
        <v>3</v>
      </c>
    </row>
    <row r="331" spans="1:5" x14ac:dyDescent="0.25">
      <c r="A331">
        <v>330</v>
      </c>
      <c r="C331" s="2">
        <v>2</v>
      </c>
      <c r="D331" s="3">
        <v>3</v>
      </c>
    </row>
    <row r="332" spans="1:5" x14ac:dyDescent="0.25">
      <c r="A332">
        <v>331</v>
      </c>
      <c r="C332" s="2">
        <v>2</v>
      </c>
      <c r="D332" s="3">
        <v>3</v>
      </c>
    </row>
    <row r="333" spans="1:5" x14ac:dyDescent="0.25">
      <c r="A333">
        <v>332</v>
      </c>
      <c r="C333" s="2">
        <v>2</v>
      </c>
      <c r="D333" s="3">
        <v>3</v>
      </c>
    </row>
    <row r="334" spans="1:5" x14ac:dyDescent="0.25">
      <c r="A334">
        <v>333</v>
      </c>
      <c r="C334" s="2">
        <v>2</v>
      </c>
      <c r="D334" s="3">
        <v>3</v>
      </c>
    </row>
    <row r="335" spans="1:5" x14ac:dyDescent="0.25">
      <c r="A335">
        <v>334</v>
      </c>
      <c r="C335" s="2">
        <v>2</v>
      </c>
      <c r="D335" s="3">
        <v>3</v>
      </c>
    </row>
    <row r="336" spans="1:5" x14ac:dyDescent="0.25">
      <c r="A336">
        <v>335</v>
      </c>
      <c r="C336" s="2">
        <v>2</v>
      </c>
      <c r="D336" s="3">
        <v>3</v>
      </c>
    </row>
    <row r="337" spans="1:5" x14ac:dyDescent="0.25">
      <c r="A337">
        <v>336</v>
      </c>
      <c r="C337" s="2">
        <v>2</v>
      </c>
      <c r="D337" s="3">
        <v>3</v>
      </c>
    </row>
    <row r="338" spans="1:5" x14ac:dyDescent="0.25">
      <c r="A338">
        <v>337</v>
      </c>
      <c r="D338" s="3">
        <v>3</v>
      </c>
    </row>
    <row r="339" spans="1:5" x14ac:dyDescent="0.25">
      <c r="A339">
        <v>338</v>
      </c>
    </row>
    <row r="340" spans="1:5" x14ac:dyDescent="0.25">
      <c r="A340">
        <v>339</v>
      </c>
      <c r="B340" s="4">
        <v>1</v>
      </c>
    </row>
    <row r="341" spans="1:5" x14ac:dyDescent="0.25">
      <c r="A341">
        <v>340</v>
      </c>
      <c r="B341" s="4">
        <v>1</v>
      </c>
    </row>
    <row r="342" spans="1:5" x14ac:dyDescent="0.25">
      <c r="A342">
        <v>341</v>
      </c>
      <c r="B342" s="4">
        <v>1</v>
      </c>
    </row>
    <row r="343" spans="1:5" x14ac:dyDescent="0.25">
      <c r="A343">
        <v>342</v>
      </c>
      <c r="B343" s="4">
        <v>1</v>
      </c>
    </row>
    <row r="344" spans="1:5" x14ac:dyDescent="0.25">
      <c r="A344">
        <v>343</v>
      </c>
      <c r="B344" s="4">
        <v>1</v>
      </c>
      <c r="E344" s="5">
        <v>4</v>
      </c>
    </row>
    <row r="345" spans="1:5" x14ac:dyDescent="0.25">
      <c r="A345">
        <v>344</v>
      </c>
      <c r="B345" s="4">
        <v>1</v>
      </c>
      <c r="E345" s="5">
        <v>4</v>
      </c>
    </row>
    <row r="346" spans="1:5" x14ac:dyDescent="0.25">
      <c r="A346">
        <v>345</v>
      </c>
      <c r="B346" s="4">
        <v>1</v>
      </c>
      <c r="E346" s="5">
        <v>4</v>
      </c>
    </row>
    <row r="347" spans="1:5" x14ac:dyDescent="0.25">
      <c r="A347">
        <v>346</v>
      </c>
      <c r="B347" s="4">
        <v>1</v>
      </c>
      <c r="E347" s="5">
        <v>4</v>
      </c>
    </row>
    <row r="348" spans="1:5" x14ac:dyDescent="0.25">
      <c r="A348">
        <v>347</v>
      </c>
      <c r="B348" s="4">
        <v>1</v>
      </c>
      <c r="E348" s="5">
        <v>4</v>
      </c>
    </row>
    <row r="349" spans="1:5" x14ac:dyDescent="0.25">
      <c r="A349">
        <v>348</v>
      </c>
      <c r="E349" s="5">
        <v>4</v>
      </c>
    </row>
    <row r="350" spans="1:5" x14ac:dyDescent="0.25">
      <c r="A350">
        <v>349</v>
      </c>
      <c r="E350" s="5">
        <v>4</v>
      </c>
    </row>
    <row r="351" spans="1:5" x14ac:dyDescent="0.25">
      <c r="A351">
        <v>350</v>
      </c>
      <c r="D351" s="3">
        <v>3</v>
      </c>
      <c r="E351" s="5">
        <v>4</v>
      </c>
    </row>
    <row r="352" spans="1:5" x14ac:dyDescent="0.25">
      <c r="A352">
        <v>351</v>
      </c>
      <c r="D352" s="3">
        <v>3</v>
      </c>
      <c r="E352" s="5">
        <v>4</v>
      </c>
    </row>
    <row r="353" spans="1:5" x14ac:dyDescent="0.25">
      <c r="A353">
        <v>352</v>
      </c>
      <c r="C353" s="2">
        <v>2</v>
      </c>
      <c r="D353" s="3">
        <v>3</v>
      </c>
      <c r="E353" s="5">
        <v>4</v>
      </c>
    </row>
    <row r="354" spans="1:5" x14ac:dyDescent="0.25">
      <c r="A354">
        <v>353</v>
      </c>
      <c r="C354" s="2">
        <v>2</v>
      </c>
      <c r="D354" s="3">
        <v>3</v>
      </c>
      <c r="E354" s="5">
        <v>4</v>
      </c>
    </row>
    <row r="355" spans="1:5" x14ac:dyDescent="0.25">
      <c r="A355">
        <v>354</v>
      </c>
      <c r="C355" s="2">
        <v>2</v>
      </c>
      <c r="D355" s="3">
        <v>3</v>
      </c>
    </row>
    <row r="356" spans="1:5" x14ac:dyDescent="0.25">
      <c r="A356">
        <v>355</v>
      </c>
      <c r="C356" s="2">
        <v>2</v>
      </c>
      <c r="D356" s="3">
        <v>3</v>
      </c>
    </row>
    <row r="357" spans="1:5" x14ac:dyDescent="0.25">
      <c r="A357">
        <v>356</v>
      </c>
      <c r="C357" s="2">
        <v>2</v>
      </c>
      <c r="D357" s="3">
        <v>3</v>
      </c>
    </row>
    <row r="358" spans="1:5" x14ac:dyDescent="0.25">
      <c r="A358">
        <v>357</v>
      </c>
      <c r="C358" s="2">
        <v>2</v>
      </c>
      <c r="D358" s="3">
        <v>3</v>
      </c>
    </row>
    <row r="359" spans="1:5" x14ac:dyDescent="0.25">
      <c r="A359">
        <v>358</v>
      </c>
      <c r="C359" s="2">
        <v>2</v>
      </c>
      <c r="D359" s="3">
        <v>3</v>
      </c>
    </row>
    <row r="360" spans="1:5" x14ac:dyDescent="0.25">
      <c r="A360">
        <v>359</v>
      </c>
      <c r="C360" s="2">
        <v>2</v>
      </c>
    </row>
    <row r="361" spans="1:5" x14ac:dyDescent="0.25">
      <c r="A361">
        <v>360</v>
      </c>
      <c r="B361" s="4">
        <v>1</v>
      </c>
      <c r="C361" s="2">
        <v>2</v>
      </c>
    </row>
    <row r="362" spans="1:5" x14ac:dyDescent="0.25">
      <c r="A362">
        <v>361</v>
      </c>
      <c r="B362" s="4">
        <v>1</v>
      </c>
      <c r="C362" s="2">
        <v>2</v>
      </c>
    </row>
    <row r="363" spans="1:5" x14ac:dyDescent="0.25">
      <c r="A363">
        <v>362</v>
      </c>
      <c r="B363" s="4">
        <v>1</v>
      </c>
      <c r="C363" s="2">
        <v>2</v>
      </c>
    </row>
    <row r="364" spans="1:5" x14ac:dyDescent="0.25">
      <c r="A364">
        <v>363</v>
      </c>
      <c r="B364" s="4">
        <v>1</v>
      </c>
    </row>
    <row r="365" spans="1:5" x14ac:dyDescent="0.25">
      <c r="A365">
        <v>364</v>
      </c>
      <c r="B365" s="4">
        <v>1</v>
      </c>
    </row>
    <row r="366" spans="1:5" x14ac:dyDescent="0.25">
      <c r="A366">
        <v>365</v>
      </c>
      <c r="B366" s="4">
        <v>1</v>
      </c>
    </row>
    <row r="367" spans="1:5" x14ac:dyDescent="0.25">
      <c r="A367">
        <v>366</v>
      </c>
      <c r="B367" s="4">
        <v>1</v>
      </c>
    </row>
    <row r="368" spans="1:5" x14ac:dyDescent="0.25">
      <c r="A368">
        <v>367</v>
      </c>
      <c r="B368" s="4">
        <v>1</v>
      </c>
    </row>
    <row r="369" spans="1:5" x14ac:dyDescent="0.25">
      <c r="A369">
        <v>368</v>
      </c>
      <c r="B369" s="4">
        <v>1</v>
      </c>
      <c r="E369" s="5">
        <v>4</v>
      </c>
    </row>
    <row r="370" spans="1:5" x14ac:dyDescent="0.25">
      <c r="A370">
        <v>369</v>
      </c>
      <c r="B370" s="4">
        <v>1</v>
      </c>
      <c r="D370" s="3">
        <v>3</v>
      </c>
      <c r="E370" s="5">
        <v>4</v>
      </c>
    </row>
    <row r="371" spans="1:5" x14ac:dyDescent="0.25">
      <c r="A371">
        <v>370</v>
      </c>
      <c r="D371" s="3">
        <v>3</v>
      </c>
      <c r="E371" s="5">
        <v>4</v>
      </c>
    </row>
    <row r="372" spans="1:5" x14ac:dyDescent="0.25">
      <c r="A372">
        <v>371</v>
      </c>
      <c r="D372" s="3">
        <v>3</v>
      </c>
      <c r="E372" s="5">
        <v>4</v>
      </c>
    </row>
    <row r="373" spans="1:5" x14ac:dyDescent="0.25">
      <c r="A373">
        <v>372</v>
      </c>
      <c r="D373" s="3">
        <v>3</v>
      </c>
      <c r="E373" s="5">
        <v>4</v>
      </c>
    </row>
    <row r="374" spans="1:5" x14ac:dyDescent="0.25">
      <c r="A374">
        <v>373</v>
      </c>
      <c r="D374" s="3">
        <v>3</v>
      </c>
      <c r="E374" s="5">
        <v>4</v>
      </c>
    </row>
    <row r="375" spans="1:5" x14ac:dyDescent="0.25">
      <c r="A375">
        <v>374</v>
      </c>
      <c r="D375" s="3">
        <v>3</v>
      </c>
      <c r="E375" s="5">
        <v>4</v>
      </c>
    </row>
    <row r="376" spans="1:5" x14ac:dyDescent="0.25">
      <c r="A376">
        <v>375</v>
      </c>
      <c r="D376" s="3">
        <v>3</v>
      </c>
      <c r="E376" s="5">
        <v>4</v>
      </c>
    </row>
    <row r="377" spans="1:5" x14ac:dyDescent="0.25">
      <c r="A377">
        <v>376</v>
      </c>
      <c r="D377" s="3">
        <v>3</v>
      </c>
      <c r="E377" s="5">
        <v>4</v>
      </c>
    </row>
    <row r="378" spans="1:5" x14ac:dyDescent="0.25">
      <c r="A378">
        <v>377</v>
      </c>
      <c r="D378" s="3">
        <v>3</v>
      </c>
      <c r="E378" s="5">
        <v>4</v>
      </c>
    </row>
    <row r="379" spans="1:5" x14ac:dyDescent="0.25">
      <c r="A379">
        <v>378</v>
      </c>
      <c r="C379" s="2">
        <v>2</v>
      </c>
      <c r="D379" s="3">
        <v>3</v>
      </c>
    </row>
    <row r="380" spans="1:5" x14ac:dyDescent="0.25">
      <c r="A380">
        <v>379</v>
      </c>
      <c r="C380" s="2">
        <v>2</v>
      </c>
    </row>
    <row r="381" spans="1:5" x14ac:dyDescent="0.25">
      <c r="A381">
        <v>380</v>
      </c>
      <c r="C381" s="2">
        <v>2</v>
      </c>
    </row>
    <row r="382" spans="1:5" x14ac:dyDescent="0.25">
      <c r="A382">
        <v>381</v>
      </c>
      <c r="C382" s="2">
        <v>2</v>
      </c>
    </row>
    <row r="383" spans="1:5" x14ac:dyDescent="0.25">
      <c r="A383">
        <v>382</v>
      </c>
      <c r="C383" s="2">
        <v>2</v>
      </c>
    </row>
    <row r="384" spans="1:5" x14ac:dyDescent="0.25">
      <c r="A384">
        <v>383</v>
      </c>
      <c r="B384" s="4">
        <v>1</v>
      </c>
      <c r="C384" s="2">
        <v>2</v>
      </c>
    </row>
    <row r="385" spans="1:5" x14ac:dyDescent="0.25">
      <c r="A385">
        <v>384</v>
      </c>
      <c r="B385" s="4">
        <v>1</v>
      </c>
      <c r="C385" s="2">
        <v>2</v>
      </c>
    </row>
    <row r="386" spans="1:5" x14ac:dyDescent="0.25">
      <c r="A386">
        <v>385</v>
      </c>
      <c r="B386" s="4">
        <v>1</v>
      </c>
      <c r="C386" s="2">
        <v>2</v>
      </c>
    </row>
    <row r="387" spans="1:5" x14ac:dyDescent="0.25">
      <c r="A387">
        <v>386</v>
      </c>
      <c r="B387" s="4">
        <v>1</v>
      </c>
      <c r="C387" s="2">
        <v>2</v>
      </c>
    </row>
    <row r="388" spans="1:5" x14ac:dyDescent="0.25">
      <c r="A388">
        <v>387</v>
      </c>
      <c r="B388" s="4">
        <v>1</v>
      </c>
      <c r="C388" s="2">
        <v>2</v>
      </c>
    </row>
    <row r="389" spans="1:5" x14ac:dyDescent="0.25">
      <c r="A389">
        <v>388</v>
      </c>
      <c r="B389" s="4">
        <v>1</v>
      </c>
    </row>
    <row r="390" spans="1:5" x14ac:dyDescent="0.25">
      <c r="A390">
        <v>389</v>
      </c>
      <c r="B390" s="4">
        <v>1</v>
      </c>
    </row>
    <row r="391" spans="1:5" x14ac:dyDescent="0.25">
      <c r="A391">
        <v>390</v>
      </c>
      <c r="B391" s="4">
        <v>1</v>
      </c>
    </row>
    <row r="392" spans="1:5" x14ac:dyDescent="0.25">
      <c r="A392">
        <v>391</v>
      </c>
      <c r="B392" s="4">
        <v>1</v>
      </c>
      <c r="E392" s="5">
        <v>4</v>
      </c>
    </row>
    <row r="393" spans="1:5" x14ac:dyDescent="0.25">
      <c r="A393">
        <v>392</v>
      </c>
      <c r="B393" s="4">
        <v>1</v>
      </c>
      <c r="D393" s="3">
        <v>3</v>
      </c>
      <c r="E393" s="5">
        <v>4</v>
      </c>
    </row>
    <row r="394" spans="1:5" x14ac:dyDescent="0.25">
      <c r="A394">
        <v>393</v>
      </c>
      <c r="D394" s="3">
        <v>3</v>
      </c>
      <c r="E394" s="5">
        <v>4</v>
      </c>
    </row>
    <row r="395" spans="1:5" x14ac:dyDescent="0.25">
      <c r="A395">
        <v>394</v>
      </c>
      <c r="D395" s="3">
        <v>3</v>
      </c>
      <c r="E395" s="5">
        <v>4</v>
      </c>
    </row>
    <row r="396" spans="1:5" x14ac:dyDescent="0.25">
      <c r="A396">
        <v>395</v>
      </c>
      <c r="D396" s="3">
        <v>3</v>
      </c>
      <c r="E396" s="5">
        <v>4</v>
      </c>
    </row>
    <row r="397" spans="1:5" x14ac:dyDescent="0.25">
      <c r="A397">
        <v>396</v>
      </c>
      <c r="D397" s="3">
        <v>3</v>
      </c>
      <c r="E397" s="5">
        <v>4</v>
      </c>
    </row>
    <row r="398" spans="1:5" x14ac:dyDescent="0.25">
      <c r="A398">
        <v>397</v>
      </c>
      <c r="D398" s="3">
        <v>3</v>
      </c>
      <c r="E398" s="5">
        <v>4</v>
      </c>
    </row>
    <row r="399" spans="1:5" x14ac:dyDescent="0.25">
      <c r="A399">
        <v>398</v>
      </c>
      <c r="D399" s="3">
        <v>3</v>
      </c>
      <c r="E399" s="5">
        <v>4</v>
      </c>
    </row>
    <row r="400" spans="1:5" x14ac:dyDescent="0.25">
      <c r="A400">
        <v>399</v>
      </c>
      <c r="D400" s="3">
        <v>3</v>
      </c>
      <c r="E400" s="5">
        <v>4</v>
      </c>
    </row>
    <row r="401" spans="1:5" x14ac:dyDescent="0.25">
      <c r="A401">
        <v>400</v>
      </c>
      <c r="C401" s="2">
        <v>2</v>
      </c>
      <c r="D401" s="3">
        <v>3</v>
      </c>
      <c r="E401" s="5">
        <v>4</v>
      </c>
    </row>
    <row r="402" spans="1:5" x14ac:dyDescent="0.25">
      <c r="A402">
        <v>401</v>
      </c>
      <c r="C402" s="2">
        <v>2</v>
      </c>
      <c r="D402" s="3">
        <v>3</v>
      </c>
      <c r="E402" s="5">
        <v>4</v>
      </c>
    </row>
    <row r="403" spans="1:5" x14ac:dyDescent="0.25">
      <c r="A403">
        <v>402</v>
      </c>
      <c r="C403" s="2">
        <v>2</v>
      </c>
    </row>
    <row r="404" spans="1:5" x14ac:dyDescent="0.25">
      <c r="A404">
        <v>403</v>
      </c>
      <c r="C404" s="2">
        <v>2</v>
      </c>
    </row>
    <row r="405" spans="1:5" x14ac:dyDescent="0.25">
      <c r="A405">
        <v>404</v>
      </c>
      <c r="B405" s="4">
        <v>1</v>
      </c>
      <c r="C405" s="2">
        <v>2</v>
      </c>
    </row>
    <row r="406" spans="1:5" x14ac:dyDescent="0.25">
      <c r="A406">
        <v>405</v>
      </c>
      <c r="B406" s="4">
        <v>1</v>
      </c>
      <c r="C406" s="2">
        <v>2</v>
      </c>
    </row>
    <row r="407" spans="1:5" x14ac:dyDescent="0.25">
      <c r="A407">
        <v>406</v>
      </c>
      <c r="B407" s="4">
        <v>1</v>
      </c>
      <c r="C407" s="2">
        <v>2</v>
      </c>
    </row>
    <row r="408" spans="1:5" x14ac:dyDescent="0.25">
      <c r="A408">
        <v>407</v>
      </c>
      <c r="B408" s="4">
        <v>1</v>
      </c>
      <c r="C408" s="2">
        <v>2</v>
      </c>
    </row>
    <row r="409" spans="1:5" x14ac:dyDescent="0.25">
      <c r="A409">
        <v>408</v>
      </c>
      <c r="B409" s="4">
        <v>1</v>
      </c>
      <c r="C409" s="2">
        <v>2</v>
      </c>
    </row>
    <row r="410" spans="1:5" x14ac:dyDescent="0.25">
      <c r="A410">
        <v>409</v>
      </c>
      <c r="B410" s="4">
        <v>1</v>
      </c>
      <c r="C410" s="2">
        <v>2</v>
      </c>
    </row>
    <row r="411" spans="1:5" x14ac:dyDescent="0.25">
      <c r="A411">
        <v>410</v>
      </c>
      <c r="B411" s="4">
        <v>1</v>
      </c>
    </row>
    <row r="412" spans="1:5" x14ac:dyDescent="0.25">
      <c r="A412">
        <v>411</v>
      </c>
      <c r="B412" s="4">
        <v>1</v>
      </c>
    </row>
    <row r="413" spans="1:5" x14ac:dyDescent="0.25">
      <c r="A413">
        <v>412</v>
      </c>
      <c r="B413" s="4">
        <v>1</v>
      </c>
    </row>
    <row r="414" spans="1:5" x14ac:dyDescent="0.25">
      <c r="A414">
        <v>413</v>
      </c>
      <c r="B414" s="4">
        <v>1</v>
      </c>
    </row>
    <row r="415" spans="1:5" x14ac:dyDescent="0.25">
      <c r="A415">
        <v>414</v>
      </c>
      <c r="B415" s="4">
        <v>1</v>
      </c>
      <c r="E415" s="5">
        <v>4</v>
      </c>
    </row>
    <row r="416" spans="1:5" x14ac:dyDescent="0.25">
      <c r="A416">
        <v>415</v>
      </c>
      <c r="D416" s="3">
        <v>3</v>
      </c>
      <c r="E416" s="5">
        <v>4</v>
      </c>
    </row>
    <row r="417" spans="1:5" x14ac:dyDescent="0.25">
      <c r="A417">
        <v>416</v>
      </c>
      <c r="D417" s="3">
        <v>3</v>
      </c>
      <c r="E417" s="5">
        <v>4</v>
      </c>
    </row>
    <row r="418" spans="1:5" x14ac:dyDescent="0.25">
      <c r="A418">
        <v>417</v>
      </c>
      <c r="D418" s="3">
        <v>3</v>
      </c>
      <c r="E418" s="5">
        <v>4</v>
      </c>
    </row>
    <row r="419" spans="1:5" x14ac:dyDescent="0.25">
      <c r="A419">
        <v>418</v>
      </c>
      <c r="D419" s="3">
        <v>3</v>
      </c>
      <c r="E419" s="5">
        <v>4</v>
      </c>
    </row>
    <row r="420" spans="1:5" x14ac:dyDescent="0.25">
      <c r="A420">
        <v>419</v>
      </c>
      <c r="D420" s="3">
        <v>3</v>
      </c>
      <c r="E420" s="5">
        <v>4</v>
      </c>
    </row>
    <row r="421" spans="1:5" x14ac:dyDescent="0.25">
      <c r="A421">
        <v>420</v>
      </c>
      <c r="D421" s="3">
        <v>3</v>
      </c>
      <c r="E421" s="5">
        <v>4</v>
      </c>
    </row>
    <row r="422" spans="1:5" x14ac:dyDescent="0.25">
      <c r="A422">
        <v>421</v>
      </c>
      <c r="D422" s="3">
        <v>3</v>
      </c>
      <c r="E422" s="5">
        <v>4</v>
      </c>
    </row>
    <row r="423" spans="1:5" x14ac:dyDescent="0.25">
      <c r="A423">
        <v>422</v>
      </c>
      <c r="D423" s="3">
        <v>3</v>
      </c>
      <c r="E423" s="5">
        <v>4</v>
      </c>
    </row>
    <row r="424" spans="1:5" x14ac:dyDescent="0.25">
      <c r="A424">
        <v>423</v>
      </c>
      <c r="D424" s="3">
        <v>3</v>
      </c>
      <c r="E424" s="5">
        <v>4</v>
      </c>
    </row>
    <row r="425" spans="1:5" x14ac:dyDescent="0.25">
      <c r="A425">
        <v>424</v>
      </c>
      <c r="D425" s="3">
        <v>3</v>
      </c>
      <c r="E425" s="5">
        <v>4</v>
      </c>
    </row>
    <row r="426" spans="1:5" x14ac:dyDescent="0.25">
      <c r="A426">
        <v>425</v>
      </c>
      <c r="C426" s="2">
        <v>2</v>
      </c>
      <c r="D426" s="3">
        <v>3</v>
      </c>
      <c r="E426" s="5">
        <v>4</v>
      </c>
    </row>
    <row r="427" spans="1:5" x14ac:dyDescent="0.25">
      <c r="A427">
        <v>426</v>
      </c>
      <c r="C427" s="2">
        <v>2</v>
      </c>
    </row>
    <row r="428" spans="1:5" x14ac:dyDescent="0.25">
      <c r="A428">
        <v>427</v>
      </c>
      <c r="C428" s="2">
        <v>2</v>
      </c>
    </row>
    <row r="429" spans="1:5" x14ac:dyDescent="0.25">
      <c r="A429">
        <v>428</v>
      </c>
      <c r="B429" s="4">
        <v>1</v>
      </c>
      <c r="C429" s="2">
        <v>2</v>
      </c>
    </row>
    <row r="430" spans="1:5" x14ac:dyDescent="0.25">
      <c r="A430">
        <v>429</v>
      </c>
      <c r="B430" s="4">
        <v>1</v>
      </c>
      <c r="C430" s="2">
        <v>2</v>
      </c>
    </row>
    <row r="431" spans="1:5" x14ac:dyDescent="0.25">
      <c r="A431">
        <v>430</v>
      </c>
      <c r="B431" s="4">
        <v>1</v>
      </c>
      <c r="C431" s="2">
        <v>2</v>
      </c>
    </row>
    <row r="432" spans="1:5" x14ac:dyDescent="0.25">
      <c r="A432">
        <v>431</v>
      </c>
      <c r="B432" s="4">
        <v>1</v>
      </c>
      <c r="C432" s="2">
        <v>2</v>
      </c>
    </row>
    <row r="433" spans="1:5" x14ac:dyDescent="0.25">
      <c r="A433">
        <v>432</v>
      </c>
      <c r="B433" s="4">
        <v>1</v>
      </c>
      <c r="C433" s="2">
        <v>2</v>
      </c>
    </row>
    <row r="434" spans="1:5" x14ac:dyDescent="0.25">
      <c r="A434">
        <v>433</v>
      </c>
      <c r="B434" s="4">
        <v>1</v>
      </c>
      <c r="C434" s="2">
        <v>2</v>
      </c>
    </row>
    <row r="435" spans="1:5" x14ac:dyDescent="0.25">
      <c r="A435">
        <v>434</v>
      </c>
      <c r="B435" s="4">
        <v>1</v>
      </c>
      <c r="C435" s="2">
        <v>2</v>
      </c>
    </row>
    <row r="436" spans="1:5" x14ac:dyDescent="0.25">
      <c r="A436">
        <v>435</v>
      </c>
      <c r="B436" s="4">
        <v>1</v>
      </c>
      <c r="C436" s="2">
        <v>2</v>
      </c>
    </row>
    <row r="437" spans="1:5" x14ac:dyDescent="0.25">
      <c r="A437">
        <v>436</v>
      </c>
      <c r="B437" s="4">
        <v>1</v>
      </c>
    </row>
    <row r="438" spans="1:5" x14ac:dyDescent="0.25">
      <c r="A438">
        <v>437</v>
      </c>
      <c r="B438" s="4">
        <v>1</v>
      </c>
    </row>
    <row r="439" spans="1:5" x14ac:dyDescent="0.25">
      <c r="A439">
        <v>438</v>
      </c>
      <c r="B439" s="4">
        <v>1</v>
      </c>
      <c r="D439" s="3">
        <v>3</v>
      </c>
      <c r="E439" s="5">
        <v>4</v>
      </c>
    </row>
    <row r="440" spans="1:5" x14ac:dyDescent="0.25">
      <c r="A440">
        <v>439</v>
      </c>
      <c r="D440" s="3">
        <v>3</v>
      </c>
      <c r="E440" s="5">
        <v>4</v>
      </c>
    </row>
    <row r="441" spans="1:5" x14ac:dyDescent="0.25">
      <c r="A441">
        <v>440</v>
      </c>
      <c r="D441" s="3">
        <v>3</v>
      </c>
      <c r="E441" s="5">
        <v>4</v>
      </c>
    </row>
    <row r="442" spans="1:5" x14ac:dyDescent="0.25">
      <c r="A442">
        <v>441</v>
      </c>
      <c r="D442" s="3">
        <v>3</v>
      </c>
      <c r="E442" s="5">
        <v>4</v>
      </c>
    </row>
    <row r="443" spans="1:5" x14ac:dyDescent="0.25">
      <c r="A443">
        <v>442</v>
      </c>
      <c r="D443" s="3">
        <v>3</v>
      </c>
      <c r="E443" s="5">
        <v>4</v>
      </c>
    </row>
    <row r="444" spans="1:5" x14ac:dyDescent="0.25">
      <c r="A444">
        <v>443</v>
      </c>
      <c r="D444" s="3">
        <v>3</v>
      </c>
      <c r="E444" s="5">
        <v>4</v>
      </c>
    </row>
    <row r="445" spans="1:5" x14ac:dyDescent="0.25">
      <c r="A445">
        <v>444</v>
      </c>
      <c r="D445" s="3">
        <v>3</v>
      </c>
      <c r="E445" s="5">
        <v>4</v>
      </c>
    </row>
    <row r="446" spans="1:5" x14ac:dyDescent="0.25">
      <c r="A446">
        <v>445</v>
      </c>
      <c r="D446" s="3">
        <v>3</v>
      </c>
      <c r="E446" s="5">
        <v>4</v>
      </c>
    </row>
    <row r="447" spans="1:5" x14ac:dyDescent="0.25">
      <c r="A447">
        <v>446</v>
      </c>
      <c r="D447" s="3">
        <v>3</v>
      </c>
      <c r="E447" s="5">
        <v>4</v>
      </c>
    </row>
    <row r="448" spans="1:5" x14ac:dyDescent="0.25">
      <c r="A448">
        <v>447</v>
      </c>
      <c r="D448" s="3">
        <v>3</v>
      </c>
      <c r="E448" s="5">
        <v>4</v>
      </c>
    </row>
    <row r="449" spans="1:5" x14ac:dyDescent="0.25">
      <c r="A449">
        <v>448</v>
      </c>
      <c r="D449" s="3">
        <v>3</v>
      </c>
      <c r="E449" s="5">
        <v>4</v>
      </c>
    </row>
    <row r="450" spans="1:5" x14ac:dyDescent="0.25">
      <c r="A450">
        <v>449</v>
      </c>
      <c r="C450" s="2">
        <v>2</v>
      </c>
    </row>
    <row r="451" spans="1:5" x14ac:dyDescent="0.25">
      <c r="A451">
        <v>450</v>
      </c>
      <c r="C451" s="2">
        <v>2</v>
      </c>
    </row>
    <row r="452" spans="1:5" x14ac:dyDescent="0.25">
      <c r="A452">
        <v>451</v>
      </c>
      <c r="C452" s="2">
        <v>2</v>
      </c>
    </row>
    <row r="453" spans="1:5" x14ac:dyDescent="0.25">
      <c r="A453">
        <v>452</v>
      </c>
      <c r="C453" s="2">
        <v>2</v>
      </c>
    </row>
    <row r="454" spans="1:5" x14ac:dyDescent="0.25">
      <c r="A454">
        <v>453</v>
      </c>
      <c r="B454" s="4">
        <v>1</v>
      </c>
      <c r="C454" s="2">
        <v>2</v>
      </c>
    </row>
    <row r="455" spans="1:5" x14ac:dyDescent="0.25">
      <c r="A455">
        <v>454</v>
      </c>
      <c r="B455" s="4">
        <v>1</v>
      </c>
      <c r="C455" s="2">
        <v>2</v>
      </c>
    </row>
    <row r="456" spans="1:5" x14ac:dyDescent="0.25">
      <c r="A456">
        <v>455</v>
      </c>
      <c r="B456" s="4">
        <v>1</v>
      </c>
      <c r="C456" s="2">
        <v>2</v>
      </c>
    </row>
    <row r="457" spans="1:5" x14ac:dyDescent="0.25">
      <c r="A457">
        <v>456</v>
      </c>
      <c r="B457" s="4">
        <v>1</v>
      </c>
      <c r="C457" s="2">
        <v>2</v>
      </c>
    </row>
    <row r="458" spans="1:5" x14ac:dyDescent="0.25">
      <c r="A458">
        <v>457</v>
      </c>
      <c r="B458" s="4">
        <v>1</v>
      </c>
      <c r="C458" s="2">
        <v>2</v>
      </c>
    </row>
    <row r="459" spans="1:5" x14ac:dyDescent="0.25">
      <c r="A459">
        <v>458</v>
      </c>
      <c r="B459" s="4">
        <v>1</v>
      </c>
      <c r="C459" s="2">
        <v>2</v>
      </c>
    </row>
    <row r="460" spans="1:5" x14ac:dyDescent="0.25">
      <c r="A460">
        <v>459</v>
      </c>
      <c r="B460" s="4">
        <v>1</v>
      </c>
      <c r="C460" s="2">
        <v>2</v>
      </c>
    </row>
    <row r="461" spans="1:5" x14ac:dyDescent="0.25">
      <c r="A461">
        <v>460</v>
      </c>
      <c r="B461" s="4">
        <v>1</v>
      </c>
    </row>
    <row r="462" spans="1:5" x14ac:dyDescent="0.25">
      <c r="A462">
        <v>461</v>
      </c>
      <c r="B462" s="4">
        <v>1</v>
      </c>
    </row>
    <row r="463" spans="1:5" x14ac:dyDescent="0.25">
      <c r="A463">
        <v>462</v>
      </c>
      <c r="B463" s="4">
        <v>1</v>
      </c>
    </row>
    <row r="464" spans="1:5" x14ac:dyDescent="0.25">
      <c r="A464">
        <v>463</v>
      </c>
      <c r="D464" s="3">
        <v>3</v>
      </c>
      <c r="E464" s="5">
        <v>4</v>
      </c>
    </row>
    <row r="465" spans="1:5" x14ac:dyDescent="0.25">
      <c r="A465">
        <v>464</v>
      </c>
      <c r="D465" s="3">
        <v>3</v>
      </c>
      <c r="E465" s="5">
        <v>4</v>
      </c>
    </row>
    <row r="466" spans="1:5" x14ac:dyDescent="0.25">
      <c r="A466">
        <v>465</v>
      </c>
      <c r="D466" s="3">
        <v>3</v>
      </c>
      <c r="E466" s="5">
        <v>4</v>
      </c>
    </row>
    <row r="467" spans="1:5" x14ac:dyDescent="0.25">
      <c r="A467">
        <v>466</v>
      </c>
      <c r="D467" s="3">
        <v>3</v>
      </c>
      <c r="E467" s="5">
        <v>4</v>
      </c>
    </row>
    <row r="468" spans="1:5" x14ac:dyDescent="0.25">
      <c r="A468">
        <v>467</v>
      </c>
      <c r="D468" s="3">
        <v>3</v>
      </c>
      <c r="E468" s="5">
        <v>4</v>
      </c>
    </row>
    <row r="469" spans="1:5" x14ac:dyDescent="0.25">
      <c r="A469">
        <v>468</v>
      </c>
      <c r="D469" s="3">
        <v>3</v>
      </c>
      <c r="E469" s="5">
        <v>4</v>
      </c>
    </row>
    <row r="470" spans="1:5" x14ac:dyDescent="0.25">
      <c r="A470">
        <v>469</v>
      </c>
      <c r="D470" s="3">
        <v>3</v>
      </c>
      <c r="E470" s="5">
        <v>4</v>
      </c>
    </row>
    <row r="471" spans="1:5" x14ac:dyDescent="0.25">
      <c r="A471">
        <v>470</v>
      </c>
      <c r="D471" s="3">
        <v>3</v>
      </c>
      <c r="E471" s="5">
        <v>4</v>
      </c>
    </row>
    <row r="472" spans="1:5" x14ac:dyDescent="0.25">
      <c r="A472">
        <v>471</v>
      </c>
      <c r="D472" s="3">
        <v>3</v>
      </c>
      <c r="E472" s="5">
        <v>4</v>
      </c>
    </row>
    <row r="473" spans="1:5" x14ac:dyDescent="0.25">
      <c r="A473">
        <v>472</v>
      </c>
      <c r="C473" s="2">
        <v>2</v>
      </c>
      <c r="D473" s="3">
        <v>3</v>
      </c>
      <c r="E473" s="5">
        <v>4</v>
      </c>
    </row>
    <row r="474" spans="1:5" x14ac:dyDescent="0.25">
      <c r="A474">
        <v>473</v>
      </c>
      <c r="C474" s="2">
        <v>2</v>
      </c>
      <c r="D474" s="3">
        <v>3</v>
      </c>
      <c r="E474" s="5">
        <v>4</v>
      </c>
    </row>
    <row r="475" spans="1:5" x14ac:dyDescent="0.25">
      <c r="A475">
        <v>474</v>
      </c>
      <c r="C475" s="2">
        <v>2</v>
      </c>
    </row>
    <row r="476" spans="1:5" x14ac:dyDescent="0.25">
      <c r="A476">
        <v>475</v>
      </c>
      <c r="C476" s="2">
        <v>2</v>
      </c>
    </row>
    <row r="477" spans="1:5" x14ac:dyDescent="0.25">
      <c r="A477">
        <v>476</v>
      </c>
      <c r="B477" s="4">
        <v>1</v>
      </c>
      <c r="C477" s="2">
        <v>2</v>
      </c>
    </row>
    <row r="478" spans="1:5" x14ac:dyDescent="0.25">
      <c r="A478">
        <v>477</v>
      </c>
      <c r="B478" s="4">
        <v>1</v>
      </c>
      <c r="C478" s="2">
        <v>2</v>
      </c>
    </row>
    <row r="479" spans="1:5" x14ac:dyDescent="0.25">
      <c r="A479">
        <v>478</v>
      </c>
      <c r="B479" s="4">
        <v>1</v>
      </c>
      <c r="C479" s="2">
        <v>2</v>
      </c>
    </row>
    <row r="480" spans="1:5" x14ac:dyDescent="0.25">
      <c r="A480">
        <v>479</v>
      </c>
      <c r="B480" s="4">
        <v>1</v>
      </c>
      <c r="C480" s="2">
        <v>2</v>
      </c>
    </row>
    <row r="481" spans="1:5" x14ac:dyDescent="0.25">
      <c r="A481">
        <v>480</v>
      </c>
      <c r="B481" s="4">
        <v>1</v>
      </c>
      <c r="C481" s="2">
        <v>2</v>
      </c>
    </row>
    <row r="482" spans="1:5" x14ac:dyDescent="0.25">
      <c r="A482">
        <v>481</v>
      </c>
      <c r="B482" s="4">
        <v>1</v>
      </c>
      <c r="C482" s="2">
        <v>2</v>
      </c>
    </row>
    <row r="483" spans="1:5" x14ac:dyDescent="0.25">
      <c r="A483">
        <v>482</v>
      </c>
      <c r="B483" s="4">
        <v>1</v>
      </c>
    </row>
    <row r="484" spans="1:5" x14ac:dyDescent="0.25">
      <c r="A484">
        <v>483</v>
      </c>
      <c r="B484" s="4">
        <v>1</v>
      </c>
    </row>
    <row r="485" spans="1:5" x14ac:dyDescent="0.25">
      <c r="A485">
        <v>484</v>
      </c>
      <c r="B485" s="4">
        <v>1</v>
      </c>
    </row>
    <row r="486" spans="1:5" x14ac:dyDescent="0.25">
      <c r="A486">
        <v>485</v>
      </c>
      <c r="B486" s="4">
        <v>1</v>
      </c>
    </row>
    <row r="487" spans="1:5" x14ac:dyDescent="0.25">
      <c r="A487">
        <v>486</v>
      </c>
      <c r="B487" s="4">
        <v>1</v>
      </c>
      <c r="D487" s="3">
        <v>3</v>
      </c>
      <c r="E487" s="5">
        <v>4</v>
      </c>
    </row>
    <row r="488" spans="1:5" x14ac:dyDescent="0.25">
      <c r="A488">
        <v>487</v>
      </c>
      <c r="D488" s="3">
        <v>3</v>
      </c>
      <c r="E488" s="5">
        <v>4</v>
      </c>
    </row>
    <row r="489" spans="1:5" x14ac:dyDescent="0.25">
      <c r="A489">
        <v>488</v>
      </c>
      <c r="D489" s="3">
        <v>3</v>
      </c>
      <c r="E489" s="5">
        <v>4</v>
      </c>
    </row>
    <row r="490" spans="1:5" x14ac:dyDescent="0.25">
      <c r="A490">
        <v>489</v>
      </c>
      <c r="D490" s="3">
        <v>3</v>
      </c>
      <c r="E490" s="5">
        <v>4</v>
      </c>
    </row>
    <row r="491" spans="1:5" x14ac:dyDescent="0.25">
      <c r="A491">
        <v>490</v>
      </c>
      <c r="D491" s="3">
        <v>3</v>
      </c>
      <c r="E491" s="5">
        <v>4</v>
      </c>
    </row>
    <row r="492" spans="1:5" x14ac:dyDescent="0.25">
      <c r="A492">
        <v>491</v>
      </c>
      <c r="D492" s="3">
        <v>3</v>
      </c>
      <c r="E492" s="5">
        <v>4</v>
      </c>
    </row>
    <row r="493" spans="1:5" x14ac:dyDescent="0.25">
      <c r="A493">
        <v>492</v>
      </c>
      <c r="D493" s="3">
        <v>3</v>
      </c>
      <c r="E493" s="5">
        <v>4</v>
      </c>
    </row>
    <row r="494" spans="1:5" x14ac:dyDescent="0.25">
      <c r="A494">
        <v>493</v>
      </c>
      <c r="C494" s="2">
        <v>2</v>
      </c>
      <c r="D494" s="3">
        <v>3</v>
      </c>
      <c r="E494" s="5">
        <v>4</v>
      </c>
    </row>
    <row r="495" spans="1:5" x14ac:dyDescent="0.25">
      <c r="A495">
        <v>494</v>
      </c>
      <c r="C495" s="2">
        <v>2</v>
      </c>
      <c r="D495" s="3">
        <v>3</v>
      </c>
      <c r="E495" s="5">
        <v>4</v>
      </c>
    </row>
    <row r="496" spans="1:5" x14ac:dyDescent="0.25">
      <c r="A496">
        <v>495</v>
      </c>
      <c r="C496" s="2">
        <v>2</v>
      </c>
      <c r="D496" s="3">
        <v>3</v>
      </c>
      <c r="E496" s="5">
        <v>4</v>
      </c>
    </row>
    <row r="497" spans="1:5" x14ac:dyDescent="0.25">
      <c r="A497">
        <v>496</v>
      </c>
      <c r="C497" s="2">
        <v>2</v>
      </c>
      <c r="D497" s="3">
        <v>3</v>
      </c>
      <c r="E497" s="5">
        <v>4</v>
      </c>
    </row>
    <row r="498" spans="1:5" x14ac:dyDescent="0.25">
      <c r="A498">
        <v>497</v>
      </c>
      <c r="C498" s="2">
        <v>2</v>
      </c>
      <c r="D498" s="3">
        <v>3</v>
      </c>
    </row>
    <row r="499" spans="1:5" x14ac:dyDescent="0.25">
      <c r="A499">
        <v>498</v>
      </c>
      <c r="B499" s="4">
        <v>1</v>
      </c>
      <c r="C499" s="2">
        <v>2</v>
      </c>
    </row>
    <row r="500" spans="1:5" x14ac:dyDescent="0.25">
      <c r="A500">
        <v>499</v>
      </c>
      <c r="B500" s="4">
        <v>1</v>
      </c>
      <c r="C500" s="2">
        <v>2</v>
      </c>
    </row>
    <row r="501" spans="1:5" x14ac:dyDescent="0.25">
      <c r="A501">
        <v>500</v>
      </c>
      <c r="B501" s="4">
        <v>1</v>
      </c>
      <c r="C501" s="2">
        <v>2</v>
      </c>
    </row>
    <row r="502" spans="1:5" x14ac:dyDescent="0.25">
      <c r="A502">
        <v>501</v>
      </c>
      <c r="B502" s="4">
        <v>1</v>
      </c>
      <c r="C502" s="2">
        <v>2</v>
      </c>
    </row>
    <row r="503" spans="1:5" x14ac:dyDescent="0.25">
      <c r="A503">
        <v>502</v>
      </c>
      <c r="B503" s="4">
        <v>1</v>
      </c>
      <c r="C503" s="2">
        <v>2</v>
      </c>
    </row>
    <row r="504" spans="1:5" x14ac:dyDescent="0.25">
      <c r="A504">
        <v>503</v>
      </c>
      <c r="B504" s="4">
        <v>1</v>
      </c>
      <c r="C504" s="2">
        <v>2</v>
      </c>
    </row>
    <row r="505" spans="1:5" x14ac:dyDescent="0.25">
      <c r="A505">
        <v>504</v>
      </c>
      <c r="B505" s="4">
        <v>1</v>
      </c>
      <c r="C505" s="2">
        <v>2</v>
      </c>
    </row>
    <row r="506" spans="1:5" x14ac:dyDescent="0.25">
      <c r="A506">
        <v>505</v>
      </c>
      <c r="B506" s="4">
        <v>1</v>
      </c>
    </row>
    <row r="507" spans="1:5" x14ac:dyDescent="0.25">
      <c r="A507">
        <v>506</v>
      </c>
      <c r="B507" s="4">
        <v>1</v>
      </c>
    </row>
    <row r="508" spans="1:5" x14ac:dyDescent="0.25">
      <c r="A508">
        <v>507</v>
      </c>
      <c r="B508" s="4">
        <v>1</v>
      </c>
    </row>
    <row r="509" spans="1:5" x14ac:dyDescent="0.25">
      <c r="A509">
        <v>508</v>
      </c>
      <c r="B509" s="4">
        <v>1</v>
      </c>
    </row>
    <row r="510" spans="1:5" x14ac:dyDescent="0.25">
      <c r="A510">
        <v>509</v>
      </c>
      <c r="B510" s="4">
        <v>1</v>
      </c>
    </row>
    <row r="511" spans="1:5" x14ac:dyDescent="0.25">
      <c r="A511">
        <v>510</v>
      </c>
      <c r="B511" s="4">
        <v>1</v>
      </c>
      <c r="E511" s="5">
        <v>4</v>
      </c>
    </row>
    <row r="512" spans="1:5" x14ac:dyDescent="0.25">
      <c r="A512">
        <v>511</v>
      </c>
      <c r="D512" s="3">
        <v>3</v>
      </c>
      <c r="E512" s="5">
        <v>4</v>
      </c>
    </row>
    <row r="513" spans="1:5" x14ac:dyDescent="0.25">
      <c r="A513">
        <v>512</v>
      </c>
      <c r="D513" s="3">
        <v>3</v>
      </c>
      <c r="E513" s="5">
        <v>4</v>
      </c>
    </row>
    <row r="514" spans="1:5" x14ac:dyDescent="0.25">
      <c r="A514">
        <v>513</v>
      </c>
      <c r="D514" s="3">
        <v>3</v>
      </c>
      <c r="E514" s="5">
        <v>4</v>
      </c>
    </row>
    <row r="515" spans="1:5" x14ac:dyDescent="0.25">
      <c r="A515">
        <v>514</v>
      </c>
      <c r="D515" s="3">
        <v>3</v>
      </c>
      <c r="E515" s="5">
        <v>4</v>
      </c>
    </row>
    <row r="516" spans="1:5" x14ac:dyDescent="0.25">
      <c r="A516">
        <v>515</v>
      </c>
      <c r="D516" s="3">
        <v>3</v>
      </c>
      <c r="E516" s="5">
        <v>4</v>
      </c>
    </row>
    <row r="517" spans="1:5" x14ac:dyDescent="0.25">
      <c r="A517">
        <v>516</v>
      </c>
      <c r="C517" s="2">
        <v>2</v>
      </c>
      <c r="D517" s="3">
        <v>3</v>
      </c>
      <c r="E517" s="5">
        <v>4</v>
      </c>
    </row>
    <row r="518" spans="1:5" x14ac:dyDescent="0.25">
      <c r="A518">
        <v>517</v>
      </c>
      <c r="C518" s="2">
        <v>2</v>
      </c>
      <c r="D518" s="3">
        <v>3</v>
      </c>
      <c r="E518" s="5">
        <v>4</v>
      </c>
    </row>
    <row r="519" spans="1:5" x14ac:dyDescent="0.25">
      <c r="A519">
        <v>518</v>
      </c>
      <c r="C519" s="2">
        <v>2</v>
      </c>
      <c r="D519" s="3">
        <v>3</v>
      </c>
      <c r="E519" s="5">
        <v>4</v>
      </c>
    </row>
    <row r="520" spans="1:5" x14ac:dyDescent="0.25">
      <c r="A520">
        <v>519</v>
      </c>
      <c r="C520" s="2">
        <v>2</v>
      </c>
      <c r="D520" s="3">
        <v>3</v>
      </c>
      <c r="E520" s="5">
        <v>4</v>
      </c>
    </row>
    <row r="521" spans="1:5" x14ac:dyDescent="0.25">
      <c r="A521">
        <v>520</v>
      </c>
      <c r="C521" s="2">
        <v>2</v>
      </c>
      <c r="D521" s="3">
        <v>3</v>
      </c>
      <c r="E521" s="5">
        <v>4</v>
      </c>
    </row>
    <row r="522" spans="1:5" x14ac:dyDescent="0.25">
      <c r="A522">
        <v>521</v>
      </c>
      <c r="C522" s="2">
        <v>2</v>
      </c>
      <c r="D522" s="3">
        <v>3</v>
      </c>
      <c r="E522" s="5">
        <v>4</v>
      </c>
    </row>
    <row r="523" spans="1:5" x14ac:dyDescent="0.25">
      <c r="A523">
        <v>522</v>
      </c>
      <c r="C523" s="2">
        <v>2</v>
      </c>
      <c r="D523" s="3">
        <v>3</v>
      </c>
      <c r="E523" s="5">
        <v>4</v>
      </c>
    </row>
    <row r="524" spans="1:5" x14ac:dyDescent="0.25">
      <c r="A524">
        <v>523</v>
      </c>
      <c r="C524" s="2">
        <v>2</v>
      </c>
      <c r="D524" s="3">
        <v>3</v>
      </c>
    </row>
    <row r="525" spans="1:5" x14ac:dyDescent="0.25">
      <c r="A525">
        <v>524</v>
      </c>
      <c r="B525" s="4">
        <v>1</v>
      </c>
      <c r="C525" s="2">
        <v>2</v>
      </c>
      <c r="D525" s="3">
        <v>3</v>
      </c>
    </row>
    <row r="526" spans="1:5" x14ac:dyDescent="0.25">
      <c r="A526">
        <v>525</v>
      </c>
      <c r="B526" s="4">
        <v>1</v>
      </c>
      <c r="C526" s="2">
        <v>2</v>
      </c>
    </row>
    <row r="527" spans="1:5" x14ac:dyDescent="0.25">
      <c r="A527">
        <v>526</v>
      </c>
      <c r="B527" s="4">
        <v>1</v>
      </c>
      <c r="C527" s="2">
        <v>2</v>
      </c>
    </row>
    <row r="528" spans="1:5" x14ac:dyDescent="0.25">
      <c r="A528">
        <v>527</v>
      </c>
      <c r="B528" s="4">
        <v>1</v>
      </c>
      <c r="C528" s="2">
        <v>2</v>
      </c>
    </row>
    <row r="529" spans="1:5" x14ac:dyDescent="0.25">
      <c r="A529">
        <v>528</v>
      </c>
      <c r="B529" s="4">
        <v>1</v>
      </c>
      <c r="C529" s="2">
        <v>2</v>
      </c>
    </row>
    <row r="530" spans="1:5" x14ac:dyDescent="0.25">
      <c r="A530">
        <v>529</v>
      </c>
      <c r="B530" s="4">
        <v>1</v>
      </c>
      <c r="C530" s="2">
        <v>2</v>
      </c>
    </row>
    <row r="531" spans="1:5" x14ac:dyDescent="0.25">
      <c r="A531">
        <v>530</v>
      </c>
      <c r="B531" s="4">
        <v>1</v>
      </c>
      <c r="C531" s="2">
        <v>2</v>
      </c>
    </row>
    <row r="532" spans="1:5" x14ac:dyDescent="0.25">
      <c r="A532">
        <v>531</v>
      </c>
      <c r="B532" s="4">
        <v>1</v>
      </c>
      <c r="C532" s="2">
        <v>2</v>
      </c>
    </row>
    <row r="533" spans="1:5" x14ac:dyDescent="0.25">
      <c r="A533">
        <v>532</v>
      </c>
      <c r="B533" s="4">
        <v>1</v>
      </c>
    </row>
    <row r="534" spans="1:5" x14ac:dyDescent="0.25">
      <c r="A534">
        <v>533</v>
      </c>
      <c r="B534" s="4">
        <v>1</v>
      </c>
    </row>
    <row r="535" spans="1:5" x14ac:dyDescent="0.25">
      <c r="A535">
        <v>534</v>
      </c>
      <c r="B535" s="4">
        <v>1</v>
      </c>
    </row>
    <row r="536" spans="1:5" x14ac:dyDescent="0.25">
      <c r="A536">
        <v>535</v>
      </c>
      <c r="B536" s="4">
        <v>1</v>
      </c>
      <c r="E536" s="5">
        <v>4</v>
      </c>
    </row>
    <row r="537" spans="1:5" x14ac:dyDescent="0.25">
      <c r="A537">
        <v>536</v>
      </c>
      <c r="B537" s="4">
        <v>1</v>
      </c>
      <c r="E537" s="5">
        <v>4</v>
      </c>
    </row>
    <row r="538" spans="1:5" x14ac:dyDescent="0.25">
      <c r="A538">
        <v>537</v>
      </c>
      <c r="B538" s="4">
        <v>1</v>
      </c>
      <c r="E538" s="5">
        <v>4</v>
      </c>
    </row>
    <row r="539" spans="1:5" x14ac:dyDescent="0.25">
      <c r="A539">
        <v>538</v>
      </c>
      <c r="B539" s="4">
        <v>1</v>
      </c>
      <c r="E539" s="5">
        <v>4</v>
      </c>
    </row>
    <row r="540" spans="1:5" x14ac:dyDescent="0.25">
      <c r="A540">
        <v>539</v>
      </c>
      <c r="B540" s="4">
        <v>1</v>
      </c>
      <c r="D540" s="3">
        <v>3</v>
      </c>
      <c r="E540" s="5">
        <v>4</v>
      </c>
    </row>
    <row r="541" spans="1:5" x14ac:dyDescent="0.25">
      <c r="A541">
        <v>540</v>
      </c>
      <c r="B541" s="4">
        <v>1</v>
      </c>
      <c r="D541" s="3">
        <v>3</v>
      </c>
      <c r="E541" s="5">
        <v>4</v>
      </c>
    </row>
    <row r="542" spans="1:5" x14ac:dyDescent="0.25">
      <c r="A542">
        <v>541</v>
      </c>
      <c r="D542" s="3">
        <v>3</v>
      </c>
      <c r="E542" s="5">
        <v>4</v>
      </c>
    </row>
    <row r="543" spans="1:5" x14ac:dyDescent="0.25">
      <c r="A543">
        <v>542</v>
      </c>
      <c r="D543" s="3">
        <v>3</v>
      </c>
      <c r="E543" s="5">
        <v>4</v>
      </c>
    </row>
    <row r="544" spans="1:5" x14ac:dyDescent="0.25">
      <c r="A544">
        <v>543</v>
      </c>
      <c r="C544" s="2">
        <v>2</v>
      </c>
      <c r="D544" s="3">
        <v>3</v>
      </c>
      <c r="E544" s="5">
        <v>4</v>
      </c>
    </row>
    <row r="545" spans="1:5" x14ac:dyDescent="0.25">
      <c r="A545">
        <v>544</v>
      </c>
      <c r="C545" s="2">
        <v>2</v>
      </c>
      <c r="D545" s="3">
        <v>3</v>
      </c>
      <c r="E545" s="5">
        <v>4</v>
      </c>
    </row>
    <row r="546" spans="1:5" x14ac:dyDescent="0.25">
      <c r="A546">
        <v>545</v>
      </c>
      <c r="C546" s="2">
        <v>2</v>
      </c>
      <c r="D546" s="3">
        <v>3</v>
      </c>
      <c r="E546" s="5">
        <v>4</v>
      </c>
    </row>
    <row r="547" spans="1:5" x14ac:dyDescent="0.25">
      <c r="A547">
        <v>546</v>
      </c>
      <c r="C547" s="2">
        <v>2</v>
      </c>
      <c r="D547" s="3">
        <v>3</v>
      </c>
      <c r="E547" s="5">
        <v>4</v>
      </c>
    </row>
    <row r="548" spans="1:5" x14ac:dyDescent="0.25">
      <c r="A548">
        <v>547</v>
      </c>
      <c r="C548" s="2">
        <v>2</v>
      </c>
      <c r="D548" s="3">
        <v>3</v>
      </c>
      <c r="E548" s="5">
        <v>4</v>
      </c>
    </row>
    <row r="549" spans="1:5" x14ac:dyDescent="0.25">
      <c r="A549">
        <v>548</v>
      </c>
      <c r="C549" s="2">
        <v>2</v>
      </c>
      <c r="D549" s="3">
        <v>3</v>
      </c>
      <c r="E549" s="5">
        <v>4</v>
      </c>
    </row>
    <row r="550" spans="1:5" x14ac:dyDescent="0.25">
      <c r="A550">
        <v>549</v>
      </c>
      <c r="C550" s="2">
        <v>2</v>
      </c>
      <c r="D550" s="3">
        <v>3</v>
      </c>
      <c r="E550" s="5">
        <v>4</v>
      </c>
    </row>
    <row r="551" spans="1:5" x14ac:dyDescent="0.25">
      <c r="A551">
        <v>550</v>
      </c>
      <c r="C551" s="2">
        <v>2</v>
      </c>
      <c r="D551" s="3">
        <v>3</v>
      </c>
      <c r="E551" s="5">
        <v>4</v>
      </c>
    </row>
    <row r="552" spans="1:5" x14ac:dyDescent="0.25">
      <c r="A552">
        <v>551</v>
      </c>
      <c r="C552" s="2">
        <v>2</v>
      </c>
      <c r="D552" s="3">
        <v>3</v>
      </c>
      <c r="E552" s="5">
        <v>4</v>
      </c>
    </row>
    <row r="553" spans="1:5" x14ac:dyDescent="0.25">
      <c r="A553">
        <v>552</v>
      </c>
      <c r="C553" s="2">
        <v>2</v>
      </c>
      <c r="D553" s="3">
        <v>3</v>
      </c>
      <c r="E553" s="5">
        <v>4</v>
      </c>
    </row>
    <row r="554" spans="1:5" x14ac:dyDescent="0.25">
      <c r="A554">
        <v>553</v>
      </c>
      <c r="C554" s="2">
        <v>2</v>
      </c>
      <c r="D554" s="3">
        <v>3</v>
      </c>
      <c r="E554" s="5">
        <v>4</v>
      </c>
    </row>
    <row r="555" spans="1:5" x14ac:dyDescent="0.25">
      <c r="A555">
        <v>554</v>
      </c>
      <c r="C555" s="2">
        <v>2</v>
      </c>
      <c r="D555" s="3">
        <v>3</v>
      </c>
    </row>
    <row r="556" spans="1:5" x14ac:dyDescent="0.25">
      <c r="A556">
        <v>555</v>
      </c>
      <c r="C556" s="2">
        <v>2</v>
      </c>
      <c r="D556" s="3">
        <v>3</v>
      </c>
    </row>
    <row r="557" spans="1:5" x14ac:dyDescent="0.25">
      <c r="A557">
        <v>556</v>
      </c>
      <c r="C557" s="2">
        <v>2</v>
      </c>
      <c r="D557" s="3">
        <v>3</v>
      </c>
    </row>
    <row r="558" spans="1:5" x14ac:dyDescent="0.25">
      <c r="A558">
        <v>557</v>
      </c>
      <c r="C558" s="2">
        <v>2</v>
      </c>
      <c r="D558" s="3">
        <v>3</v>
      </c>
    </row>
    <row r="559" spans="1:5" x14ac:dyDescent="0.25">
      <c r="A559">
        <v>558</v>
      </c>
      <c r="C559" s="2">
        <v>2</v>
      </c>
      <c r="D559" s="3">
        <v>3</v>
      </c>
    </row>
    <row r="560" spans="1:5" x14ac:dyDescent="0.25">
      <c r="A560">
        <v>559</v>
      </c>
      <c r="B560" s="4">
        <v>1</v>
      </c>
      <c r="C560" s="2">
        <v>2</v>
      </c>
      <c r="D560" s="3">
        <v>3</v>
      </c>
    </row>
    <row r="561" spans="1:5" x14ac:dyDescent="0.25">
      <c r="A561">
        <v>560</v>
      </c>
      <c r="B561" s="4">
        <v>1</v>
      </c>
      <c r="C561" s="2">
        <v>2</v>
      </c>
      <c r="D561" s="3">
        <v>3</v>
      </c>
    </row>
    <row r="562" spans="1:5" x14ac:dyDescent="0.25">
      <c r="A562">
        <v>561</v>
      </c>
      <c r="B562" s="4">
        <v>1</v>
      </c>
      <c r="C562" s="2">
        <v>2</v>
      </c>
      <c r="D562" s="3">
        <v>3</v>
      </c>
    </row>
    <row r="563" spans="1:5" x14ac:dyDescent="0.25">
      <c r="A563">
        <v>562</v>
      </c>
      <c r="B563" s="4">
        <v>1</v>
      </c>
      <c r="C563" s="2">
        <v>2</v>
      </c>
      <c r="D563" s="3">
        <v>3</v>
      </c>
    </row>
    <row r="564" spans="1:5" x14ac:dyDescent="0.25">
      <c r="A564">
        <v>563</v>
      </c>
      <c r="B564" s="4">
        <v>1</v>
      </c>
      <c r="C564" s="2">
        <v>2</v>
      </c>
    </row>
    <row r="565" spans="1:5" x14ac:dyDescent="0.25">
      <c r="A565">
        <v>564</v>
      </c>
      <c r="B565" s="4">
        <v>1</v>
      </c>
      <c r="C565" s="2">
        <v>2</v>
      </c>
    </row>
    <row r="566" spans="1:5" x14ac:dyDescent="0.25">
      <c r="A566">
        <v>565</v>
      </c>
      <c r="B566" s="4">
        <v>1</v>
      </c>
      <c r="C566" s="2">
        <v>2</v>
      </c>
      <c r="E566" s="5">
        <v>4</v>
      </c>
    </row>
    <row r="567" spans="1:5" x14ac:dyDescent="0.25">
      <c r="A567">
        <v>566</v>
      </c>
      <c r="B567" s="4">
        <v>1</v>
      </c>
      <c r="E567" s="5">
        <v>4</v>
      </c>
    </row>
    <row r="568" spans="1:5" x14ac:dyDescent="0.25">
      <c r="A568">
        <v>567</v>
      </c>
      <c r="B568" s="4">
        <v>1</v>
      </c>
      <c r="E568" s="5">
        <v>4</v>
      </c>
    </row>
    <row r="569" spans="1:5" x14ac:dyDescent="0.25">
      <c r="A569">
        <v>568</v>
      </c>
      <c r="B569" s="4">
        <v>1</v>
      </c>
      <c r="E569" s="5">
        <v>4</v>
      </c>
    </row>
    <row r="570" spans="1:5" x14ac:dyDescent="0.25">
      <c r="A570">
        <v>569</v>
      </c>
      <c r="B570" s="4">
        <v>1</v>
      </c>
      <c r="E570" s="5">
        <v>4</v>
      </c>
    </row>
    <row r="571" spans="1:5" x14ac:dyDescent="0.25">
      <c r="A571">
        <v>570</v>
      </c>
      <c r="B571" s="4">
        <v>1</v>
      </c>
      <c r="E571" s="5">
        <v>4</v>
      </c>
    </row>
    <row r="572" spans="1:5" x14ac:dyDescent="0.25">
      <c r="A572">
        <v>571</v>
      </c>
      <c r="B572" s="4">
        <v>1</v>
      </c>
      <c r="E572" s="5">
        <v>4</v>
      </c>
    </row>
    <row r="573" spans="1:5" x14ac:dyDescent="0.25">
      <c r="A573">
        <v>572</v>
      </c>
      <c r="B573" s="4">
        <v>1</v>
      </c>
      <c r="E573" s="5">
        <v>4</v>
      </c>
    </row>
    <row r="574" spans="1:5" x14ac:dyDescent="0.25">
      <c r="A574">
        <v>573</v>
      </c>
      <c r="B574" s="4">
        <v>1</v>
      </c>
      <c r="E574" s="5">
        <v>4</v>
      </c>
    </row>
    <row r="575" spans="1:5" x14ac:dyDescent="0.25">
      <c r="A575">
        <v>574</v>
      </c>
      <c r="B575" s="4">
        <v>1</v>
      </c>
      <c r="E575" s="5">
        <v>4</v>
      </c>
    </row>
    <row r="576" spans="1:5" x14ac:dyDescent="0.25">
      <c r="A576">
        <v>575</v>
      </c>
      <c r="B576" s="4">
        <v>1</v>
      </c>
      <c r="E576" s="5">
        <v>4</v>
      </c>
    </row>
    <row r="577" spans="1:6" x14ac:dyDescent="0.25">
      <c r="A577">
        <v>576</v>
      </c>
      <c r="B577" s="4">
        <v>1</v>
      </c>
      <c r="E577" s="5">
        <v>4</v>
      </c>
    </row>
    <row r="578" spans="1:6" x14ac:dyDescent="0.25">
      <c r="A578">
        <v>577</v>
      </c>
      <c r="B578" s="4">
        <v>1</v>
      </c>
      <c r="E578" s="5">
        <v>4</v>
      </c>
    </row>
    <row r="579" spans="1:6" x14ac:dyDescent="0.25">
      <c r="A579">
        <v>578</v>
      </c>
      <c r="B579" s="4">
        <v>1</v>
      </c>
      <c r="E579" s="5">
        <v>4</v>
      </c>
    </row>
    <row r="580" spans="1:6" x14ac:dyDescent="0.25">
      <c r="A580">
        <v>579</v>
      </c>
      <c r="B580" s="4">
        <v>1</v>
      </c>
      <c r="E580" s="5">
        <v>4</v>
      </c>
    </row>
    <row r="581" spans="1:6" x14ac:dyDescent="0.25">
      <c r="A581">
        <v>580</v>
      </c>
      <c r="B581" s="4">
        <v>1</v>
      </c>
      <c r="C581" s="2">
        <v>2</v>
      </c>
      <c r="E581" s="5">
        <v>4</v>
      </c>
    </row>
    <row r="582" spans="1:6" x14ac:dyDescent="0.25">
      <c r="A582">
        <v>581</v>
      </c>
      <c r="C582" s="2">
        <v>2</v>
      </c>
      <c r="D582" s="3">
        <v>3</v>
      </c>
      <c r="E582" s="5">
        <v>4</v>
      </c>
    </row>
    <row r="583" spans="1:6" x14ac:dyDescent="0.25">
      <c r="A583">
        <v>582</v>
      </c>
      <c r="C583" s="2">
        <v>2</v>
      </c>
      <c r="D583" s="3">
        <v>3</v>
      </c>
      <c r="E583" s="5">
        <v>4</v>
      </c>
      <c r="F583" t="s">
        <v>22</v>
      </c>
    </row>
    <row r="584" spans="1:6" x14ac:dyDescent="0.25">
      <c r="A584">
        <v>583</v>
      </c>
    </row>
    <row r="585" spans="1:6" x14ac:dyDescent="0.25">
      <c r="A585">
        <v>584</v>
      </c>
      <c r="F585" t="s">
        <v>22</v>
      </c>
    </row>
    <row r="586" spans="1:6" x14ac:dyDescent="0.25">
      <c r="A586">
        <v>585</v>
      </c>
      <c r="B586" s="4">
        <v>1</v>
      </c>
      <c r="E586" s="5">
        <v>4</v>
      </c>
    </row>
    <row r="587" spans="1:6" x14ac:dyDescent="0.25">
      <c r="A587">
        <v>586</v>
      </c>
      <c r="B587" s="4">
        <v>1</v>
      </c>
      <c r="E587" s="5">
        <v>4</v>
      </c>
    </row>
    <row r="588" spans="1:6" x14ac:dyDescent="0.25">
      <c r="A588">
        <v>587</v>
      </c>
      <c r="B588" s="4">
        <v>1</v>
      </c>
      <c r="E588" s="5">
        <v>4</v>
      </c>
    </row>
    <row r="589" spans="1:6" x14ac:dyDescent="0.25">
      <c r="A589">
        <v>588</v>
      </c>
      <c r="B589" s="4">
        <v>1</v>
      </c>
      <c r="E589" s="5">
        <v>4</v>
      </c>
    </row>
    <row r="590" spans="1:6" x14ac:dyDescent="0.25">
      <c r="A590">
        <v>589</v>
      </c>
      <c r="B590" s="4">
        <v>1</v>
      </c>
      <c r="E590" s="5">
        <v>4</v>
      </c>
    </row>
    <row r="591" spans="1:6" x14ac:dyDescent="0.25">
      <c r="A591">
        <v>590</v>
      </c>
      <c r="B591" s="4">
        <v>1</v>
      </c>
      <c r="E591" s="5">
        <v>4</v>
      </c>
    </row>
    <row r="592" spans="1:6" x14ac:dyDescent="0.25">
      <c r="A592">
        <v>591</v>
      </c>
      <c r="B592" s="4">
        <v>1</v>
      </c>
      <c r="E592" s="5">
        <v>4</v>
      </c>
    </row>
    <row r="593" spans="1:5" x14ac:dyDescent="0.25">
      <c r="A593">
        <v>592</v>
      </c>
      <c r="B593" s="4">
        <v>1</v>
      </c>
      <c r="E593" s="5">
        <v>4</v>
      </c>
    </row>
    <row r="594" spans="1:5" x14ac:dyDescent="0.25">
      <c r="A594">
        <v>593</v>
      </c>
      <c r="B594" s="4">
        <v>1</v>
      </c>
      <c r="E594" s="5">
        <v>4</v>
      </c>
    </row>
    <row r="595" spans="1:5" x14ac:dyDescent="0.25">
      <c r="A595">
        <v>594</v>
      </c>
      <c r="B595" s="4">
        <v>1</v>
      </c>
      <c r="E595" s="5">
        <v>4</v>
      </c>
    </row>
    <row r="596" spans="1:5" x14ac:dyDescent="0.25">
      <c r="A596">
        <v>595</v>
      </c>
      <c r="B596" s="4">
        <v>1</v>
      </c>
      <c r="E596" s="5">
        <v>4</v>
      </c>
    </row>
    <row r="597" spans="1:5" x14ac:dyDescent="0.25">
      <c r="A597">
        <v>596</v>
      </c>
      <c r="B597" s="4">
        <v>1</v>
      </c>
      <c r="E597" s="5">
        <v>4</v>
      </c>
    </row>
    <row r="598" spans="1:5" x14ac:dyDescent="0.25">
      <c r="A598">
        <v>597</v>
      </c>
      <c r="B598" s="4">
        <v>1</v>
      </c>
      <c r="C598" s="2">
        <v>2</v>
      </c>
      <c r="E598" s="5">
        <v>4</v>
      </c>
    </row>
    <row r="599" spans="1:5" x14ac:dyDescent="0.25">
      <c r="A599">
        <v>598</v>
      </c>
      <c r="B599" s="4">
        <v>1</v>
      </c>
      <c r="C599" s="2">
        <v>2</v>
      </c>
      <c r="E599" s="5">
        <v>4</v>
      </c>
    </row>
    <row r="600" spans="1:5" x14ac:dyDescent="0.25">
      <c r="A600">
        <v>599</v>
      </c>
      <c r="B600" s="4">
        <v>1</v>
      </c>
      <c r="C600" s="2">
        <v>2</v>
      </c>
      <c r="E600" s="5">
        <v>4</v>
      </c>
    </row>
    <row r="601" spans="1:5" x14ac:dyDescent="0.25">
      <c r="A601">
        <v>600</v>
      </c>
      <c r="C601" s="2">
        <v>2</v>
      </c>
    </row>
    <row r="602" spans="1:5" x14ac:dyDescent="0.25">
      <c r="A602">
        <v>601</v>
      </c>
      <c r="C602" s="2">
        <v>2</v>
      </c>
    </row>
    <row r="603" spans="1:5" x14ac:dyDescent="0.25">
      <c r="A603">
        <v>602</v>
      </c>
      <c r="C603" s="2">
        <v>2</v>
      </c>
    </row>
    <row r="604" spans="1:5" x14ac:dyDescent="0.25">
      <c r="A604">
        <v>603</v>
      </c>
      <c r="C604" s="2">
        <v>2</v>
      </c>
      <c r="D604" s="3">
        <v>3</v>
      </c>
    </row>
    <row r="605" spans="1:5" x14ac:dyDescent="0.25">
      <c r="A605">
        <v>604</v>
      </c>
      <c r="C605" s="2">
        <v>2</v>
      </c>
      <c r="D605" s="3">
        <v>3</v>
      </c>
    </row>
    <row r="606" spans="1:5" x14ac:dyDescent="0.25">
      <c r="A606">
        <v>605</v>
      </c>
      <c r="C606" s="2">
        <v>2</v>
      </c>
      <c r="D606" s="3">
        <v>3</v>
      </c>
    </row>
    <row r="607" spans="1:5" x14ac:dyDescent="0.25">
      <c r="A607">
        <v>606</v>
      </c>
      <c r="C607" s="2">
        <v>2</v>
      </c>
      <c r="D607" s="3">
        <v>3</v>
      </c>
    </row>
    <row r="608" spans="1:5" x14ac:dyDescent="0.25">
      <c r="A608">
        <v>607</v>
      </c>
      <c r="C608" s="2">
        <v>2</v>
      </c>
      <c r="D608" s="3">
        <v>3</v>
      </c>
    </row>
    <row r="609" spans="1:5" x14ac:dyDescent="0.25">
      <c r="A609">
        <v>608</v>
      </c>
      <c r="C609" s="2">
        <v>2</v>
      </c>
      <c r="D609" s="3">
        <v>3</v>
      </c>
    </row>
    <row r="610" spans="1:5" x14ac:dyDescent="0.25">
      <c r="A610">
        <v>609</v>
      </c>
      <c r="C610" s="2">
        <v>2</v>
      </c>
      <c r="D610" s="3">
        <v>3</v>
      </c>
    </row>
    <row r="611" spans="1:5" x14ac:dyDescent="0.25">
      <c r="A611">
        <v>610</v>
      </c>
      <c r="C611" s="2">
        <v>2</v>
      </c>
      <c r="D611" s="3">
        <v>3</v>
      </c>
      <c r="E611" s="5">
        <v>4</v>
      </c>
    </row>
    <row r="612" spans="1:5" x14ac:dyDescent="0.25">
      <c r="A612">
        <v>611</v>
      </c>
      <c r="C612" s="2">
        <v>2</v>
      </c>
      <c r="D612" s="3">
        <v>3</v>
      </c>
      <c r="E612" s="5">
        <v>4</v>
      </c>
    </row>
    <row r="613" spans="1:5" x14ac:dyDescent="0.25">
      <c r="A613">
        <v>612</v>
      </c>
      <c r="C613" s="2">
        <v>2</v>
      </c>
      <c r="D613" s="3">
        <v>3</v>
      </c>
      <c r="E613" s="5">
        <v>4</v>
      </c>
    </row>
    <row r="614" spans="1:5" x14ac:dyDescent="0.25">
      <c r="A614">
        <v>613</v>
      </c>
      <c r="D614" s="3">
        <v>3</v>
      </c>
      <c r="E614" s="5">
        <v>4</v>
      </c>
    </row>
    <row r="615" spans="1:5" x14ac:dyDescent="0.25">
      <c r="A615">
        <v>614</v>
      </c>
      <c r="D615" s="3">
        <v>3</v>
      </c>
      <c r="E615" s="5">
        <v>4</v>
      </c>
    </row>
    <row r="616" spans="1:5" x14ac:dyDescent="0.25">
      <c r="A616">
        <v>615</v>
      </c>
      <c r="D616" s="3">
        <v>3</v>
      </c>
      <c r="E616" s="5">
        <v>4</v>
      </c>
    </row>
    <row r="617" spans="1:5" x14ac:dyDescent="0.25">
      <c r="A617">
        <v>616</v>
      </c>
      <c r="D617" s="3">
        <v>3</v>
      </c>
      <c r="E617" s="5">
        <v>4</v>
      </c>
    </row>
    <row r="618" spans="1:5" x14ac:dyDescent="0.25">
      <c r="A618">
        <v>617</v>
      </c>
      <c r="D618" s="3">
        <v>3</v>
      </c>
      <c r="E618" s="5">
        <v>4</v>
      </c>
    </row>
    <row r="619" spans="1:5" x14ac:dyDescent="0.25">
      <c r="A619">
        <v>618</v>
      </c>
      <c r="B619" s="4">
        <v>1</v>
      </c>
      <c r="E619" s="5">
        <v>4</v>
      </c>
    </row>
    <row r="620" spans="1:5" x14ac:dyDescent="0.25">
      <c r="A620">
        <v>619</v>
      </c>
      <c r="B620" s="4">
        <v>1</v>
      </c>
      <c r="E620" s="5">
        <v>4</v>
      </c>
    </row>
    <row r="621" spans="1:5" x14ac:dyDescent="0.25">
      <c r="A621">
        <v>620</v>
      </c>
      <c r="B621" s="4">
        <v>1</v>
      </c>
      <c r="E621" s="5">
        <v>4</v>
      </c>
    </row>
    <row r="622" spans="1:5" x14ac:dyDescent="0.25">
      <c r="A622">
        <v>621</v>
      </c>
      <c r="B622" s="4">
        <v>1</v>
      </c>
      <c r="E622" s="5">
        <v>4</v>
      </c>
    </row>
    <row r="623" spans="1:5" x14ac:dyDescent="0.25">
      <c r="A623">
        <v>622</v>
      </c>
      <c r="B623" s="4">
        <v>1</v>
      </c>
      <c r="E623" s="5">
        <v>4</v>
      </c>
    </row>
    <row r="624" spans="1:5" x14ac:dyDescent="0.25">
      <c r="A624">
        <v>623</v>
      </c>
      <c r="B624" s="4">
        <v>1</v>
      </c>
      <c r="E624" s="5">
        <v>4</v>
      </c>
    </row>
    <row r="625" spans="1:5" x14ac:dyDescent="0.25">
      <c r="A625">
        <v>624</v>
      </c>
      <c r="B625" s="4">
        <v>1</v>
      </c>
    </row>
    <row r="626" spans="1:5" x14ac:dyDescent="0.25">
      <c r="A626">
        <v>625</v>
      </c>
      <c r="B626" s="4">
        <v>1</v>
      </c>
    </row>
    <row r="627" spans="1:5" x14ac:dyDescent="0.25">
      <c r="A627">
        <v>626</v>
      </c>
      <c r="B627" s="4">
        <v>1</v>
      </c>
    </row>
    <row r="628" spans="1:5" x14ac:dyDescent="0.25">
      <c r="A628">
        <v>627</v>
      </c>
      <c r="B628" s="4">
        <v>1</v>
      </c>
    </row>
    <row r="629" spans="1:5" x14ac:dyDescent="0.25">
      <c r="A629">
        <v>628</v>
      </c>
      <c r="B629" s="4">
        <v>1</v>
      </c>
      <c r="C629" s="2">
        <v>2</v>
      </c>
    </row>
    <row r="630" spans="1:5" x14ac:dyDescent="0.25">
      <c r="A630">
        <v>629</v>
      </c>
      <c r="B630" s="4">
        <v>1</v>
      </c>
      <c r="C630" s="2">
        <v>2</v>
      </c>
    </row>
    <row r="631" spans="1:5" x14ac:dyDescent="0.25">
      <c r="A631">
        <v>630</v>
      </c>
      <c r="B631" s="4">
        <v>1</v>
      </c>
      <c r="C631" s="2">
        <v>2</v>
      </c>
    </row>
    <row r="632" spans="1:5" x14ac:dyDescent="0.25">
      <c r="A632">
        <v>631</v>
      </c>
      <c r="B632" s="4">
        <v>1</v>
      </c>
      <c r="C632" s="2">
        <v>2</v>
      </c>
    </row>
    <row r="633" spans="1:5" x14ac:dyDescent="0.25">
      <c r="A633">
        <v>632</v>
      </c>
      <c r="C633" s="2">
        <v>2</v>
      </c>
      <c r="D633" s="3">
        <v>3</v>
      </c>
    </row>
    <row r="634" spans="1:5" x14ac:dyDescent="0.25">
      <c r="A634">
        <v>633</v>
      </c>
      <c r="C634" s="2">
        <v>2</v>
      </c>
      <c r="D634" s="3">
        <v>3</v>
      </c>
    </row>
    <row r="635" spans="1:5" x14ac:dyDescent="0.25">
      <c r="A635">
        <v>634</v>
      </c>
      <c r="C635" s="2">
        <v>2</v>
      </c>
      <c r="D635" s="3">
        <v>3</v>
      </c>
    </row>
    <row r="636" spans="1:5" x14ac:dyDescent="0.25">
      <c r="A636">
        <v>635</v>
      </c>
      <c r="C636" s="2">
        <v>2</v>
      </c>
      <c r="D636" s="3">
        <v>3</v>
      </c>
    </row>
    <row r="637" spans="1:5" x14ac:dyDescent="0.25">
      <c r="A637">
        <v>636</v>
      </c>
      <c r="C637" s="2">
        <v>2</v>
      </c>
      <c r="D637" s="3">
        <v>3</v>
      </c>
    </row>
    <row r="638" spans="1:5" x14ac:dyDescent="0.25">
      <c r="A638">
        <v>637</v>
      </c>
      <c r="C638" s="2">
        <v>2</v>
      </c>
      <c r="D638" s="3">
        <v>3</v>
      </c>
      <c r="E638" s="5">
        <v>4</v>
      </c>
    </row>
    <row r="639" spans="1:5" x14ac:dyDescent="0.25">
      <c r="A639">
        <v>638</v>
      </c>
      <c r="C639" s="2">
        <v>2</v>
      </c>
      <c r="D639" s="3">
        <v>3</v>
      </c>
      <c r="E639" s="5">
        <v>4</v>
      </c>
    </row>
    <row r="640" spans="1:5" x14ac:dyDescent="0.25">
      <c r="A640">
        <v>639</v>
      </c>
      <c r="C640" s="2">
        <v>2</v>
      </c>
      <c r="D640" s="3">
        <v>3</v>
      </c>
      <c r="E640" s="5">
        <v>4</v>
      </c>
    </row>
    <row r="641" spans="1:5" x14ac:dyDescent="0.25">
      <c r="A641">
        <v>640</v>
      </c>
      <c r="D641" s="3">
        <v>3</v>
      </c>
      <c r="E641" s="5">
        <v>4</v>
      </c>
    </row>
    <row r="642" spans="1:5" x14ac:dyDescent="0.25">
      <c r="A642">
        <v>641</v>
      </c>
      <c r="D642" s="3">
        <v>3</v>
      </c>
      <c r="E642" s="5">
        <v>4</v>
      </c>
    </row>
    <row r="643" spans="1:5" x14ac:dyDescent="0.25">
      <c r="A643">
        <v>642</v>
      </c>
      <c r="D643" s="3">
        <v>3</v>
      </c>
      <c r="E643" s="5">
        <v>4</v>
      </c>
    </row>
    <row r="644" spans="1:5" x14ac:dyDescent="0.25">
      <c r="A644">
        <v>643</v>
      </c>
      <c r="D644" s="3">
        <v>3</v>
      </c>
      <c r="E644" s="5">
        <v>4</v>
      </c>
    </row>
    <row r="645" spans="1:5" x14ac:dyDescent="0.25">
      <c r="A645">
        <v>644</v>
      </c>
      <c r="D645" s="3">
        <v>3</v>
      </c>
      <c r="E645" s="5">
        <v>4</v>
      </c>
    </row>
    <row r="646" spans="1:5" x14ac:dyDescent="0.25">
      <c r="A646">
        <v>645</v>
      </c>
      <c r="B646" s="4">
        <v>1</v>
      </c>
      <c r="E646" s="5">
        <v>4</v>
      </c>
    </row>
    <row r="647" spans="1:5" x14ac:dyDescent="0.25">
      <c r="A647">
        <v>646</v>
      </c>
      <c r="B647" s="4">
        <v>1</v>
      </c>
      <c r="E647" s="5">
        <v>4</v>
      </c>
    </row>
    <row r="648" spans="1:5" x14ac:dyDescent="0.25">
      <c r="A648">
        <v>647</v>
      </c>
      <c r="B648" s="4">
        <v>1</v>
      </c>
      <c r="E648" s="5">
        <v>4</v>
      </c>
    </row>
    <row r="649" spans="1:5" x14ac:dyDescent="0.25">
      <c r="A649">
        <v>648</v>
      </c>
      <c r="B649" s="4">
        <v>1</v>
      </c>
    </row>
    <row r="650" spans="1:5" x14ac:dyDescent="0.25">
      <c r="A650">
        <v>649</v>
      </c>
      <c r="B650" s="4">
        <v>1</v>
      </c>
    </row>
    <row r="651" spans="1:5" x14ac:dyDescent="0.25">
      <c r="A651">
        <v>650</v>
      </c>
      <c r="B651" s="4">
        <v>1</v>
      </c>
    </row>
    <row r="652" spans="1:5" x14ac:dyDescent="0.25">
      <c r="A652">
        <v>651</v>
      </c>
      <c r="B652" s="4">
        <v>1</v>
      </c>
    </row>
    <row r="653" spans="1:5" x14ac:dyDescent="0.25">
      <c r="A653">
        <v>652</v>
      </c>
      <c r="B653" s="4">
        <v>1</v>
      </c>
    </row>
    <row r="654" spans="1:5" x14ac:dyDescent="0.25">
      <c r="A654">
        <v>653</v>
      </c>
      <c r="B654" s="4">
        <v>1</v>
      </c>
    </row>
    <row r="655" spans="1:5" x14ac:dyDescent="0.25">
      <c r="A655">
        <v>654</v>
      </c>
      <c r="B655" s="4">
        <v>1</v>
      </c>
      <c r="C655" s="2">
        <v>2</v>
      </c>
    </row>
    <row r="656" spans="1:5" x14ac:dyDescent="0.25">
      <c r="A656">
        <v>655</v>
      </c>
      <c r="B656" s="4">
        <v>1</v>
      </c>
      <c r="C656" s="2">
        <v>2</v>
      </c>
    </row>
    <row r="657" spans="1:5" x14ac:dyDescent="0.25">
      <c r="A657">
        <v>656</v>
      </c>
      <c r="C657" s="2">
        <v>2</v>
      </c>
    </row>
    <row r="658" spans="1:5" x14ac:dyDescent="0.25">
      <c r="A658">
        <v>657</v>
      </c>
      <c r="C658" s="2">
        <v>2</v>
      </c>
    </row>
    <row r="659" spans="1:5" x14ac:dyDescent="0.25">
      <c r="A659">
        <v>658</v>
      </c>
      <c r="C659" s="2">
        <v>2</v>
      </c>
    </row>
    <row r="660" spans="1:5" x14ac:dyDescent="0.25">
      <c r="A660">
        <v>659</v>
      </c>
      <c r="C660" s="2">
        <v>2</v>
      </c>
      <c r="D660" s="3">
        <v>3</v>
      </c>
    </row>
    <row r="661" spans="1:5" x14ac:dyDescent="0.25">
      <c r="A661">
        <v>660</v>
      </c>
      <c r="C661" s="2">
        <v>2</v>
      </c>
      <c r="D661" s="3">
        <v>3</v>
      </c>
    </row>
    <row r="662" spans="1:5" x14ac:dyDescent="0.25">
      <c r="A662">
        <v>661</v>
      </c>
      <c r="C662" s="2">
        <v>2</v>
      </c>
      <c r="D662" s="3">
        <v>3</v>
      </c>
    </row>
    <row r="663" spans="1:5" x14ac:dyDescent="0.25">
      <c r="A663">
        <v>662</v>
      </c>
      <c r="C663" s="2">
        <v>2</v>
      </c>
      <c r="D663" s="3">
        <v>3</v>
      </c>
      <c r="E663" s="5">
        <v>4</v>
      </c>
    </row>
    <row r="664" spans="1:5" x14ac:dyDescent="0.25">
      <c r="A664">
        <v>663</v>
      </c>
      <c r="C664" s="2">
        <v>2</v>
      </c>
      <c r="D664" s="3">
        <v>3</v>
      </c>
      <c r="E664" s="5">
        <v>4</v>
      </c>
    </row>
    <row r="665" spans="1:5" x14ac:dyDescent="0.25">
      <c r="A665">
        <v>664</v>
      </c>
      <c r="D665" s="3">
        <v>3</v>
      </c>
      <c r="E665" s="5">
        <v>4</v>
      </c>
    </row>
    <row r="666" spans="1:5" x14ac:dyDescent="0.25">
      <c r="A666">
        <v>665</v>
      </c>
      <c r="D666" s="3">
        <v>3</v>
      </c>
      <c r="E666" s="5">
        <v>4</v>
      </c>
    </row>
    <row r="667" spans="1:5" x14ac:dyDescent="0.25">
      <c r="A667">
        <v>666</v>
      </c>
      <c r="D667" s="3">
        <v>3</v>
      </c>
      <c r="E667" s="5">
        <v>4</v>
      </c>
    </row>
    <row r="668" spans="1:5" x14ac:dyDescent="0.25">
      <c r="A668">
        <v>667</v>
      </c>
      <c r="D668" s="3">
        <v>3</v>
      </c>
      <c r="E668" s="5">
        <v>4</v>
      </c>
    </row>
    <row r="669" spans="1:5" x14ac:dyDescent="0.25">
      <c r="A669">
        <v>668</v>
      </c>
      <c r="B669" s="4">
        <v>1</v>
      </c>
      <c r="D669" s="3">
        <v>3</v>
      </c>
      <c r="E669" s="5">
        <v>4</v>
      </c>
    </row>
    <row r="670" spans="1:5" x14ac:dyDescent="0.25">
      <c r="A670">
        <v>669</v>
      </c>
      <c r="B670" s="4">
        <v>1</v>
      </c>
      <c r="D670" s="3">
        <v>3</v>
      </c>
      <c r="E670" s="5">
        <v>4</v>
      </c>
    </row>
    <row r="671" spans="1:5" x14ac:dyDescent="0.25">
      <c r="A671">
        <v>670</v>
      </c>
      <c r="B671" s="4">
        <v>1</v>
      </c>
      <c r="E671" s="5">
        <v>4</v>
      </c>
    </row>
    <row r="672" spans="1:5" x14ac:dyDescent="0.25">
      <c r="A672">
        <v>671</v>
      </c>
      <c r="B672" s="4">
        <v>1</v>
      </c>
      <c r="E672" s="5">
        <v>4</v>
      </c>
    </row>
    <row r="673" spans="1:5" x14ac:dyDescent="0.25">
      <c r="A673">
        <v>672</v>
      </c>
      <c r="B673" s="4">
        <v>1</v>
      </c>
      <c r="E673" s="5">
        <v>4</v>
      </c>
    </row>
    <row r="674" spans="1:5" x14ac:dyDescent="0.25">
      <c r="A674">
        <v>673</v>
      </c>
      <c r="B674" s="4">
        <v>1</v>
      </c>
    </row>
    <row r="675" spans="1:5" x14ac:dyDescent="0.25">
      <c r="A675">
        <v>674</v>
      </c>
      <c r="B675" s="4">
        <v>1</v>
      </c>
    </row>
    <row r="676" spans="1:5" x14ac:dyDescent="0.25">
      <c r="A676">
        <v>675</v>
      </c>
      <c r="B676" s="4">
        <v>1</v>
      </c>
    </row>
    <row r="677" spans="1:5" x14ac:dyDescent="0.25">
      <c r="A677">
        <v>676</v>
      </c>
      <c r="B677" s="4">
        <v>1</v>
      </c>
    </row>
    <row r="678" spans="1:5" x14ac:dyDescent="0.25">
      <c r="A678">
        <v>677</v>
      </c>
      <c r="B678" s="4">
        <v>1</v>
      </c>
      <c r="C678" s="2">
        <v>2</v>
      </c>
    </row>
    <row r="679" spans="1:5" x14ac:dyDescent="0.25">
      <c r="A679">
        <v>678</v>
      </c>
      <c r="B679" s="4">
        <v>1</v>
      </c>
      <c r="C679" s="2">
        <v>2</v>
      </c>
    </row>
    <row r="680" spans="1:5" x14ac:dyDescent="0.25">
      <c r="A680">
        <v>679</v>
      </c>
      <c r="B680" s="4">
        <v>1</v>
      </c>
      <c r="C680" s="2">
        <v>2</v>
      </c>
    </row>
    <row r="681" spans="1:5" x14ac:dyDescent="0.25">
      <c r="A681">
        <v>680</v>
      </c>
      <c r="C681" s="2">
        <v>2</v>
      </c>
    </row>
    <row r="682" spans="1:5" x14ac:dyDescent="0.25">
      <c r="A682">
        <v>681</v>
      </c>
      <c r="C682" s="2">
        <v>2</v>
      </c>
    </row>
    <row r="683" spans="1:5" x14ac:dyDescent="0.25">
      <c r="A683">
        <v>682</v>
      </c>
      <c r="C683" s="2">
        <v>2</v>
      </c>
    </row>
    <row r="684" spans="1:5" x14ac:dyDescent="0.25">
      <c r="A684">
        <v>683</v>
      </c>
      <c r="C684" s="2">
        <v>2</v>
      </c>
    </row>
    <row r="685" spans="1:5" x14ac:dyDescent="0.25">
      <c r="A685">
        <v>684</v>
      </c>
      <c r="C685" s="2">
        <v>2</v>
      </c>
      <c r="D685" s="3">
        <v>3</v>
      </c>
    </row>
    <row r="686" spans="1:5" x14ac:dyDescent="0.25">
      <c r="A686">
        <v>685</v>
      </c>
      <c r="C686" s="2">
        <v>2</v>
      </c>
      <c r="D686" s="3">
        <v>3</v>
      </c>
    </row>
    <row r="687" spans="1:5" x14ac:dyDescent="0.25">
      <c r="A687">
        <v>686</v>
      </c>
      <c r="D687" s="3">
        <v>3</v>
      </c>
      <c r="E687" s="5">
        <v>4</v>
      </c>
    </row>
    <row r="688" spans="1:5" x14ac:dyDescent="0.25">
      <c r="A688">
        <v>687</v>
      </c>
      <c r="D688" s="3">
        <v>3</v>
      </c>
      <c r="E688" s="5">
        <v>4</v>
      </c>
    </row>
    <row r="689" spans="1:5" x14ac:dyDescent="0.25">
      <c r="A689">
        <v>688</v>
      </c>
      <c r="D689" s="3">
        <v>3</v>
      </c>
      <c r="E689" s="5">
        <v>4</v>
      </c>
    </row>
    <row r="690" spans="1:5" x14ac:dyDescent="0.25">
      <c r="A690">
        <v>689</v>
      </c>
      <c r="D690" s="3">
        <v>3</v>
      </c>
      <c r="E690" s="5">
        <v>4</v>
      </c>
    </row>
    <row r="691" spans="1:5" x14ac:dyDescent="0.25">
      <c r="A691">
        <v>690</v>
      </c>
      <c r="D691" s="3">
        <v>3</v>
      </c>
      <c r="E691" s="5">
        <v>4</v>
      </c>
    </row>
    <row r="692" spans="1:5" x14ac:dyDescent="0.25">
      <c r="A692">
        <v>691</v>
      </c>
      <c r="D692" s="3">
        <v>3</v>
      </c>
      <c r="E692" s="5">
        <v>4</v>
      </c>
    </row>
    <row r="693" spans="1:5" x14ac:dyDescent="0.25">
      <c r="A693">
        <v>692</v>
      </c>
      <c r="D693" s="3">
        <v>3</v>
      </c>
      <c r="E693" s="5">
        <v>4</v>
      </c>
    </row>
    <row r="694" spans="1:5" x14ac:dyDescent="0.25">
      <c r="A694">
        <v>693</v>
      </c>
      <c r="B694" s="4">
        <v>1</v>
      </c>
      <c r="D694" s="3">
        <v>3</v>
      </c>
      <c r="E694" s="5">
        <v>4</v>
      </c>
    </row>
    <row r="695" spans="1:5" x14ac:dyDescent="0.25">
      <c r="A695">
        <v>694</v>
      </c>
      <c r="B695" s="4">
        <v>1</v>
      </c>
      <c r="E695" s="5">
        <v>4</v>
      </c>
    </row>
    <row r="696" spans="1:5" x14ac:dyDescent="0.25">
      <c r="A696">
        <v>695</v>
      </c>
      <c r="B696" s="4">
        <v>1</v>
      </c>
      <c r="E696" s="5">
        <v>4</v>
      </c>
    </row>
    <row r="697" spans="1:5" x14ac:dyDescent="0.25">
      <c r="A697">
        <v>696</v>
      </c>
      <c r="B697" s="4">
        <v>1</v>
      </c>
    </row>
    <row r="698" spans="1:5" x14ac:dyDescent="0.25">
      <c r="A698">
        <v>697</v>
      </c>
      <c r="B698" s="4">
        <v>1</v>
      </c>
    </row>
    <row r="699" spans="1:5" x14ac:dyDescent="0.25">
      <c r="A699">
        <v>698</v>
      </c>
      <c r="B699" s="4">
        <v>1</v>
      </c>
    </row>
    <row r="700" spans="1:5" x14ac:dyDescent="0.25">
      <c r="A700">
        <v>699</v>
      </c>
      <c r="B700" s="4">
        <v>1</v>
      </c>
    </row>
    <row r="701" spans="1:5" x14ac:dyDescent="0.25">
      <c r="A701">
        <v>700</v>
      </c>
      <c r="B701" s="4">
        <v>1</v>
      </c>
    </row>
    <row r="702" spans="1:5" x14ac:dyDescent="0.25">
      <c r="A702">
        <v>701</v>
      </c>
      <c r="B702" s="4">
        <v>1</v>
      </c>
      <c r="C702" s="2">
        <v>2</v>
      </c>
    </row>
    <row r="703" spans="1:5" x14ac:dyDescent="0.25">
      <c r="A703">
        <v>702</v>
      </c>
      <c r="B703" s="4">
        <v>1</v>
      </c>
      <c r="C703" s="2">
        <v>2</v>
      </c>
    </row>
    <row r="704" spans="1:5" x14ac:dyDescent="0.25">
      <c r="A704">
        <v>703</v>
      </c>
      <c r="C704" s="2">
        <v>2</v>
      </c>
    </row>
    <row r="705" spans="1:5" x14ac:dyDescent="0.25">
      <c r="A705">
        <v>704</v>
      </c>
      <c r="C705" s="2">
        <v>2</v>
      </c>
    </row>
    <row r="706" spans="1:5" x14ac:dyDescent="0.25">
      <c r="A706">
        <v>705</v>
      </c>
      <c r="C706" s="2">
        <v>2</v>
      </c>
    </row>
    <row r="707" spans="1:5" x14ac:dyDescent="0.25">
      <c r="A707">
        <v>706</v>
      </c>
      <c r="C707" s="2">
        <v>2</v>
      </c>
    </row>
    <row r="708" spans="1:5" x14ac:dyDescent="0.25">
      <c r="A708">
        <v>707</v>
      </c>
      <c r="C708" s="2">
        <v>2</v>
      </c>
      <c r="D708" s="3">
        <v>3</v>
      </c>
    </row>
    <row r="709" spans="1:5" x14ac:dyDescent="0.25">
      <c r="A709">
        <v>708</v>
      </c>
      <c r="C709" s="2">
        <v>2</v>
      </c>
      <c r="D709" s="3">
        <v>3</v>
      </c>
    </row>
    <row r="710" spans="1:5" x14ac:dyDescent="0.25">
      <c r="A710">
        <v>709</v>
      </c>
      <c r="C710" s="2">
        <v>2</v>
      </c>
      <c r="D710" s="3">
        <v>3</v>
      </c>
    </row>
    <row r="711" spans="1:5" x14ac:dyDescent="0.25">
      <c r="A711">
        <v>710</v>
      </c>
      <c r="D711" s="3">
        <v>3</v>
      </c>
    </row>
    <row r="712" spans="1:5" x14ac:dyDescent="0.25">
      <c r="A712">
        <v>711</v>
      </c>
      <c r="D712" s="3">
        <v>3</v>
      </c>
      <c r="E712" s="5">
        <v>4</v>
      </c>
    </row>
    <row r="713" spans="1:5" x14ac:dyDescent="0.25">
      <c r="A713">
        <v>712</v>
      </c>
      <c r="D713" s="3">
        <v>3</v>
      </c>
      <c r="E713" s="5">
        <v>4</v>
      </c>
    </row>
    <row r="714" spans="1:5" x14ac:dyDescent="0.25">
      <c r="A714">
        <v>713</v>
      </c>
      <c r="D714" s="3">
        <v>3</v>
      </c>
      <c r="E714" s="5">
        <v>4</v>
      </c>
    </row>
    <row r="715" spans="1:5" x14ac:dyDescent="0.25">
      <c r="A715">
        <v>714</v>
      </c>
      <c r="D715" s="3">
        <v>3</v>
      </c>
      <c r="E715" s="5">
        <v>4</v>
      </c>
    </row>
    <row r="716" spans="1:5" x14ac:dyDescent="0.25">
      <c r="A716">
        <v>715</v>
      </c>
      <c r="D716" s="3">
        <v>3</v>
      </c>
      <c r="E716" s="5">
        <v>4</v>
      </c>
    </row>
    <row r="717" spans="1:5" x14ac:dyDescent="0.25">
      <c r="A717">
        <v>716</v>
      </c>
      <c r="B717" s="4">
        <v>1</v>
      </c>
      <c r="D717" s="3">
        <v>3</v>
      </c>
      <c r="E717" s="5">
        <v>4</v>
      </c>
    </row>
    <row r="718" spans="1:5" x14ac:dyDescent="0.25">
      <c r="A718">
        <v>717</v>
      </c>
      <c r="B718" s="4">
        <v>1</v>
      </c>
      <c r="E718" s="5">
        <v>4</v>
      </c>
    </row>
    <row r="719" spans="1:5" x14ac:dyDescent="0.25">
      <c r="A719">
        <v>718</v>
      </c>
      <c r="B719" s="4">
        <v>1</v>
      </c>
      <c r="E719" s="5">
        <v>4</v>
      </c>
    </row>
    <row r="720" spans="1:5" x14ac:dyDescent="0.25">
      <c r="A720">
        <v>719</v>
      </c>
      <c r="B720" s="4">
        <v>1</v>
      </c>
      <c r="E720" s="5">
        <v>4</v>
      </c>
    </row>
    <row r="721" spans="1:5" x14ac:dyDescent="0.25">
      <c r="A721">
        <v>720</v>
      </c>
      <c r="B721" s="4">
        <v>1</v>
      </c>
      <c r="E721" s="5">
        <v>4</v>
      </c>
    </row>
    <row r="722" spans="1:5" x14ac:dyDescent="0.25">
      <c r="A722">
        <v>721</v>
      </c>
      <c r="B722" s="4">
        <v>1</v>
      </c>
    </row>
    <row r="723" spans="1:5" x14ac:dyDescent="0.25">
      <c r="A723">
        <v>722</v>
      </c>
      <c r="B723" s="4">
        <v>1</v>
      </c>
    </row>
    <row r="724" spans="1:5" x14ac:dyDescent="0.25">
      <c r="A724">
        <v>723</v>
      </c>
      <c r="B724" s="4">
        <v>1</v>
      </c>
      <c r="C724" s="2">
        <v>2</v>
      </c>
    </row>
    <row r="725" spans="1:5" x14ac:dyDescent="0.25">
      <c r="A725">
        <v>724</v>
      </c>
      <c r="B725" s="4">
        <v>1</v>
      </c>
      <c r="C725" s="2">
        <v>2</v>
      </c>
    </row>
    <row r="726" spans="1:5" x14ac:dyDescent="0.25">
      <c r="A726">
        <v>725</v>
      </c>
      <c r="B726" s="4">
        <v>1</v>
      </c>
      <c r="C726" s="2">
        <v>2</v>
      </c>
    </row>
    <row r="727" spans="1:5" x14ac:dyDescent="0.25">
      <c r="A727">
        <v>726</v>
      </c>
      <c r="B727" s="4">
        <v>1</v>
      </c>
      <c r="C727" s="2">
        <v>2</v>
      </c>
    </row>
    <row r="728" spans="1:5" x14ac:dyDescent="0.25">
      <c r="A728">
        <v>727</v>
      </c>
      <c r="C728" s="2">
        <v>2</v>
      </c>
    </row>
    <row r="729" spans="1:5" x14ac:dyDescent="0.25">
      <c r="A729">
        <v>728</v>
      </c>
      <c r="C729" s="2">
        <v>2</v>
      </c>
    </row>
    <row r="730" spans="1:5" x14ac:dyDescent="0.25">
      <c r="A730">
        <v>729</v>
      </c>
      <c r="C730" s="2">
        <v>2</v>
      </c>
    </row>
    <row r="731" spans="1:5" x14ac:dyDescent="0.25">
      <c r="A731">
        <v>730</v>
      </c>
      <c r="C731" s="2">
        <v>2</v>
      </c>
    </row>
    <row r="732" spans="1:5" x14ac:dyDescent="0.25">
      <c r="A732">
        <v>731</v>
      </c>
      <c r="C732" s="2">
        <v>2</v>
      </c>
      <c r="D732" s="3">
        <v>3</v>
      </c>
    </row>
    <row r="733" spans="1:5" x14ac:dyDescent="0.25">
      <c r="A733">
        <v>732</v>
      </c>
      <c r="C733" s="2">
        <v>2</v>
      </c>
      <c r="D733" s="3">
        <v>3</v>
      </c>
    </row>
    <row r="734" spans="1:5" x14ac:dyDescent="0.25">
      <c r="A734">
        <v>733</v>
      </c>
      <c r="D734" s="3">
        <v>3</v>
      </c>
      <c r="E734" s="5">
        <v>4</v>
      </c>
    </row>
    <row r="735" spans="1:5" x14ac:dyDescent="0.25">
      <c r="A735">
        <v>734</v>
      </c>
      <c r="D735" s="3">
        <v>3</v>
      </c>
      <c r="E735" s="5">
        <v>4</v>
      </c>
    </row>
    <row r="736" spans="1:5" x14ac:dyDescent="0.25">
      <c r="A736">
        <v>735</v>
      </c>
      <c r="D736" s="3">
        <v>3</v>
      </c>
      <c r="E736" s="5">
        <v>4</v>
      </c>
    </row>
    <row r="737" spans="1:5" x14ac:dyDescent="0.25">
      <c r="A737">
        <v>736</v>
      </c>
      <c r="D737" s="3">
        <v>3</v>
      </c>
      <c r="E737" s="5">
        <v>4</v>
      </c>
    </row>
    <row r="738" spans="1:5" x14ac:dyDescent="0.25">
      <c r="A738">
        <v>737</v>
      </c>
      <c r="D738" s="3">
        <v>3</v>
      </c>
      <c r="E738" s="5">
        <v>4</v>
      </c>
    </row>
    <row r="739" spans="1:5" x14ac:dyDescent="0.25">
      <c r="A739">
        <v>738</v>
      </c>
      <c r="D739" s="3">
        <v>3</v>
      </c>
      <c r="E739" s="5">
        <v>4</v>
      </c>
    </row>
    <row r="740" spans="1:5" x14ac:dyDescent="0.25">
      <c r="A740">
        <v>739</v>
      </c>
      <c r="D740" s="3">
        <v>3</v>
      </c>
      <c r="E740" s="5">
        <v>4</v>
      </c>
    </row>
    <row r="741" spans="1:5" x14ac:dyDescent="0.25">
      <c r="A741">
        <v>740</v>
      </c>
      <c r="D741" s="3">
        <v>3</v>
      </c>
      <c r="E741" s="5">
        <v>4</v>
      </c>
    </row>
    <row r="742" spans="1:5" x14ac:dyDescent="0.25">
      <c r="A742">
        <v>741</v>
      </c>
      <c r="E742" s="5">
        <v>4</v>
      </c>
    </row>
    <row r="743" spans="1:5" x14ac:dyDescent="0.25">
      <c r="A743">
        <v>742</v>
      </c>
      <c r="E743" s="5">
        <v>4</v>
      </c>
    </row>
    <row r="744" spans="1:5" x14ac:dyDescent="0.25">
      <c r="A744">
        <v>743</v>
      </c>
      <c r="B744" s="4">
        <v>1</v>
      </c>
    </row>
    <row r="745" spans="1:5" x14ac:dyDescent="0.25">
      <c r="A745">
        <v>744</v>
      </c>
      <c r="B745" s="4">
        <v>1</v>
      </c>
    </row>
    <row r="746" spans="1:5" x14ac:dyDescent="0.25">
      <c r="A746">
        <v>745</v>
      </c>
      <c r="B746" s="4">
        <v>1</v>
      </c>
    </row>
    <row r="747" spans="1:5" x14ac:dyDescent="0.25">
      <c r="A747">
        <v>746</v>
      </c>
      <c r="B747" s="4">
        <v>1</v>
      </c>
    </row>
    <row r="748" spans="1:5" x14ac:dyDescent="0.25">
      <c r="A748">
        <v>747</v>
      </c>
      <c r="B748" s="4">
        <v>1</v>
      </c>
      <c r="C748" s="2">
        <v>2</v>
      </c>
    </row>
    <row r="749" spans="1:5" x14ac:dyDescent="0.25">
      <c r="A749">
        <v>748</v>
      </c>
      <c r="B749" s="4">
        <v>1</v>
      </c>
      <c r="C749" s="2">
        <v>2</v>
      </c>
    </row>
    <row r="750" spans="1:5" x14ac:dyDescent="0.25">
      <c r="A750">
        <v>749</v>
      </c>
      <c r="B750" s="4">
        <v>1</v>
      </c>
      <c r="C750" s="2">
        <v>2</v>
      </c>
    </row>
    <row r="751" spans="1:5" x14ac:dyDescent="0.25">
      <c r="A751">
        <v>750</v>
      </c>
      <c r="B751" s="4">
        <v>1</v>
      </c>
      <c r="C751" s="2">
        <v>2</v>
      </c>
    </row>
    <row r="752" spans="1:5" x14ac:dyDescent="0.25">
      <c r="A752">
        <v>751</v>
      </c>
      <c r="B752" s="4">
        <v>1</v>
      </c>
      <c r="C752" s="2">
        <v>2</v>
      </c>
    </row>
    <row r="753" spans="1:5" x14ac:dyDescent="0.25">
      <c r="A753">
        <v>752</v>
      </c>
      <c r="C753" s="2">
        <v>2</v>
      </c>
    </row>
    <row r="754" spans="1:5" x14ac:dyDescent="0.25">
      <c r="A754">
        <v>753</v>
      </c>
      <c r="C754" s="2">
        <v>2</v>
      </c>
    </row>
    <row r="755" spans="1:5" x14ac:dyDescent="0.25">
      <c r="A755">
        <v>754</v>
      </c>
      <c r="C755" s="2">
        <v>2</v>
      </c>
    </row>
    <row r="756" spans="1:5" x14ac:dyDescent="0.25">
      <c r="A756">
        <v>755</v>
      </c>
      <c r="C756" s="2">
        <v>2</v>
      </c>
    </row>
    <row r="757" spans="1:5" x14ac:dyDescent="0.25">
      <c r="A757">
        <v>756</v>
      </c>
      <c r="C757" s="2">
        <v>2</v>
      </c>
      <c r="D757" s="3">
        <v>3</v>
      </c>
    </row>
    <row r="758" spans="1:5" x14ac:dyDescent="0.25">
      <c r="A758">
        <v>757</v>
      </c>
      <c r="D758" s="3">
        <v>3</v>
      </c>
      <c r="E758" s="5">
        <v>4</v>
      </c>
    </row>
    <row r="759" spans="1:5" x14ac:dyDescent="0.25">
      <c r="A759">
        <v>758</v>
      </c>
      <c r="D759" s="3">
        <v>3</v>
      </c>
      <c r="E759" s="5">
        <v>4</v>
      </c>
    </row>
    <row r="760" spans="1:5" x14ac:dyDescent="0.25">
      <c r="A760">
        <v>759</v>
      </c>
      <c r="D760" s="3">
        <v>3</v>
      </c>
      <c r="E760" s="5">
        <v>4</v>
      </c>
    </row>
    <row r="761" spans="1:5" x14ac:dyDescent="0.25">
      <c r="A761">
        <v>760</v>
      </c>
      <c r="D761" s="3">
        <v>3</v>
      </c>
      <c r="E761" s="5">
        <v>4</v>
      </c>
    </row>
    <row r="762" spans="1:5" x14ac:dyDescent="0.25">
      <c r="A762">
        <v>761</v>
      </c>
      <c r="D762" s="3">
        <v>3</v>
      </c>
      <c r="E762" s="5">
        <v>4</v>
      </c>
    </row>
    <row r="763" spans="1:5" x14ac:dyDescent="0.25">
      <c r="A763">
        <v>762</v>
      </c>
      <c r="D763" s="3">
        <v>3</v>
      </c>
      <c r="E763" s="5">
        <v>4</v>
      </c>
    </row>
    <row r="764" spans="1:5" x14ac:dyDescent="0.25">
      <c r="A764">
        <v>763</v>
      </c>
      <c r="B764" s="4">
        <v>1</v>
      </c>
      <c r="D764" s="3">
        <v>3</v>
      </c>
      <c r="E764" s="5">
        <v>4</v>
      </c>
    </row>
    <row r="765" spans="1:5" x14ac:dyDescent="0.25">
      <c r="A765">
        <v>764</v>
      </c>
      <c r="B765" s="4">
        <v>1</v>
      </c>
      <c r="D765" s="3">
        <v>3</v>
      </c>
      <c r="E765" s="5">
        <v>4</v>
      </c>
    </row>
    <row r="766" spans="1:5" x14ac:dyDescent="0.25">
      <c r="A766">
        <v>765</v>
      </c>
      <c r="B766" s="4">
        <v>1</v>
      </c>
      <c r="D766" s="3">
        <v>3</v>
      </c>
      <c r="E766" s="5">
        <v>4</v>
      </c>
    </row>
    <row r="767" spans="1:5" x14ac:dyDescent="0.25">
      <c r="A767">
        <v>766</v>
      </c>
      <c r="B767" s="4">
        <v>1</v>
      </c>
      <c r="E767" s="5">
        <v>4</v>
      </c>
    </row>
    <row r="768" spans="1:5" x14ac:dyDescent="0.25">
      <c r="A768">
        <v>767</v>
      </c>
      <c r="B768" s="4">
        <v>1</v>
      </c>
    </row>
    <row r="769" spans="1:5" x14ac:dyDescent="0.25">
      <c r="A769">
        <v>768</v>
      </c>
      <c r="B769" s="4">
        <v>1</v>
      </c>
    </row>
    <row r="770" spans="1:5" x14ac:dyDescent="0.25">
      <c r="A770">
        <v>769</v>
      </c>
      <c r="B770" s="4">
        <v>1</v>
      </c>
      <c r="C770" s="2">
        <v>2</v>
      </c>
    </row>
    <row r="771" spans="1:5" x14ac:dyDescent="0.25">
      <c r="A771">
        <v>770</v>
      </c>
      <c r="B771" s="4">
        <v>1</v>
      </c>
      <c r="C771" s="2">
        <v>2</v>
      </c>
    </row>
    <row r="772" spans="1:5" x14ac:dyDescent="0.25">
      <c r="A772">
        <v>771</v>
      </c>
      <c r="B772" s="4">
        <v>1</v>
      </c>
      <c r="C772" s="2">
        <v>2</v>
      </c>
    </row>
    <row r="773" spans="1:5" x14ac:dyDescent="0.25">
      <c r="A773">
        <v>772</v>
      </c>
      <c r="B773" s="4">
        <v>1</v>
      </c>
      <c r="C773" s="2">
        <v>2</v>
      </c>
    </row>
    <row r="774" spans="1:5" x14ac:dyDescent="0.25">
      <c r="A774">
        <v>773</v>
      </c>
      <c r="B774" s="4">
        <v>1</v>
      </c>
      <c r="C774" s="2">
        <v>2</v>
      </c>
    </row>
    <row r="775" spans="1:5" x14ac:dyDescent="0.25">
      <c r="A775">
        <v>774</v>
      </c>
      <c r="C775" s="2">
        <v>2</v>
      </c>
    </row>
    <row r="776" spans="1:5" x14ac:dyDescent="0.25">
      <c r="A776">
        <v>775</v>
      </c>
      <c r="C776" s="2">
        <v>2</v>
      </c>
    </row>
    <row r="777" spans="1:5" x14ac:dyDescent="0.25">
      <c r="A777">
        <v>776</v>
      </c>
      <c r="C777" s="2">
        <v>2</v>
      </c>
    </row>
    <row r="778" spans="1:5" x14ac:dyDescent="0.25">
      <c r="A778">
        <v>777</v>
      </c>
      <c r="C778" s="2">
        <v>2</v>
      </c>
    </row>
    <row r="779" spans="1:5" x14ac:dyDescent="0.25">
      <c r="A779">
        <v>778</v>
      </c>
      <c r="C779" s="2">
        <v>2</v>
      </c>
    </row>
    <row r="780" spans="1:5" x14ac:dyDescent="0.25">
      <c r="A780">
        <v>779</v>
      </c>
      <c r="D780" s="3">
        <v>3</v>
      </c>
    </row>
    <row r="781" spans="1:5" x14ac:dyDescent="0.25">
      <c r="A781">
        <v>780</v>
      </c>
      <c r="D781" s="3">
        <v>3</v>
      </c>
    </row>
    <row r="782" spans="1:5" x14ac:dyDescent="0.25">
      <c r="A782">
        <v>781</v>
      </c>
      <c r="D782" s="3">
        <v>3</v>
      </c>
      <c r="E782" s="5">
        <v>4</v>
      </c>
    </row>
    <row r="783" spans="1:5" x14ac:dyDescent="0.25">
      <c r="A783">
        <v>782</v>
      </c>
      <c r="D783" s="3">
        <v>3</v>
      </c>
      <c r="E783" s="5">
        <v>4</v>
      </c>
    </row>
    <row r="784" spans="1:5" x14ac:dyDescent="0.25">
      <c r="A784">
        <v>783</v>
      </c>
      <c r="D784" s="3">
        <v>3</v>
      </c>
      <c r="E784" s="5">
        <v>4</v>
      </c>
    </row>
    <row r="785" spans="1:5" x14ac:dyDescent="0.25">
      <c r="A785">
        <v>784</v>
      </c>
      <c r="D785" s="3">
        <v>3</v>
      </c>
      <c r="E785" s="5">
        <v>4</v>
      </c>
    </row>
    <row r="786" spans="1:5" x14ac:dyDescent="0.25">
      <c r="A786">
        <v>785</v>
      </c>
      <c r="D786" s="3">
        <v>3</v>
      </c>
      <c r="E786" s="5">
        <v>4</v>
      </c>
    </row>
    <row r="787" spans="1:5" x14ac:dyDescent="0.25">
      <c r="A787">
        <v>786</v>
      </c>
      <c r="B787" s="4">
        <v>1</v>
      </c>
      <c r="D787" s="3">
        <v>3</v>
      </c>
      <c r="E787" s="5">
        <v>4</v>
      </c>
    </row>
    <row r="788" spans="1:5" x14ac:dyDescent="0.25">
      <c r="A788">
        <v>787</v>
      </c>
      <c r="B788" s="4">
        <v>1</v>
      </c>
      <c r="D788" s="3">
        <v>3</v>
      </c>
      <c r="E788" s="5">
        <v>4</v>
      </c>
    </row>
    <row r="789" spans="1:5" x14ac:dyDescent="0.25">
      <c r="A789">
        <v>788</v>
      </c>
      <c r="B789" s="4">
        <v>1</v>
      </c>
      <c r="D789" s="3">
        <v>3</v>
      </c>
      <c r="E789" s="5">
        <v>4</v>
      </c>
    </row>
    <row r="790" spans="1:5" x14ac:dyDescent="0.25">
      <c r="A790">
        <v>789</v>
      </c>
      <c r="B790" s="4">
        <v>1</v>
      </c>
      <c r="E790" s="5">
        <v>4</v>
      </c>
    </row>
    <row r="791" spans="1:5" x14ac:dyDescent="0.25">
      <c r="A791">
        <v>790</v>
      </c>
      <c r="B791" s="4">
        <v>1</v>
      </c>
      <c r="E791" s="5">
        <v>4</v>
      </c>
    </row>
    <row r="792" spans="1:5" x14ac:dyDescent="0.25">
      <c r="A792">
        <v>791</v>
      </c>
      <c r="B792" s="4">
        <v>1</v>
      </c>
    </row>
    <row r="793" spans="1:5" x14ac:dyDescent="0.25">
      <c r="A793">
        <v>792</v>
      </c>
      <c r="B793" s="4">
        <v>1</v>
      </c>
    </row>
    <row r="794" spans="1:5" x14ac:dyDescent="0.25">
      <c r="A794">
        <v>793</v>
      </c>
      <c r="B794" s="4">
        <v>1</v>
      </c>
    </row>
    <row r="795" spans="1:5" x14ac:dyDescent="0.25">
      <c r="A795">
        <v>794</v>
      </c>
      <c r="B795" s="4">
        <v>1</v>
      </c>
      <c r="C795" s="2">
        <v>2</v>
      </c>
    </row>
    <row r="796" spans="1:5" x14ac:dyDescent="0.25">
      <c r="A796">
        <v>795</v>
      </c>
      <c r="B796" s="4">
        <v>1</v>
      </c>
      <c r="C796" s="2">
        <v>2</v>
      </c>
    </row>
    <row r="797" spans="1:5" x14ac:dyDescent="0.25">
      <c r="A797">
        <v>796</v>
      </c>
      <c r="B797" s="4">
        <v>1</v>
      </c>
      <c r="C797" s="2">
        <v>2</v>
      </c>
    </row>
    <row r="798" spans="1:5" x14ac:dyDescent="0.25">
      <c r="A798">
        <v>797</v>
      </c>
      <c r="C798" s="2">
        <v>2</v>
      </c>
    </row>
    <row r="799" spans="1:5" x14ac:dyDescent="0.25">
      <c r="A799">
        <v>798</v>
      </c>
      <c r="C799" s="2">
        <v>2</v>
      </c>
    </row>
    <row r="800" spans="1:5" x14ac:dyDescent="0.25">
      <c r="A800">
        <v>799</v>
      </c>
      <c r="C800" s="2">
        <v>2</v>
      </c>
    </row>
    <row r="801" spans="1:5" x14ac:dyDescent="0.25">
      <c r="A801">
        <v>800</v>
      </c>
      <c r="C801" s="2">
        <v>2</v>
      </c>
    </row>
    <row r="802" spans="1:5" x14ac:dyDescent="0.25">
      <c r="A802">
        <v>801</v>
      </c>
      <c r="C802" s="2">
        <v>2</v>
      </c>
    </row>
    <row r="803" spans="1:5" x14ac:dyDescent="0.25">
      <c r="A803">
        <v>802</v>
      </c>
      <c r="C803" s="2">
        <v>2</v>
      </c>
      <c r="D803" s="3">
        <v>3</v>
      </c>
    </row>
    <row r="804" spans="1:5" x14ac:dyDescent="0.25">
      <c r="A804">
        <v>803</v>
      </c>
      <c r="C804" s="2">
        <v>2</v>
      </c>
      <c r="D804" s="3">
        <v>3</v>
      </c>
    </row>
    <row r="805" spans="1:5" x14ac:dyDescent="0.25">
      <c r="A805">
        <v>804</v>
      </c>
      <c r="D805" s="3">
        <v>3</v>
      </c>
      <c r="E805" s="5">
        <v>4</v>
      </c>
    </row>
    <row r="806" spans="1:5" x14ac:dyDescent="0.25">
      <c r="A806">
        <v>805</v>
      </c>
      <c r="D806" s="3">
        <v>3</v>
      </c>
      <c r="E806" s="5">
        <v>4</v>
      </c>
    </row>
    <row r="807" spans="1:5" x14ac:dyDescent="0.25">
      <c r="A807">
        <v>806</v>
      </c>
      <c r="D807" s="3">
        <v>3</v>
      </c>
      <c r="E807" s="5">
        <v>4</v>
      </c>
    </row>
    <row r="808" spans="1:5" x14ac:dyDescent="0.25">
      <c r="A808">
        <v>807</v>
      </c>
      <c r="D808" s="3">
        <v>3</v>
      </c>
      <c r="E808" s="5">
        <v>4</v>
      </c>
    </row>
    <row r="809" spans="1:5" x14ac:dyDescent="0.25">
      <c r="A809">
        <v>808</v>
      </c>
      <c r="D809" s="3">
        <v>3</v>
      </c>
      <c r="E809" s="5">
        <v>4</v>
      </c>
    </row>
    <row r="810" spans="1:5" x14ac:dyDescent="0.25">
      <c r="A810">
        <v>809</v>
      </c>
      <c r="B810" s="4">
        <v>1</v>
      </c>
      <c r="D810" s="3">
        <v>3</v>
      </c>
      <c r="E810" s="5">
        <v>4</v>
      </c>
    </row>
    <row r="811" spans="1:5" x14ac:dyDescent="0.25">
      <c r="A811">
        <v>810</v>
      </c>
      <c r="B811" s="4">
        <v>1</v>
      </c>
      <c r="D811" s="3">
        <v>3</v>
      </c>
      <c r="E811" s="5">
        <v>4</v>
      </c>
    </row>
    <row r="812" spans="1:5" x14ac:dyDescent="0.25">
      <c r="A812">
        <v>811</v>
      </c>
      <c r="B812" s="4">
        <v>1</v>
      </c>
      <c r="D812" s="3">
        <v>3</v>
      </c>
      <c r="E812" s="5">
        <v>4</v>
      </c>
    </row>
    <row r="813" spans="1:5" x14ac:dyDescent="0.25">
      <c r="A813">
        <v>812</v>
      </c>
      <c r="B813" s="4">
        <v>1</v>
      </c>
      <c r="E813" s="5">
        <v>4</v>
      </c>
    </row>
    <row r="814" spans="1:5" x14ac:dyDescent="0.25">
      <c r="A814">
        <v>813</v>
      </c>
      <c r="B814" s="4">
        <v>1</v>
      </c>
      <c r="E814" s="5">
        <v>4</v>
      </c>
    </row>
    <row r="815" spans="1:5" x14ac:dyDescent="0.25">
      <c r="A815">
        <v>814</v>
      </c>
      <c r="B815" s="4">
        <v>1</v>
      </c>
      <c r="E815" s="5">
        <v>4</v>
      </c>
    </row>
    <row r="816" spans="1:5" x14ac:dyDescent="0.25">
      <c r="A816">
        <v>815</v>
      </c>
      <c r="B816" s="4">
        <v>1</v>
      </c>
    </row>
    <row r="817" spans="1:5" x14ac:dyDescent="0.25">
      <c r="A817">
        <v>816</v>
      </c>
      <c r="B817" s="4">
        <v>1</v>
      </c>
    </row>
    <row r="818" spans="1:5" x14ac:dyDescent="0.25">
      <c r="A818">
        <v>817</v>
      </c>
      <c r="B818" s="4">
        <v>1</v>
      </c>
      <c r="C818" s="2">
        <v>2</v>
      </c>
    </row>
    <row r="819" spans="1:5" x14ac:dyDescent="0.25">
      <c r="A819">
        <v>818</v>
      </c>
      <c r="B819" s="4">
        <v>1</v>
      </c>
      <c r="C819" s="2">
        <v>2</v>
      </c>
    </row>
    <row r="820" spans="1:5" x14ac:dyDescent="0.25">
      <c r="A820">
        <v>819</v>
      </c>
      <c r="B820" s="4">
        <v>1</v>
      </c>
      <c r="C820" s="2">
        <v>2</v>
      </c>
    </row>
    <row r="821" spans="1:5" x14ac:dyDescent="0.25">
      <c r="A821">
        <v>820</v>
      </c>
      <c r="B821" s="4">
        <v>1</v>
      </c>
      <c r="C821" s="2">
        <v>2</v>
      </c>
    </row>
    <row r="822" spans="1:5" x14ac:dyDescent="0.25">
      <c r="A822">
        <v>821</v>
      </c>
      <c r="B822" s="4">
        <v>1</v>
      </c>
      <c r="C822" s="2">
        <v>2</v>
      </c>
    </row>
    <row r="823" spans="1:5" x14ac:dyDescent="0.25">
      <c r="A823">
        <v>822</v>
      </c>
      <c r="C823" s="2">
        <v>2</v>
      </c>
    </row>
    <row r="824" spans="1:5" x14ac:dyDescent="0.25">
      <c r="A824">
        <v>823</v>
      </c>
      <c r="C824" s="2">
        <v>2</v>
      </c>
    </row>
    <row r="825" spans="1:5" x14ac:dyDescent="0.25">
      <c r="A825">
        <v>824</v>
      </c>
      <c r="C825" s="2">
        <v>2</v>
      </c>
    </row>
    <row r="826" spans="1:5" x14ac:dyDescent="0.25">
      <c r="A826">
        <v>825</v>
      </c>
      <c r="C826" s="2">
        <v>2</v>
      </c>
    </row>
    <row r="827" spans="1:5" x14ac:dyDescent="0.25">
      <c r="A827">
        <v>826</v>
      </c>
      <c r="C827" s="2">
        <v>2</v>
      </c>
    </row>
    <row r="828" spans="1:5" x14ac:dyDescent="0.25">
      <c r="A828">
        <v>827</v>
      </c>
      <c r="C828" s="2">
        <v>2</v>
      </c>
      <c r="D828" s="3">
        <v>3</v>
      </c>
    </row>
    <row r="829" spans="1:5" x14ac:dyDescent="0.25">
      <c r="A829">
        <v>828</v>
      </c>
      <c r="C829" s="2">
        <v>2</v>
      </c>
      <c r="D829" s="3">
        <v>3</v>
      </c>
    </row>
    <row r="830" spans="1:5" x14ac:dyDescent="0.25">
      <c r="A830">
        <v>829</v>
      </c>
      <c r="C830" s="2">
        <v>2</v>
      </c>
      <c r="D830" s="3">
        <v>3</v>
      </c>
    </row>
    <row r="831" spans="1:5" x14ac:dyDescent="0.25">
      <c r="A831">
        <v>830</v>
      </c>
      <c r="D831" s="3">
        <v>3</v>
      </c>
      <c r="E831" s="5">
        <v>4</v>
      </c>
    </row>
    <row r="832" spans="1:5" x14ac:dyDescent="0.25">
      <c r="A832">
        <v>831</v>
      </c>
      <c r="D832" s="3">
        <v>3</v>
      </c>
      <c r="E832" s="5">
        <v>4</v>
      </c>
    </row>
    <row r="833" spans="1:5" x14ac:dyDescent="0.25">
      <c r="A833">
        <v>832</v>
      </c>
      <c r="D833" s="3">
        <v>3</v>
      </c>
      <c r="E833" s="5">
        <v>4</v>
      </c>
    </row>
    <row r="834" spans="1:5" x14ac:dyDescent="0.25">
      <c r="A834">
        <v>833</v>
      </c>
      <c r="D834" s="3">
        <v>3</v>
      </c>
      <c r="E834" s="5">
        <v>4</v>
      </c>
    </row>
    <row r="835" spans="1:5" x14ac:dyDescent="0.25">
      <c r="A835">
        <v>834</v>
      </c>
      <c r="D835" s="3">
        <v>3</v>
      </c>
      <c r="E835" s="5">
        <v>4</v>
      </c>
    </row>
    <row r="836" spans="1:5" x14ac:dyDescent="0.25">
      <c r="A836">
        <v>835</v>
      </c>
      <c r="B836" s="4">
        <v>1</v>
      </c>
      <c r="D836" s="3">
        <v>3</v>
      </c>
      <c r="E836" s="5">
        <v>4</v>
      </c>
    </row>
    <row r="837" spans="1:5" x14ac:dyDescent="0.25">
      <c r="A837">
        <v>836</v>
      </c>
      <c r="B837" s="4">
        <v>1</v>
      </c>
      <c r="D837" s="3">
        <v>3</v>
      </c>
      <c r="E837" s="5">
        <v>4</v>
      </c>
    </row>
    <row r="838" spans="1:5" x14ac:dyDescent="0.25">
      <c r="A838">
        <v>837</v>
      </c>
      <c r="B838" s="4">
        <v>1</v>
      </c>
      <c r="D838" s="3">
        <v>3</v>
      </c>
      <c r="E838" s="5">
        <v>4</v>
      </c>
    </row>
    <row r="839" spans="1:5" x14ac:dyDescent="0.25">
      <c r="A839">
        <v>838</v>
      </c>
      <c r="B839" s="4">
        <v>1</v>
      </c>
      <c r="D839" s="3">
        <v>3</v>
      </c>
      <c r="E839" s="5">
        <v>4</v>
      </c>
    </row>
    <row r="840" spans="1:5" x14ac:dyDescent="0.25">
      <c r="A840">
        <v>839</v>
      </c>
      <c r="B840" s="4">
        <v>1</v>
      </c>
      <c r="D840" s="3">
        <v>3</v>
      </c>
      <c r="E840" s="5">
        <v>4</v>
      </c>
    </row>
    <row r="841" spans="1:5" x14ac:dyDescent="0.25">
      <c r="A841">
        <v>840</v>
      </c>
      <c r="B841" s="4">
        <v>1</v>
      </c>
      <c r="E841" s="5">
        <v>4</v>
      </c>
    </row>
    <row r="842" spans="1:5" x14ac:dyDescent="0.25">
      <c r="A842">
        <v>841</v>
      </c>
      <c r="B842" s="4">
        <v>1</v>
      </c>
      <c r="E842" s="5">
        <v>4</v>
      </c>
    </row>
    <row r="843" spans="1:5" x14ac:dyDescent="0.25">
      <c r="A843">
        <v>842</v>
      </c>
      <c r="B843" s="4">
        <v>1</v>
      </c>
      <c r="E843" s="5">
        <v>4</v>
      </c>
    </row>
    <row r="844" spans="1:5" x14ac:dyDescent="0.25">
      <c r="A844">
        <v>843</v>
      </c>
      <c r="B844" s="4">
        <v>1</v>
      </c>
      <c r="E844" s="5">
        <v>4</v>
      </c>
    </row>
    <row r="845" spans="1:5" x14ac:dyDescent="0.25">
      <c r="A845">
        <v>844</v>
      </c>
      <c r="B845" s="4">
        <v>1</v>
      </c>
      <c r="E845" s="5">
        <v>4</v>
      </c>
    </row>
    <row r="846" spans="1:5" x14ac:dyDescent="0.25">
      <c r="A846">
        <v>845</v>
      </c>
      <c r="B846" s="4">
        <v>1</v>
      </c>
    </row>
    <row r="847" spans="1:5" x14ac:dyDescent="0.25">
      <c r="A847">
        <v>846</v>
      </c>
      <c r="B847" s="4">
        <v>1</v>
      </c>
    </row>
    <row r="848" spans="1:5" x14ac:dyDescent="0.25">
      <c r="A848">
        <v>847</v>
      </c>
      <c r="B848" s="4">
        <v>1</v>
      </c>
      <c r="C848" s="2">
        <v>2</v>
      </c>
    </row>
    <row r="849" spans="1:5" x14ac:dyDescent="0.25">
      <c r="A849">
        <v>848</v>
      </c>
      <c r="B849" s="4">
        <v>1</v>
      </c>
      <c r="C849" s="2">
        <v>2</v>
      </c>
    </row>
    <row r="850" spans="1:5" x14ac:dyDescent="0.25">
      <c r="A850">
        <v>849</v>
      </c>
      <c r="B850" s="4">
        <v>1</v>
      </c>
      <c r="C850" s="2">
        <v>2</v>
      </c>
    </row>
    <row r="851" spans="1:5" x14ac:dyDescent="0.25">
      <c r="A851">
        <v>850</v>
      </c>
      <c r="B851" s="4">
        <v>1</v>
      </c>
      <c r="C851" s="2">
        <v>2</v>
      </c>
    </row>
    <row r="852" spans="1:5" x14ac:dyDescent="0.25">
      <c r="A852">
        <v>851</v>
      </c>
      <c r="B852" s="4">
        <v>1</v>
      </c>
      <c r="C852" s="2">
        <v>2</v>
      </c>
    </row>
    <row r="853" spans="1:5" x14ac:dyDescent="0.25">
      <c r="A853">
        <v>852</v>
      </c>
      <c r="C853" s="2">
        <v>2</v>
      </c>
    </row>
    <row r="854" spans="1:5" x14ac:dyDescent="0.25">
      <c r="A854">
        <v>853</v>
      </c>
      <c r="C854" s="2">
        <v>2</v>
      </c>
    </row>
    <row r="855" spans="1:5" x14ac:dyDescent="0.25">
      <c r="A855">
        <v>854</v>
      </c>
      <c r="C855" s="2">
        <v>2</v>
      </c>
      <c r="D855" s="3">
        <v>3</v>
      </c>
    </row>
    <row r="856" spans="1:5" x14ac:dyDescent="0.25">
      <c r="A856">
        <v>855</v>
      </c>
      <c r="C856" s="2">
        <v>2</v>
      </c>
      <c r="D856" s="3">
        <v>3</v>
      </c>
    </row>
    <row r="857" spans="1:5" x14ac:dyDescent="0.25">
      <c r="A857">
        <v>856</v>
      </c>
      <c r="C857" s="2">
        <v>2</v>
      </c>
      <c r="D857" s="3">
        <v>3</v>
      </c>
    </row>
    <row r="858" spans="1:5" x14ac:dyDescent="0.25">
      <c r="A858">
        <v>857</v>
      </c>
      <c r="C858" s="2">
        <v>2</v>
      </c>
      <c r="D858" s="3">
        <v>3</v>
      </c>
    </row>
    <row r="859" spans="1:5" x14ac:dyDescent="0.25">
      <c r="A859">
        <v>858</v>
      </c>
      <c r="C859" s="2">
        <v>2</v>
      </c>
      <c r="D859" s="3">
        <v>3</v>
      </c>
      <c r="E859" s="5">
        <v>4</v>
      </c>
    </row>
    <row r="860" spans="1:5" x14ac:dyDescent="0.25">
      <c r="A860">
        <v>859</v>
      </c>
      <c r="C860" s="2">
        <v>2</v>
      </c>
      <c r="D860" s="3">
        <v>3</v>
      </c>
      <c r="E860" s="5">
        <v>4</v>
      </c>
    </row>
    <row r="861" spans="1:5" x14ac:dyDescent="0.25">
      <c r="A861">
        <v>860</v>
      </c>
      <c r="D861" s="3">
        <v>3</v>
      </c>
      <c r="E861" s="5">
        <v>4</v>
      </c>
    </row>
    <row r="862" spans="1:5" x14ac:dyDescent="0.25">
      <c r="A862">
        <v>861</v>
      </c>
      <c r="D862" s="3">
        <v>3</v>
      </c>
      <c r="E862" s="5">
        <v>4</v>
      </c>
    </row>
    <row r="863" spans="1:5" x14ac:dyDescent="0.25">
      <c r="A863">
        <v>862</v>
      </c>
      <c r="D863" s="3">
        <v>3</v>
      </c>
      <c r="E863" s="5">
        <v>4</v>
      </c>
    </row>
    <row r="864" spans="1:5" x14ac:dyDescent="0.25">
      <c r="A864">
        <v>863</v>
      </c>
      <c r="D864" s="3">
        <v>3</v>
      </c>
      <c r="E864" s="5">
        <v>4</v>
      </c>
    </row>
    <row r="865" spans="1:6" x14ac:dyDescent="0.25">
      <c r="A865">
        <v>864</v>
      </c>
      <c r="B865" s="4">
        <v>1</v>
      </c>
      <c r="D865" s="3">
        <v>3</v>
      </c>
      <c r="E865" s="5">
        <v>4</v>
      </c>
    </row>
    <row r="866" spans="1:6" x14ac:dyDescent="0.25">
      <c r="A866">
        <v>865</v>
      </c>
      <c r="B866" s="4">
        <v>1</v>
      </c>
      <c r="D866" s="3">
        <v>3</v>
      </c>
      <c r="E866" s="5">
        <v>4</v>
      </c>
    </row>
    <row r="867" spans="1:6" x14ac:dyDescent="0.25">
      <c r="A867">
        <v>866</v>
      </c>
      <c r="B867" s="4">
        <v>1</v>
      </c>
      <c r="D867" s="3">
        <v>3</v>
      </c>
      <c r="E867" s="5">
        <v>4</v>
      </c>
    </row>
    <row r="868" spans="1:6" x14ac:dyDescent="0.25">
      <c r="A868">
        <v>867</v>
      </c>
      <c r="B868" s="4">
        <v>1</v>
      </c>
      <c r="D868" s="3">
        <v>3</v>
      </c>
      <c r="E868" s="5">
        <v>4</v>
      </c>
    </row>
    <row r="869" spans="1:6" x14ac:dyDescent="0.25">
      <c r="A869">
        <v>868</v>
      </c>
      <c r="B869" s="4">
        <v>1</v>
      </c>
      <c r="E869" s="5">
        <v>4</v>
      </c>
    </row>
    <row r="870" spans="1:6" x14ac:dyDescent="0.25">
      <c r="A870">
        <v>869</v>
      </c>
      <c r="B870" s="4">
        <v>1</v>
      </c>
      <c r="E870" s="5">
        <v>4</v>
      </c>
    </row>
    <row r="871" spans="1:6" x14ac:dyDescent="0.25">
      <c r="A871">
        <v>870</v>
      </c>
      <c r="B871" s="4">
        <v>1</v>
      </c>
      <c r="E871" s="5">
        <v>4</v>
      </c>
    </row>
    <row r="872" spans="1:6" x14ac:dyDescent="0.25">
      <c r="A872">
        <v>871</v>
      </c>
      <c r="B872" s="4">
        <v>1</v>
      </c>
      <c r="E872" s="5">
        <v>4</v>
      </c>
    </row>
    <row r="873" spans="1:6" x14ac:dyDescent="0.25">
      <c r="A873">
        <v>872</v>
      </c>
      <c r="B873" s="4">
        <v>1</v>
      </c>
      <c r="E873" s="5">
        <v>4</v>
      </c>
    </row>
    <row r="874" spans="1:6" x14ac:dyDescent="0.25">
      <c r="A874">
        <v>873</v>
      </c>
      <c r="B874" s="4">
        <v>1</v>
      </c>
      <c r="C874" s="2">
        <v>2</v>
      </c>
      <c r="E874" s="5">
        <v>4</v>
      </c>
    </row>
    <row r="875" spans="1:6" x14ac:dyDescent="0.25">
      <c r="A875">
        <v>874</v>
      </c>
      <c r="B875" s="4">
        <v>1</v>
      </c>
      <c r="C875" s="2">
        <v>2</v>
      </c>
      <c r="E875" s="5">
        <v>4</v>
      </c>
    </row>
    <row r="876" spans="1:6" x14ac:dyDescent="0.25">
      <c r="A876">
        <v>875</v>
      </c>
      <c r="B876" s="4">
        <v>1</v>
      </c>
      <c r="C876" s="2">
        <v>2</v>
      </c>
    </row>
    <row r="877" spans="1:6" x14ac:dyDescent="0.25">
      <c r="A877">
        <v>876</v>
      </c>
      <c r="B877" s="4">
        <v>1</v>
      </c>
      <c r="C877" s="2">
        <v>2</v>
      </c>
      <c r="F877" t="s">
        <v>22</v>
      </c>
    </row>
    <row r="878" spans="1:6" x14ac:dyDescent="0.25">
      <c r="A878">
        <v>877</v>
      </c>
    </row>
    <row r="879" spans="1:6" x14ac:dyDescent="0.25">
      <c r="A879">
        <v>878</v>
      </c>
      <c r="F879" t="s">
        <v>22</v>
      </c>
    </row>
    <row r="880" spans="1:6" x14ac:dyDescent="0.25">
      <c r="A880">
        <v>879</v>
      </c>
      <c r="B880" s="4">
        <v>1</v>
      </c>
    </row>
    <row r="881" spans="1:5" x14ac:dyDescent="0.25">
      <c r="A881">
        <v>880</v>
      </c>
      <c r="B881" s="4">
        <v>1</v>
      </c>
      <c r="E881" s="5">
        <v>4</v>
      </c>
    </row>
    <row r="882" spans="1:5" x14ac:dyDescent="0.25">
      <c r="A882">
        <v>881</v>
      </c>
      <c r="B882" s="4">
        <v>1</v>
      </c>
      <c r="E882" s="5">
        <v>4</v>
      </c>
    </row>
    <row r="883" spans="1:5" x14ac:dyDescent="0.25">
      <c r="A883">
        <v>882</v>
      </c>
      <c r="B883" s="4">
        <v>1</v>
      </c>
      <c r="E883" s="5">
        <v>4</v>
      </c>
    </row>
    <row r="884" spans="1:5" x14ac:dyDescent="0.25">
      <c r="A884">
        <v>883</v>
      </c>
      <c r="B884" s="4">
        <v>1</v>
      </c>
      <c r="E884" s="5">
        <v>4</v>
      </c>
    </row>
    <row r="885" spans="1:5" x14ac:dyDescent="0.25">
      <c r="A885">
        <v>884</v>
      </c>
      <c r="B885" s="4">
        <v>1</v>
      </c>
      <c r="E885" s="5">
        <v>4</v>
      </c>
    </row>
    <row r="886" spans="1:5" x14ac:dyDescent="0.25">
      <c r="A886">
        <v>885</v>
      </c>
      <c r="B886" s="4">
        <v>1</v>
      </c>
      <c r="E886" s="5">
        <v>4</v>
      </c>
    </row>
    <row r="887" spans="1:5" x14ac:dyDescent="0.25">
      <c r="A887">
        <v>886</v>
      </c>
      <c r="B887" s="4">
        <v>1</v>
      </c>
      <c r="E887" s="5">
        <v>4</v>
      </c>
    </row>
    <row r="888" spans="1:5" x14ac:dyDescent="0.25">
      <c r="A888">
        <v>887</v>
      </c>
      <c r="B888" s="4">
        <v>1</v>
      </c>
      <c r="E888" s="5">
        <v>4</v>
      </c>
    </row>
    <row r="889" spans="1:5" x14ac:dyDescent="0.25">
      <c r="A889">
        <v>888</v>
      </c>
      <c r="B889" s="4">
        <v>1</v>
      </c>
      <c r="E889" s="5">
        <v>4</v>
      </c>
    </row>
    <row r="890" spans="1:5" x14ac:dyDescent="0.25">
      <c r="A890">
        <v>889</v>
      </c>
      <c r="B890" s="4">
        <v>1</v>
      </c>
      <c r="E890" s="5">
        <v>4</v>
      </c>
    </row>
    <row r="891" spans="1:5" x14ac:dyDescent="0.25">
      <c r="A891">
        <v>890</v>
      </c>
      <c r="B891" s="4">
        <v>1</v>
      </c>
      <c r="E891" s="5">
        <v>4</v>
      </c>
    </row>
    <row r="892" spans="1:5" x14ac:dyDescent="0.25">
      <c r="A892">
        <v>891</v>
      </c>
      <c r="B892" s="4">
        <v>1</v>
      </c>
      <c r="C892" s="2">
        <v>2</v>
      </c>
      <c r="E892" s="5">
        <v>4</v>
      </c>
    </row>
    <row r="893" spans="1:5" x14ac:dyDescent="0.25">
      <c r="A893">
        <v>892</v>
      </c>
      <c r="B893" s="4">
        <v>1</v>
      </c>
      <c r="C893" s="2">
        <v>2</v>
      </c>
      <c r="E893" s="5">
        <v>4</v>
      </c>
    </row>
    <row r="894" spans="1:5" x14ac:dyDescent="0.25">
      <c r="A894">
        <v>893</v>
      </c>
      <c r="C894" s="2">
        <v>2</v>
      </c>
      <c r="E894" s="5">
        <v>4</v>
      </c>
    </row>
    <row r="895" spans="1:5" x14ac:dyDescent="0.25">
      <c r="A895">
        <v>894</v>
      </c>
      <c r="C895" s="2">
        <v>2</v>
      </c>
    </row>
    <row r="896" spans="1:5" x14ac:dyDescent="0.25">
      <c r="A896">
        <v>895</v>
      </c>
      <c r="C896" s="2">
        <v>2</v>
      </c>
    </row>
    <row r="897" spans="1:5" x14ac:dyDescent="0.25">
      <c r="A897">
        <v>896</v>
      </c>
      <c r="C897" s="2">
        <v>2</v>
      </c>
    </row>
    <row r="898" spans="1:5" x14ac:dyDescent="0.25">
      <c r="A898">
        <v>897</v>
      </c>
      <c r="C898" s="2">
        <v>2</v>
      </c>
    </row>
    <row r="899" spans="1:5" x14ac:dyDescent="0.25">
      <c r="A899">
        <v>898</v>
      </c>
      <c r="C899" s="2">
        <v>2</v>
      </c>
      <c r="D899" s="3">
        <v>3</v>
      </c>
    </row>
    <row r="900" spans="1:5" x14ac:dyDescent="0.25">
      <c r="A900">
        <v>899</v>
      </c>
      <c r="C900" s="2">
        <v>2</v>
      </c>
      <c r="D900" s="3">
        <v>3</v>
      </c>
    </row>
    <row r="901" spans="1:5" x14ac:dyDescent="0.25">
      <c r="A901">
        <v>900</v>
      </c>
      <c r="C901" s="2">
        <v>2</v>
      </c>
      <c r="D901" s="3">
        <v>3</v>
      </c>
    </row>
    <row r="902" spans="1:5" x14ac:dyDescent="0.25">
      <c r="A902">
        <v>901</v>
      </c>
      <c r="C902" s="2">
        <v>2</v>
      </c>
      <c r="D902" s="3">
        <v>3</v>
      </c>
    </row>
    <row r="903" spans="1:5" x14ac:dyDescent="0.25">
      <c r="A903">
        <v>902</v>
      </c>
      <c r="C903" s="2">
        <v>2</v>
      </c>
      <c r="D903" s="3">
        <v>3</v>
      </c>
    </row>
    <row r="904" spans="1:5" x14ac:dyDescent="0.25">
      <c r="A904">
        <v>903</v>
      </c>
      <c r="C904" s="2">
        <v>2</v>
      </c>
      <c r="D904" s="3">
        <v>3</v>
      </c>
    </row>
    <row r="905" spans="1:5" x14ac:dyDescent="0.25">
      <c r="A905">
        <v>904</v>
      </c>
      <c r="D905" s="3">
        <v>3</v>
      </c>
    </row>
    <row r="906" spans="1:5" x14ac:dyDescent="0.25">
      <c r="A906">
        <v>905</v>
      </c>
      <c r="D906" s="3">
        <v>3</v>
      </c>
    </row>
    <row r="907" spans="1:5" x14ac:dyDescent="0.25">
      <c r="A907">
        <v>906</v>
      </c>
      <c r="D907" s="3">
        <v>3</v>
      </c>
    </row>
    <row r="908" spans="1:5" x14ac:dyDescent="0.25">
      <c r="A908">
        <v>907</v>
      </c>
      <c r="D908" s="3">
        <v>3</v>
      </c>
      <c r="E908" s="5">
        <v>4</v>
      </c>
    </row>
    <row r="909" spans="1:5" x14ac:dyDescent="0.25">
      <c r="A909">
        <v>908</v>
      </c>
      <c r="D909" s="3">
        <v>3</v>
      </c>
      <c r="E909" s="5">
        <v>4</v>
      </c>
    </row>
    <row r="910" spans="1:5" x14ac:dyDescent="0.25">
      <c r="A910">
        <v>909</v>
      </c>
      <c r="D910" s="3">
        <v>3</v>
      </c>
      <c r="E910" s="5">
        <v>4</v>
      </c>
    </row>
    <row r="911" spans="1:5" x14ac:dyDescent="0.25">
      <c r="A911">
        <v>910</v>
      </c>
      <c r="D911" s="3">
        <v>3</v>
      </c>
      <c r="E911" s="5">
        <v>4</v>
      </c>
    </row>
    <row r="912" spans="1:5" x14ac:dyDescent="0.25">
      <c r="A912">
        <v>911</v>
      </c>
      <c r="B912" s="4">
        <v>1</v>
      </c>
      <c r="E912" s="5">
        <v>4</v>
      </c>
    </row>
    <row r="913" spans="1:5" x14ac:dyDescent="0.25">
      <c r="A913">
        <v>912</v>
      </c>
      <c r="B913" s="4">
        <v>1</v>
      </c>
      <c r="E913" s="5">
        <v>4</v>
      </c>
    </row>
    <row r="914" spans="1:5" x14ac:dyDescent="0.25">
      <c r="A914">
        <v>913</v>
      </c>
      <c r="B914" s="4">
        <v>1</v>
      </c>
      <c r="E914" s="5">
        <v>4</v>
      </c>
    </row>
    <row r="915" spans="1:5" x14ac:dyDescent="0.25">
      <c r="A915">
        <v>914</v>
      </c>
      <c r="B915" s="4">
        <v>1</v>
      </c>
      <c r="E915" s="5">
        <v>4</v>
      </c>
    </row>
    <row r="916" spans="1:5" x14ac:dyDescent="0.25">
      <c r="A916">
        <v>915</v>
      </c>
      <c r="B916" s="4">
        <v>1</v>
      </c>
      <c r="E916" s="5">
        <v>4</v>
      </c>
    </row>
    <row r="917" spans="1:5" x14ac:dyDescent="0.25">
      <c r="A917">
        <v>916</v>
      </c>
      <c r="B917" s="4">
        <v>1</v>
      </c>
      <c r="E917" s="5">
        <v>4</v>
      </c>
    </row>
    <row r="918" spans="1:5" x14ac:dyDescent="0.25">
      <c r="A918">
        <v>917</v>
      </c>
      <c r="B918" s="4">
        <v>1</v>
      </c>
      <c r="E918" s="5">
        <v>4</v>
      </c>
    </row>
    <row r="919" spans="1:5" x14ac:dyDescent="0.25">
      <c r="A919">
        <v>918</v>
      </c>
      <c r="B919" s="4">
        <v>1</v>
      </c>
    </row>
    <row r="920" spans="1:5" x14ac:dyDescent="0.25">
      <c r="A920">
        <v>919</v>
      </c>
      <c r="B920" s="4">
        <v>1</v>
      </c>
    </row>
    <row r="921" spans="1:5" x14ac:dyDescent="0.25">
      <c r="A921">
        <v>920</v>
      </c>
      <c r="B921" s="4">
        <v>1</v>
      </c>
    </row>
    <row r="922" spans="1:5" x14ac:dyDescent="0.25">
      <c r="A922">
        <v>921</v>
      </c>
      <c r="B922" s="4">
        <v>1</v>
      </c>
      <c r="C922" s="2">
        <v>2</v>
      </c>
    </row>
    <row r="923" spans="1:5" x14ac:dyDescent="0.25">
      <c r="A923">
        <v>922</v>
      </c>
      <c r="B923" s="4">
        <v>1</v>
      </c>
      <c r="C923" s="2">
        <v>2</v>
      </c>
    </row>
    <row r="924" spans="1:5" x14ac:dyDescent="0.25">
      <c r="A924">
        <v>923</v>
      </c>
      <c r="C924" s="2">
        <v>2</v>
      </c>
    </row>
    <row r="925" spans="1:5" x14ac:dyDescent="0.25">
      <c r="A925">
        <v>924</v>
      </c>
      <c r="C925" s="2">
        <v>2</v>
      </c>
    </row>
    <row r="926" spans="1:5" x14ac:dyDescent="0.25">
      <c r="A926">
        <v>925</v>
      </c>
      <c r="C926" s="2">
        <v>2</v>
      </c>
    </row>
    <row r="927" spans="1:5" x14ac:dyDescent="0.25">
      <c r="A927">
        <v>926</v>
      </c>
      <c r="C927" s="2">
        <v>2</v>
      </c>
      <c r="D927" s="3">
        <v>3</v>
      </c>
    </row>
    <row r="928" spans="1:5" x14ac:dyDescent="0.25">
      <c r="A928">
        <v>927</v>
      </c>
      <c r="C928" s="2">
        <v>2</v>
      </c>
      <c r="D928" s="3">
        <v>3</v>
      </c>
    </row>
    <row r="929" spans="1:5" x14ac:dyDescent="0.25">
      <c r="A929">
        <v>928</v>
      </c>
      <c r="C929" s="2">
        <v>2</v>
      </c>
      <c r="D929" s="3">
        <v>3</v>
      </c>
    </row>
    <row r="930" spans="1:5" x14ac:dyDescent="0.25">
      <c r="A930">
        <v>929</v>
      </c>
      <c r="C930" s="2">
        <v>2</v>
      </c>
      <c r="D930" s="3">
        <v>3</v>
      </c>
    </row>
    <row r="931" spans="1:5" x14ac:dyDescent="0.25">
      <c r="A931">
        <v>930</v>
      </c>
      <c r="C931" s="2">
        <v>2</v>
      </c>
      <c r="D931" s="3">
        <v>3</v>
      </c>
    </row>
    <row r="932" spans="1:5" x14ac:dyDescent="0.25">
      <c r="A932">
        <v>931</v>
      </c>
      <c r="D932" s="3">
        <v>3</v>
      </c>
      <c r="E932" s="5">
        <v>4</v>
      </c>
    </row>
    <row r="933" spans="1:5" x14ac:dyDescent="0.25">
      <c r="A933">
        <v>932</v>
      </c>
      <c r="D933" s="3">
        <v>3</v>
      </c>
      <c r="E933" s="5">
        <v>4</v>
      </c>
    </row>
    <row r="934" spans="1:5" x14ac:dyDescent="0.25">
      <c r="A934">
        <v>933</v>
      </c>
      <c r="D934" s="3">
        <v>3</v>
      </c>
      <c r="E934" s="5">
        <v>4</v>
      </c>
    </row>
    <row r="935" spans="1:5" x14ac:dyDescent="0.25">
      <c r="A935">
        <v>934</v>
      </c>
      <c r="D935" s="3">
        <v>3</v>
      </c>
      <c r="E935" s="5">
        <v>4</v>
      </c>
    </row>
    <row r="936" spans="1:5" x14ac:dyDescent="0.25">
      <c r="A936">
        <v>935</v>
      </c>
      <c r="D936" s="3">
        <v>3</v>
      </c>
      <c r="E936" s="5">
        <v>4</v>
      </c>
    </row>
    <row r="937" spans="1:5" x14ac:dyDescent="0.25">
      <c r="A937">
        <v>936</v>
      </c>
      <c r="D937" s="3">
        <v>3</v>
      </c>
      <c r="E937" s="5">
        <v>4</v>
      </c>
    </row>
    <row r="938" spans="1:5" x14ac:dyDescent="0.25">
      <c r="A938">
        <v>937</v>
      </c>
      <c r="B938" s="4">
        <v>1</v>
      </c>
      <c r="E938" s="5">
        <v>4</v>
      </c>
    </row>
    <row r="939" spans="1:5" x14ac:dyDescent="0.25">
      <c r="A939">
        <v>938</v>
      </c>
      <c r="B939" s="4">
        <v>1</v>
      </c>
      <c r="E939" s="5">
        <v>4</v>
      </c>
    </row>
    <row r="940" spans="1:5" x14ac:dyDescent="0.25">
      <c r="A940">
        <v>939</v>
      </c>
      <c r="B940" s="4">
        <v>1</v>
      </c>
      <c r="E940" s="5">
        <v>4</v>
      </c>
    </row>
    <row r="941" spans="1:5" x14ac:dyDescent="0.25">
      <c r="A941">
        <v>940</v>
      </c>
      <c r="B941" s="4">
        <v>1</v>
      </c>
    </row>
    <row r="942" spans="1:5" x14ac:dyDescent="0.25">
      <c r="A942">
        <v>941</v>
      </c>
      <c r="B942" s="4">
        <v>1</v>
      </c>
    </row>
    <row r="943" spans="1:5" x14ac:dyDescent="0.25">
      <c r="A943">
        <v>942</v>
      </c>
      <c r="B943" s="4">
        <v>1</v>
      </c>
    </row>
    <row r="944" spans="1:5" x14ac:dyDescent="0.25">
      <c r="A944">
        <v>943</v>
      </c>
      <c r="B944" s="4">
        <v>1</v>
      </c>
    </row>
    <row r="945" spans="1:5" x14ac:dyDescent="0.25">
      <c r="A945">
        <v>944</v>
      </c>
      <c r="B945" s="4">
        <v>1</v>
      </c>
      <c r="C945" s="2">
        <v>2</v>
      </c>
    </row>
    <row r="946" spans="1:5" x14ac:dyDescent="0.25">
      <c r="A946">
        <v>945</v>
      </c>
      <c r="B946" s="4">
        <v>1</v>
      </c>
      <c r="C946" s="2">
        <v>2</v>
      </c>
    </row>
    <row r="947" spans="1:5" x14ac:dyDescent="0.25">
      <c r="A947">
        <v>946</v>
      </c>
      <c r="B947" s="4">
        <v>1</v>
      </c>
      <c r="C947" s="2">
        <v>2</v>
      </c>
    </row>
    <row r="948" spans="1:5" x14ac:dyDescent="0.25">
      <c r="A948">
        <v>947</v>
      </c>
      <c r="B948" s="4">
        <v>1</v>
      </c>
      <c r="C948" s="2">
        <v>2</v>
      </c>
    </row>
    <row r="949" spans="1:5" x14ac:dyDescent="0.25">
      <c r="A949">
        <v>948</v>
      </c>
      <c r="C949" s="2">
        <v>2</v>
      </c>
    </row>
    <row r="950" spans="1:5" x14ac:dyDescent="0.25">
      <c r="A950">
        <v>949</v>
      </c>
      <c r="C950" s="2">
        <v>2</v>
      </c>
    </row>
    <row r="951" spans="1:5" x14ac:dyDescent="0.25">
      <c r="A951">
        <v>950</v>
      </c>
      <c r="C951" s="2">
        <v>2</v>
      </c>
    </row>
    <row r="952" spans="1:5" x14ac:dyDescent="0.25">
      <c r="A952">
        <v>951</v>
      </c>
      <c r="C952" s="2">
        <v>2</v>
      </c>
      <c r="D952" s="3">
        <v>3</v>
      </c>
      <c r="E952" s="5">
        <v>4</v>
      </c>
    </row>
    <row r="953" spans="1:5" x14ac:dyDescent="0.25">
      <c r="A953">
        <v>952</v>
      </c>
      <c r="D953" s="3">
        <v>3</v>
      </c>
      <c r="E953" s="5">
        <v>4</v>
      </c>
    </row>
    <row r="954" spans="1:5" x14ac:dyDescent="0.25">
      <c r="A954">
        <v>953</v>
      </c>
      <c r="D954" s="3">
        <v>3</v>
      </c>
      <c r="E954" s="5">
        <v>4</v>
      </c>
    </row>
    <row r="955" spans="1:5" x14ac:dyDescent="0.25">
      <c r="A955">
        <v>954</v>
      </c>
      <c r="D955" s="3">
        <v>3</v>
      </c>
      <c r="E955" s="5">
        <v>4</v>
      </c>
    </row>
    <row r="956" spans="1:5" x14ac:dyDescent="0.25">
      <c r="A956">
        <v>955</v>
      </c>
      <c r="D956" s="3">
        <v>3</v>
      </c>
      <c r="E956" s="5">
        <v>4</v>
      </c>
    </row>
    <row r="957" spans="1:5" x14ac:dyDescent="0.25">
      <c r="A957">
        <v>956</v>
      </c>
      <c r="D957" s="3">
        <v>3</v>
      </c>
      <c r="E957" s="5">
        <v>4</v>
      </c>
    </row>
    <row r="958" spans="1:5" x14ac:dyDescent="0.25">
      <c r="A958">
        <v>957</v>
      </c>
      <c r="D958" s="3">
        <v>3</v>
      </c>
      <c r="E958" s="5">
        <v>4</v>
      </c>
    </row>
    <row r="959" spans="1:5" x14ac:dyDescent="0.25">
      <c r="A959">
        <v>958</v>
      </c>
      <c r="D959" s="3">
        <v>3</v>
      </c>
      <c r="E959" s="5">
        <v>4</v>
      </c>
    </row>
    <row r="960" spans="1:5" x14ac:dyDescent="0.25">
      <c r="A960">
        <v>959</v>
      </c>
      <c r="E960" s="5">
        <v>4</v>
      </c>
    </row>
    <row r="961" spans="1:5" x14ac:dyDescent="0.25">
      <c r="A961">
        <v>960</v>
      </c>
      <c r="B961" s="4">
        <v>1</v>
      </c>
      <c r="E961" s="5">
        <v>4</v>
      </c>
    </row>
    <row r="962" spans="1:5" x14ac:dyDescent="0.25">
      <c r="A962">
        <v>961</v>
      </c>
      <c r="B962" s="4">
        <v>1</v>
      </c>
    </row>
    <row r="963" spans="1:5" x14ac:dyDescent="0.25">
      <c r="A963">
        <v>962</v>
      </c>
      <c r="B963" s="4">
        <v>1</v>
      </c>
    </row>
    <row r="964" spans="1:5" x14ac:dyDescent="0.25">
      <c r="A964">
        <v>963</v>
      </c>
      <c r="B964" s="4">
        <v>1</v>
      </c>
    </row>
    <row r="965" spans="1:5" x14ac:dyDescent="0.25">
      <c r="A965">
        <v>964</v>
      </c>
      <c r="B965" s="4">
        <v>1</v>
      </c>
      <c r="C965" s="2">
        <v>2</v>
      </c>
    </row>
    <row r="966" spans="1:5" x14ac:dyDescent="0.25">
      <c r="A966">
        <v>965</v>
      </c>
      <c r="B966" s="4">
        <v>1</v>
      </c>
      <c r="C966" s="2">
        <v>2</v>
      </c>
    </row>
    <row r="967" spans="1:5" x14ac:dyDescent="0.25">
      <c r="A967">
        <v>966</v>
      </c>
      <c r="B967" s="4">
        <v>1</v>
      </c>
      <c r="C967" s="2">
        <v>2</v>
      </c>
    </row>
    <row r="968" spans="1:5" x14ac:dyDescent="0.25">
      <c r="A968">
        <v>967</v>
      </c>
      <c r="B968" s="4">
        <v>1</v>
      </c>
      <c r="C968" s="2">
        <v>2</v>
      </c>
    </row>
    <row r="969" spans="1:5" x14ac:dyDescent="0.25">
      <c r="A969">
        <v>968</v>
      </c>
      <c r="B969" s="4">
        <v>1</v>
      </c>
      <c r="C969" s="2">
        <v>2</v>
      </c>
    </row>
    <row r="970" spans="1:5" x14ac:dyDescent="0.25">
      <c r="A970">
        <v>969</v>
      </c>
      <c r="C970" s="2">
        <v>2</v>
      </c>
    </row>
    <row r="971" spans="1:5" x14ac:dyDescent="0.25">
      <c r="A971">
        <v>970</v>
      </c>
      <c r="C971" s="2">
        <v>2</v>
      </c>
    </row>
    <row r="972" spans="1:5" x14ac:dyDescent="0.25">
      <c r="A972">
        <v>971</v>
      </c>
      <c r="C972" s="2">
        <v>2</v>
      </c>
    </row>
    <row r="973" spans="1:5" x14ac:dyDescent="0.25">
      <c r="A973">
        <v>972</v>
      </c>
      <c r="C973" s="2">
        <v>2</v>
      </c>
    </row>
    <row r="974" spans="1:5" x14ac:dyDescent="0.25">
      <c r="A974">
        <v>973</v>
      </c>
      <c r="D974" s="3">
        <v>3</v>
      </c>
      <c r="E974" s="5">
        <v>4</v>
      </c>
    </row>
    <row r="975" spans="1:5" x14ac:dyDescent="0.25">
      <c r="A975">
        <v>974</v>
      </c>
      <c r="D975" s="3">
        <v>3</v>
      </c>
      <c r="E975" s="5">
        <v>4</v>
      </c>
    </row>
    <row r="976" spans="1:5" x14ac:dyDescent="0.25">
      <c r="A976">
        <v>975</v>
      </c>
      <c r="D976" s="3">
        <v>3</v>
      </c>
      <c r="E976" s="5">
        <v>4</v>
      </c>
    </row>
    <row r="977" spans="1:5" x14ac:dyDescent="0.25">
      <c r="A977">
        <v>976</v>
      </c>
      <c r="D977" s="3">
        <v>3</v>
      </c>
      <c r="E977" s="5">
        <v>4</v>
      </c>
    </row>
    <row r="978" spans="1:5" x14ac:dyDescent="0.25">
      <c r="A978">
        <v>977</v>
      </c>
      <c r="D978" s="3">
        <v>3</v>
      </c>
      <c r="E978" s="5">
        <v>4</v>
      </c>
    </row>
    <row r="979" spans="1:5" x14ac:dyDescent="0.25">
      <c r="A979">
        <v>978</v>
      </c>
      <c r="D979" s="3">
        <v>3</v>
      </c>
      <c r="E979" s="5">
        <v>4</v>
      </c>
    </row>
    <row r="980" spans="1:5" x14ac:dyDescent="0.25">
      <c r="A980">
        <v>979</v>
      </c>
      <c r="D980" s="3">
        <v>3</v>
      </c>
      <c r="E980" s="5">
        <v>4</v>
      </c>
    </row>
    <row r="981" spans="1:5" x14ac:dyDescent="0.25">
      <c r="A981">
        <v>980</v>
      </c>
      <c r="D981" s="3">
        <v>3</v>
      </c>
      <c r="E981" s="5">
        <v>4</v>
      </c>
    </row>
    <row r="982" spans="1:5" x14ac:dyDescent="0.25">
      <c r="A982">
        <v>981</v>
      </c>
      <c r="D982" s="3">
        <v>3</v>
      </c>
      <c r="E982" s="5">
        <v>4</v>
      </c>
    </row>
    <row r="983" spans="1:5" x14ac:dyDescent="0.25">
      <c r="A983">
        <v>982</v>
      </c>
      <c r="B983" s="4">
        <v>1</v>
      </c>
    </row>
    <row r="984" spans="1:5" x14ac:dyDescent="0.25">
      <c r="A984">
        <v>983</v>
      </c>
      <c r="B984" s="4">
        <v>1</v>
      </c>
    </row>
    <row r="985" spans="1:5" x14ac:dyDescent="0.25">
      <c r="A985">
        <v>984</v>
      </c>
      <c r="B985" s="4">
        <v>1</v>
      </c>
    </row>
    <row r="986" spans="1:5" x14ac:dyDescent="0.25">
      <c r="A986">
        <v>985</v>
      </c>
      <c r="B986" s="4">
        <v>1</v>
      </c>
    </row>
    <row r="987" spans="1:5" x14ac:dyDescent="0.25">
      <c r="A987">
        <v>986</v>
      </c>
      <c r="B987" s="4">
        <v>1</v>
      </c>
      <c r="C987" s="2">
        <v>2</v>
      </c>
    </row>
    <row r="988" spans="1:5" x14ac:dyDescent="0.25">
      <c r="A988">
        <v>987</v>
      </c>
      <c r="B988" s="4">
        <v>1</v>
      </c>
      <c r="C988" s="2">
        <v>2</v>
      </c>
    </row>
    <row r="989" spans="1:5" x14ac:dyDescent="0.25">
      <c r="A989">
        <v>988</v>
      </c>
      <c r="B989" s="4">
        <v>1</v>
      </c>
      <c r="C989" s="2">
        <v>2</v>
      </c>
    </row>
    <row r="990" spans="1:5" x14ac:dyDescent="0.25">
      <c r="A990">
        <v>989</v>
      </c>
      <c r="B990" s="4">
        <v>1</v>
      </c>
      <c r="C990" s="2">
        <v>2</v>
      </c>
    </row>
    <row r="991" spans="1:5" x14ac:dyDescent="0.25">
      <c r="A991">
        <v>990</v>
      </c>
      <c r="B991" s="4">
        <v>1</v>
      </c>
      <c r="C991" s="2">
        <v>2</v>
      </c>
    </row>
    <row r="992" spans="1:5" x14ac:dyDescent="0.25">
      <c r="A992">
        <v>991</v>
      </c>
      <c r="C992" s="2">
        <v>2</v>
      </c>
    </row>
    <row r="993" spans="1:5" x14ac:dyDescent="0.25">
      <c r="A993">
        <v>992</v>
      </c>
      <c r="C993" s="2">
        <v>2</v>
      </c>
    </row>
    <row r="994" spans="1:5" x14ac:dyDescent="0.25">
      <c r="A994">
        <v>993</v>
      </c>
      <c r="C994" s="2">
        <v>2</v>
      </c>
    </row>
    <row r="995" spans="1:5" x14ac:dyDescent="0.25">
      <c r="A995">
        <v>994</v>
      </c>
      <c r="C995" s="2">
        <v>2</v>
      </c>
    </row>
    <row r="996" spans="1:5" x14ac:dyDescent="0.25">
      <c r="A996">
        <v>995</v>
      </c>
    </row>
    <row r="997" spans="1:5" x14ac:dyDescent="0.25">
      <c r="A997">
        <v>996</v>
      </c>
      <c r="D997" s="3">
        <v>3</v>
      </c>
    </row>
    <row r="998" spans="1:5" x14ac:dyDescent="0.25">
      <c r="A998">
        <v>997</v>
      </c>
      <c r="D998" s="3">
        <v>3</v>
      </c>
      <c r="E998" s="5">
        <v>4</v>
      </c>
    </row>
    <row r="999" spans="1:5" x14ac:dyDescent="0.25">
      <c r="A999">
        <v>998</v>
      </c>
      <c r="D999" s="3">
        <v>3</v>
      </c>
      <c r="E999" s="5">
        <v>4</v>
      </c>
    </row>
    <row r="1000" spans="1:5" x14ac:dyDescent="0.25">
      <c r="A1000">
        <v>999</v>
      </c>
      <c r="D1000" s="3">
        <v>3</v>
      </c>
      <c r="E1000" s="5">
        <v>4</v>
      </c>
    </row>
    <row r="1001" spans="1:5" x14ac:dyDescent="0.25">
      <c r="A1001">
        <v>1000</v>
      </c>
      <c r="D1001" s="3">
        <v>3</v>
      </c>
      <c r="E1001" s="5">
        <v>4</v>
      </c>
    </row>
    <row r="1002" spans="1:5" x14ac:dyDescent="0.25">
      <c r="A1002">
        <v>1001</v>
      </c>
      <c r="D1002" s="3">
        <v>3</v>
      </c>
      <c r="E1002" s="5">
        <v>4</v>
      </c>
    </row>
    <row r="1003" spans="1:5" x14ac:dyDescent="0.25">
      <c r="A1003">
        <v>1002</v>
      </c>
      <c r="D1003" s="3">
        <v>3</v>
      </c>
      <c r="E1003" s="5">
        <v>4</v>
      </c>
    </row>
    <row r="1004" spans="1:5" x14ac:dyDescent="0.25">
      <c r="A1004">
        <v>1003</v>
      </c>
      <c r="B1004" s="4">
        <v>1</v>
      </c>
      <c r="D1004" s="3">
        <v>3</v>
      </c>
      <c r="E1004" s="5">
        <v>4</v>
      </c>
    </row>
    <row r="1005" spans="1:5" x14ac:dyDescent="0.25">
      <c r="A1005">
        <v>1004</v>
      </c>
      <c r="B1005" s="4">
        <v>1</v>
      </c>
      <c r="D1005" s="3">
        <v>3</v>
      </c>
      <c r="E1005" s="5">
        <v>4</v>
      </c>
    </row>
    <row r="1006" spans="1:5" x14ac:dyDescent="0.25">
      <c r="A1006">
        <v>1005</v>
      </c>
      <c r="B1006" s="4">
        <v>1</v>
      </c>
      <c r="D1006" s="3">
        <v>3</v>
      </c>
      <c r="E1006" s="5">
        <v>4</v>
      </c>
    </row>
    <row r="1007" spans="1:5" x14ac:dyDescent="0.25">
      <c r="A1007">
        <v>1006</v>
      </c>
      <c r="B1007" s="4">
        <v>1</v>
      </c>
      <c r="E1007" s="5">
        <v>4</v>
      </c>
    </row>
    <row r="1008" spans="1:5" x14ac:dyDescent="0.25">
      <c r="A1008">
        <v>1007</v>
      </c>
      <c r="B1008" s="4">
        <v>1</v>
      </c>
    </row>
    <row r="1009" spans="1:5" x14ac:dyDescent="0.25">
      <c r="A1009">
        <v>1008</v>
      </c>
      <c r="B1009" s="4">
        <v>1</v>
      </c>
    </row>
    <row r="1010" spans="1:5" x14ac:dyDescent="0.25">
      <c r="A1010">
        <v>1009</v>
      </c>
      <c r="B1010" s="4">
        <v>1</v>
      </c>
    </row>
    <row r="1011" spans="1:5" x14ac:dyDescent="0.25">
      <c r="A1011">
        <v>1010</v>
      </c>
      <c r="B1011" s="4">
        <v>1</v>
      </c>
      <c r="C1011" s="2">
        <v>2</v>
      </c>
    </row>
    <row r="1012" spans="1:5" x14ac:dyDescent="0.25">
      <c r="A1012">
        <v>1011</v>
      </c>
      <c r="B1012" s="4">
        <v>1</v>
      </c>
      <c r="C1012" s="2">
        <v>2</v>
      </c>
    </row>
    <row r="1013" spans="1:5" x14ac:dyDescent="0.25">
      <c r="A1013">
        <v>1012</v>
      </c>
      <c r="B1013" s="4">
        <v>1</v>
      </c>
      <c r="C1013" s="2">
        <v>2</v>
      </c>
    </row>
    <row r="1014" spans="1:5" x14ac:dyDescent="0.25">
      <c r="A1014">
        <v>1013</v>
      </c>
      <c r="B1014" s="4">
        <v>1</v>
      </c>
      <c r="C1014" s="2">
        <v>2</v>
      </c>
    </row>
    <row r="1015" spans="1:5" x14ac:dyDescent="0.25">
      <c r="A1015">
        <v>1014</v>
      </c>
      <c r="C1015" s="2">
        <v>2</v>
      </c>
    </row>
    <row r="1016" spans="1:5" x14ac:dyDescent="0.25">
      <c r="A1016">
        <v>1015</v>
      </c>
      <c r="C1016" s="2">
        <v>2</v>
      </c>
    </row>
    <row r="1017" spans="1:5" x14ac:dyDescent="0.25">
      <c r="A1017">
        <v>1016</v>
      </c>
      <c r="C1017" s="2">
        <v>2</v>
      </c>
    </row>
    <row r="1018" spans="1:5" x14ac:dyDescent="0.25">
      <c r="A1018">
        <v>1017</v>
      </c>
      <c r="C1018" s="2">
        <v>2</v>
      </c>
    </row>
    <row r="1019" spans="1:5" x14ac:dyDescent="0.25">
      <c r="A1019">
        <v>1018</v>
      </c>
      <c r="C1019" s="2">
        <v>2</v>
      </c>
      <c r="D1019" s="3">
        <v>3</v>
      </c>
    </row>
    <row r="1020" spans="1:5" x14ac:dyDescent="0.25">
      <c r="A1020">
        <v>1019</v>
      </c>
      <c r="D1020" s="3">
        <v>3</v>
      </c>
    </row>
    <row r="1021" spans="1:5" x14ac:dyDescent="0.25">
      <c r="A1021">
        <v>1020</v>
      </c>
      <c r="D1021" s="3">
        <v>3</v>
      </c>
      <c r="E1021" s="5">
        <v>4</v>
      </c>
    </row>
    <row r="1022" spans="1:5" x14ac:dyDescent="0.25">
      <c r="A1022">
        <v>1021</v>
      </c>
      <c r="D1022" s="3">
        <v>3</v>
      </c>
      <c r="E1022" s="5">
        <v>4</v>
      </c>
    </row>
    <row r="1023" spans="1:5" x14ac:dyDescent="0.25">
      <c r="A1023">
        <v>1022</v>
      </c>
      <c r="D1023" s="3">
        <v>3</v>
      </c>
      <c r="E1023" s="5">
        <v>4</v>
      </c>
    </row>
    <row r="1024" spans="1:5" x14ac:dyDescent="0.25">
      <c r="A1024">
        <v>1023</v>
      </c>
      <c r="D1024" s="3">
        <v>3</v>
      </c>
      <c r="E1024" s="5">
        <v>4</v>
      </c>
    </row>
    <row r="1025" spans="1:5" x14ac:dyDescent="0.25">
      <c r="A1025">
        <v>1024</v>
      </c>
      <c r="D1025" s="3">
        <v>3</v>
      </c>
      <c r="E1025" s="5">
        <v>4</v>
      </c>
    </row>
    <row r="1026" spans="1:5" x14ac:dyDescent="0.25">
      <c r="A1026">
        <v>1025</v>
      </c>
      <c r="D1026" s="3">
        <v>3</v>
      </c>
      <c r="E1026" s="5">
        <v>4</v>
      </c>
    </row>
    <row r="1027" spans="1:5" x14ac:dyDescent="0.25">
      <c r="A1027">
        <v>1026</v>
      </c>
      <c r="D1027" s="3">
        <v>3</v>
      </c>
      <c r="E1027" s="5">
        <v>4</v>
      </c>
    </row>
    <row r="1028" spans="1:5" x14ac:dyDescent="0.25">
      <c r="A1028">
        <v>1027</v>
      </c>
      <c r="D1028" s="3">
        <v>3</v>
      </c>
      <c r="E1028" s="5">
        <v>4</v>
      </c>
    </row>
    <row r="1029" spans="1:5" x14ac:dyDescent="0.25">
      <c r="A1029">
        <v>1028</v>
      </c>
      <c r="B1029" s="4">
        <v>1</v>
      </c>
      <c r="D1029" s="3">
        <v>3</v>
      </c>
    </row>
    <row r="1030" spans="1:5" x14ac:dyDescent="0.25">
      <c r="A1030">
        <v>1029</v>
      </c>
      <c r="B1030" s="4">
        <v>1</v>
      </c>
    </row>
    <row r="1031" spans="1:5" x14ac:dyDescent="0.25">
      <c r="A1031">
        <v>1030</v>
      </c>
      <c r="B1031" s="4">
        <v>1</v>
      </c>
    </row>
    <row r="1032" spans="1:5" x14ac:dyDescent="0.25">
      <c r="A1032">
        <v>1031</v>
      </c>
      <c r="B1032" s="4">
        <v>1</v>
      </c>
    </row>
    <row r="1033" spans="1:5" x14ac:dyDescent="0.25">
      <c r="A1033">
        <v>1032</v>
      </c>
      <c r="B1033" s="4">
        <v>1</v>
      </c>
    </row>
    <row r="1034" spans="1:5" x14ac:dyDescent="0.25">
      <c r="A1034">
        <v>1033</v>
      </c>
      <c r="B1034" s="4">
        <v>1</v>
      </c>
    </row>
    <row r="1035" spans="1:5" x14ac:dyDescent="0.25">
      <c r="A1035">
        <v>1034</v>
      </c>
      <c r="B1035" s="4">
        <v>1</v>
      </c>
    </row>
    <row r="1036" spans="1:5" x14ac:dyDescent="0.25">
      <c r="A1036">
        <v>1035</v>
      </c>
      <c r="B1036" s="4">
        <v>1</v>
      </c>
      <c r="C1036" s="2">
        <v>2</v>
      </c>
    </row>
    <row r="1037" spans="1:5" x14ac:dyDescent="0.25">
      <c r="A1037">
        <v>1036</v>
      </c>
      <c r="B1037" s="4">
        <v>1</v>
      </c>
      <c r="C1037" s="2">
        <v>2</v>
      </c>
    </row>
    <row r="1038" spans="1:5" x14ac:dyDescent="0.25">
      <c r="A1038">
        <v>1037</v>
      </c>
      <c r="B1038" s="4">
        <v>1</v>
      </c>
      <c r="C1038" s="2">
        <v>2</v>
      </c>
    </row>
    <row r="1039" spans="1:5" x14ac:dyDescent="0.25">
      <c r="A1039">
        <v>1038</v>
      </c>
      <c r="B1039" s="4">
        <v>1</v>
      </c>
      <c r="C1039" s="2">
        <v>2</v>
      </c>
    </row>
    <row r="1040" spans="1:5" x14ac:dyDescent="0.25">
      <c r="A1040">
        <v>1039</v>
      </c>
      <c r="C1040" s="2">
        <v>2</v>
      </c>
    </row>
    <row r="1041" spans="1:5" x14ac:dyDescent="0.25">
      <c r="A1041">
        <v>1040</v>
      </c>
      <c r="C1041" s="2">
        <v>2</v>
      </c>
    </row>
    <row r="1042" spans="1:5" x14ac:dyDescent="0.25">
      <c r="A1042">
        <v>1041</v>
      </c>
      <c r="C1042" s="2">
        <v>2</v>
      </c>
    </row>
    <row r="1043" spans="1:5" x14ac:dyDescent="0.25">
      <c r="A1043">
        <v>1042</v>
      </c>
      <c r="C1043" s="2">
        <v>2</v>
      </c>
      <c r="D1043" s="3">
        <v>3</v>
      </c>
    </row>
    <row r="1044" spans="1:5" x14ac:dyDescent="0.25">
      <c r="A1044">
        <v>1043</v>
      </c>
      <c r="D1044" s="3">
        <v>3</v>
      </c>
      <c r="E1044" s="5">
        <v>4</v>
      </c>
    </row>
    <row r="1045" spans="1:5" x14ac:dyDescent="0.25">
      <c r="A1045">
        <v>1044</v>
      </c>
      <c r="D1045" s="3">
        <v>3</v>
      </c>
      <c r="E1045" s="5">
        <v>4</v>
      </c>
    </row>
    <row r="1046" spans="1:5" x14ac:dyDescent="0.25">
      <c r="A1046">
        <v>1045</v>
      </c>
      <c r="D1046" s="3">
        <v>3</v>
      </c>
      <c r="E1046" s="5">
        <v>4</v>
      </c>
    </row>
    <row r="1047" spans="1:5" x14ac:dyDescent="0.25">
      <c r="A1047">
        <v>1046</v>
      </c>
      <c r="D1047" s="3">
        <v>3</v>
      </c>
      <c r="E1047" s="5">
        <v>4</v>
      </c>
    </row>
    <row r="1048" spans="1:5" x14ac:dyDescent="0.25">
      <c r="A1048">
        <v>1047</v>
      </c>
      <c r="D1048" s="3">
        <v>3</v>
      </c>
      <c r="E1048" s="5">
        <v>4</v>
      </c>
    </row>
    <row r="1049" spans="1:5" x14ac:dyDescent="0.25">
      <c r="A1049">
        <v>1048</v>
      </c>
      <c r="D1049" s="3">
        <v>3</v>
      </c>
      <c r="E1049" s="5">
        <v>4</v>
      </c>
    </row>
    <row r="1050" spans="1:5" x14ac:dyDescent="0.25">
      <c r="A1050">
        <v>1049</v>
      </c>
      <c r="D1050" s="3">
        <v>3</v>
      </c>
      <c r="E1050" s="5">
        <v>4</v>
      </c>
    </row>
    <row r="1051" spans="1:5" x14ac:dyDescent="0.25">
      <c r="A1051">
        <v>1050</v>
      </c>
      <c r="D1051" s="3">
        <v>3</v>
      </c>
      <c r="E1051" s="5">
        <v>4</v>
      </c>
    </row>
    <row r="1052" spans="1:5" x14ac:dyDescent="0.25">
      <c r="A1052">
        <v>1051</v>
      </c>
      <c r="E1052" s="5">
        <v>4</v>
      </c>
    </row>
    <row r="1053" spans="1:5" x14ac:dyDescent="0.25">
      <c r="A1053">
        <v>1052</v>
      </c>
      <c r="E1053" s="5">
        <v>4</v>
      </c>
    </row>
    <row r="1054" spans="1:5" x14ac:dyDescent="0.25">
      <c r="A1054">
        <v>1053</v>
      </c>
      <c r="B1054" s="4">
        <v>1</v>
      </c>
    </row>
    <row r="1055" spans="1:5" x14ac:dyDescent="0.25">
      <c r="A1055">
        <v>1054</v>
      </c>
      <c r="B1055" s="4">
        <v>1</v>
      </c>
    </row>
    <row r="1056" spans="1:5" x14ac:dyDescent="0.25">
      <c r="A1056">
        <v>1055</v>
      </c>
      <c r="B1056" s="4">
        <v>1</v>
      </c>
    </row>
    <row r="1057" spans="1:5" x14ac:dyDescent="0.25">
      <c r="A1057">
        <v>1056</v>
      </c>
      <c r="B1057" s="4">
        <v>1</v>
      </c>
    </row>
    <row r="1058" spans="1:5" x14ac:dyDescent="0.25">
      <c r="A1058">
        <v>1057</v>
      </c>
      <c r="B1058" s="4">
        <v>1</v>
      </c>
      <c r="C1058" s="2">
        <v>2</v>
      </c>
    </row>
    <row r="1059" spans="1:5" x14ac:dyDescent="0.25">
      <c r="A1059">
        <v>1058</v>
      </c>
      <c r="B1059" s="4">
        <v>1</v>
      </c>
      <c r="C1059" s="2">
        <v>2</v>
      </c>
    </row>
    <row r="1060" spans="1:5" x14ac:dyDescent="0.25">
      <c r="A1060">
        <v>1059</v>
      </c>
      <c r="B1060" s="4">
        <v>1</v>
      </c>
      <c r="C1060" s="2">
        <v>2</v>
      </c>
    </row>
    <row r="1061" spans="1:5" x14ac:dyDescent="0.25">
      <c r="A1061">
        <v>1060</v>
      </c>
      <c r="B1061" s="4">
        <v>1</v>
      </c>
      <c r="C1061" s="2">
        <v>2</v>
      </c>
    </row>
    <row r="1062" spans="1:5" x14ac:dyDescent="0.25">
      <c r="A1062">
        <v>1061</v>
      </c>
      <c r="B1062" s="4">
        <v>1</v>
      </c>
      <c r="C1062" s="2">
        <v>2</v>
      </c>
    </row>
    <row r="1063" spans="1:5" x14ac:dyDescent="0.25">
      <c r="A1063">
        <v>1062</v>
      </c>
      <c r="B1063" s="4">
        <v>1</v>
      </c>
      <c r="C1063" s="2">
        <v>2</v>
      </c>
    </row>
    <row r="1064" spans="1:5" x14ac:dyDescent="0.25">
      <c r="A1064">
        <v>1063</v>
      </c>
      <c r="C1064" s="2">
        <v>2</v>
      </c>
    </row>
    <row r="1065" spans="1:5" x14ac:dyDescent="0.25">
      <c r="A1065">
        <v>1064</v>
      </c>
      <c r="C1065" s="2">
        <v>2</v>
      </c>
    </row>
    <row r="1066" spans="1:5" x14ac:dyDescent="0.25">
      <c r="A1066">
        <v>1065</v>
      </c>
      <c r="C1066" s="2">
        <v>2</v>
      </c>
    </row>
    <row r="1067" spans="1:5" x14ac:dyDescent="0.25">
      <c r="A1067">
        <v>1066</v>
      </c>
      <c r="C1067" s="2">
        <v>2</v>
      </c>
      <c r="D1067" s="3">
        <v>3</v>
      </c>
    </row>
    <row r="1068" spans="1:5" x14ac:dyDescent="0.25">
      <c r="A1068">
        <v>1067</v>
      </c>
      <c r="D1068" s="3">
        <v>3</v>
      </c>
    </row>
    <row r="1069" spans="1:5" x14ac:dyDescent="0.25">
      <c r="A1069">
        <v>1068</v>
      </c>
      <c r="D1069" s="3">
        <v>3</v>
      </c>
      <c r="E1069" s="5">
        <v>4</v>
      </c>
    </row>
    <row r="1070" spans="1:5" x14ac:dyDescent="0.25">
      <c r="A1070">
        <v>1069</v>
      </c>
      <c r="D1070" s="3">
        <v>3</v>
      </c>
      <c r="E1070" s="5">
        <v>4</v>
      </c>
    </row>
    <row r="1071" spans="1:5" x14ac:dyDescent="0.25">
      <c r="A1071">
        <v>1070</v>
      </c>
      <c r="D1071" s="3">
        <v>3</v>
      </c>
      <c r="E1071" s="5">
        <v>4</v>
      </c>
    </row>
    <row r="1072" spans="1:5" x14ac:dyDescent="0.25">
      <c r="A1072">
        <v>1071</v>
      </c>
      <c r="D1072" s="3">
        <v>3</v>
      </c>
      <c r="E1072" s="5">
        <v>4</v>
      </c>
    </row>
    <row r="1073" spans="1:5" x14ac:dyDescent="0.25">
      <c r="A1073">
        <v>1072</v>
      </c>
      <c r="D1073" s="3">
        <v>3</v>
      </c>
      <c r="E1073" s="5">
        <v>4</v>
      </c>
    </row>
    <row r="1074" spans="1:5" x14ac:dyDescent="0.25">
      <c r="A1074">
        <v>1073</v>
      </c>
      <c r="D1074" s="3">
        <v>3</v>
      </c>
      <c r="E1074" s="5">
        <v>4</v>
      </c>
    </row>
    <row r="1075" spans="1:5" x14ac:dyDescent="0.25">
      <c r="A1075">
        <v>1074</v>
      </c>
      <c r="D1075" s="3">
        <v>3</v>
      </c>
      <c r="E1075" s="5">
        <v>4</v>
      </c>
    </row>
    <row r="1076" spans="1:5" x14ac:dyDescent="0.25">
      <c r="A1076">
        <v>1075</v>
      </c>
      <c r="B1076" s="4">
        <v>1</v>
      </c>
      <c r="D1076" s="3">
        <v>3</v>
      </c>
      <c r="E1076" s="5">
        <v>4</v>
      </c>
    </row>
    <row r="1077" spans="1:5" x14ac:dyDescent="0.25">
      <c r="A1077">
        <v>1076</v>
      </c>
      <c r="B1077" s="4">
        <v>1</v>
      </c>
      <c r="E1077" s="5">
        <v>4</v>
      </c>
    </row>
    <row r="1078" spans="1:5" x14ac:dyDescent="0.25">
      <c r="A1078">
        <v>1077</v>
      </c>
      <c r="B1078" s="4">
        <v>1</v>
      </c>
    </row>
    <row r="1079" spans="1:5" x14ac:dyDescent="0.25">
      <c r="A1079">
        <v>1078</v>
      </c>
      <c r="B1079" s="4">
        <v>1</v>
      </c>
    </row>
    <row r="1080" spans="1:5" x14ac:dyDescent="0.25">
      <c r="A1080">
        <v>1079</v>
      </c>
      <c r="B1080" s="4">
        <v>1</v>
      </c>
    </row>
    <row r="1081" spans="1:5" x14ac:dyDescent="0.25">
      <c r="A1081">
        <v>1080</v>
      </c>
      <c r="B1081" s="4">
        <v>1</v>
      </c>
    </row>
    <row r="1082" spans="1:5" x14ac:dyDescent="0.25">
      <c r="A1082">
        <v>1081</v>
      </c>
      <c r="B1082" s="4">
        <v>1</v>
      </c>
      <c r="C1082" s="2">
        <v>2</v>
      </c>
    </row>
    <row r="1083" spans="1:5" x14ac:dyDescent="0.25">
      <c r="A1083">
        <v>1082</v>
      </c>
      <c r="B1083" s="4">
        <v>1</v>
      </c>
      <c r="C1083" s="2">
        <v>2</v>
      </c>
    </row>
    <row r="1084" spans="1:5" x14ac:dyDescent="0.25">
      <c r="A1084">
        <v>1083</v>
      </c>
      <c r="B1084" s="4">
        <v>1</v>
      </c>
      <c r="C1084" s="2">
        <v>2</v>
      </c>
    </row>
    <row r="1085" spans="1:5" x14ac:dyDescent="0.25">
      <c r="A1085">
        <v>1084</v>
      </c>
      <c r="B1085" s="4">
        <v>1</v>
      </c>
      <c r="C1085" s="2">
        <v>2</v>
      </c>
    </row>
    <row r="1086" spans="1:5" x14ac:dyDescent="0.25">
      <c r="A1086">
        <v>1085</v>
      </c>
      <c r="B1086" s="4">
        <v>1</v>
      </c>
      <c r="C1086" s="2">
        <v>2</v>
      </c>
    </row>
    <row r="1087" spans="1:5" x14ac:dyDescent="0.25">
      <c r="A1087">
        <v>1086</v>
      </c>
      <c r="C1087" s="2">
        <v>2</v>
      </c>
    </row>
    <row r="1088" spans="1:5" x14ac:dyDescent="0.25">
      <c r="A1088">
        <v>1087</v>
      </c>
      <c r="C1088" s="2">
        <v>2</v>
      </c>
    </row>
    <row r="1089" spans="1:5" x14ac:dyDescent="0.25">
      <c r="A1089">
        <v>1088</v>
      </c>
      <c r="C1089" s="2">
        <v>2</v>
      </c>
    </row>
    <row r="1090" spans="1:5" x14ac:dyDescent="0.25">
      <c r="A1090">
        <v>1089</v>
      </c>
      <c r="C1090" s="2">
        <v>2</v>
      </c>
    </row>
    <row r="1091" spans="1:5" x14ac:dyDescent="0.25">
      <c r="A1091">
        <v>1090</v>
      </c>
      <c r="C1091" s="2">
        <v>2</v>
      </c>
    </row>
    <row r="1092" spans="1:5" x14ac:dyDescent="0.25">
      <c r="A1092">
        <v>1091</v>
      </c>
      <c r="D1092" s="3">
        <v>3</v>
      </c>
      <c r="E1092" s="5">
        <v>4</v>
      </c>
    </row>
    <row r="1093" spans="1:5" x14ac:dyDescent="0.25">
      <c r="A1093">
        <v>1092</v>
      </c>
      <c r="D1093" s="3">
        <v>3</v>
      </c>
      <c r="E1093" s="5">
        <v>4</v>
      </c>
    </row>
    <row r="1094" spans="1:5" x14ac:dyDescent="0.25">
      <c r="A1094">
        <v>1093</v>
      </c>
      <c r="D1094" s="3">
        <v>3</v>
      </c>
      <c r="E1094" s="5">
        <v>4</v>
      </c>
    </row>
    <row r="1095" spans="1:5" x14ac:dyDescent="0.25">
      <c r="A1095">
        <v>1094</v>
      </c>
      <c r="D1095" s="3">
        <v>3</v>
      </c>
      <c r="E1095" s="5">
        <v>4</v>
      </c>
    </row>
    <row r="1096" spans="1:5" x14ac:dyDescent="0.25">
      <c r="A1096">
        <v>1095</v>
      </c>
      <c r="D1096" s="3">
        <v>3</v>
      </c>
      <c r="E1096" s="5">
        <v>4</v>
      </c>
    </row>
    <row r="1097" spans="1:5" x14ac:dyDescent="0.25">
      <c r="A1097">
        <v>1096</v>
      </c>
      <c r="D1097" s="3">
        <v>3</v>
      </c>
      <c r="E1097" s="5">
        <v>4</v>
      </c>
    </row>
    <row r="1098" spans="1:5" x14ac:dyDescent="0.25">
      <c r="A1098">
        <v>1097</v>
      </c>
      <c r="D1098" s="3">
        <v>3</v>
      </c>
      <c r="E1098" s="5">
        <v>4</v>
      </c>
    </row>
    <row r="1099" spans="1:5" x14ac:dyDescent="0.25">
      <c r="A1099">
        <v>1098</v>
      </c>
      <c r="B1099" s="4">
        <v>1</v>
      </c>
      <c r="D1099" s="3">
        <v>3</v>
      </c>
      <c r="E1099" s="5">
        <v>4</v>
      </c>
    </row>
    <row r="1100" spans="1:5" x14ac:dyDescent="0.25">
      <c r="A1100">
        <v>1099</v>
      </c>
      <c r="B1100" s="4">
        <v>1</v>
      </c>
      <c r="D1100" s="3">
        <v>3</v>
      </c>
      <c r="E1100" s="5">
        <v>4</v>
      </c>
    </row>
    <row r="1101" spans="1:5" x14ac:dyDescent="0.25">
      <c r="A1101">
        <v>1100</v>
      </c>
      <c r="B1101" s="4">
        <v>1</v>
      </c>
      <c r="E1101" s="5">
        <v>4</v>
      </c>
    </row>
    <row r="1102" spans="1:5" x14ac:dyDescent="0.25">
      <c r="A1102">
        <v>1101</v>
      </c>
      <c r="B1102" s="4">
        <v>1</v>
      </c>
      <c r="E1102" s="5">
        <v>4</v>
      </c>
    </row>
    <row r="1103" spans="1:5" x14ac:dyDescent="0.25">
      <c r="A1103">
        <v>1102</v>
      </c>
      <c r="B1103" s="4">
        <v>1</v>
      </c>
      <c r="E1103" s="5">
        <v>4</v>
      </c>
    </row>
    <row r="1104" spans="1:5" x14ac:dyDescent="0.25">
      <c r="A1104">
        <v>1103</v>
      </c>
      <c r="B1104" s="4">
        <v>1</v>
      </c>
    </row>
    <row r="1105" spans="1:5" x14ac:dyDescent="0.25">
      <c r="A1105">
        <v>1104</v>
      </c>
      <c r="B1105" s="4">
        <v>1</v>
      </c>
    </row>
    <row r="1106" spans="1:5" x14ac:dyDescent="0.25">
      <c r="A1106">
        <v>1105</v>
      </c>
      <c r="B1106" s="4">
        <v>1</v>
      </c>
      <c r="C1106" s="2">
        <v>2</v>
      </c>
    </row>
    <row r="1107" spans="1:5" x14ac:dyDescent="0.25">
      <c r="A1107">
        <v>1106</v>
      </c>
      <c r="B1107" s="4">
        <v>1</v>
      </c>
      <c r="C1107" s="2">
        <v>2</v>
      </c>
    </row>
    <row r="1108" spans="1:5" x14ac:dyDescent="0.25">
      <c r="A1108">
        <v>1107</v>
      </c>
      <c r="B1108" s="4">
        <v>1</v>
      </c>
      <c r="C1108" s="2">
        <v>2</v>
      </c>
    </row>
    <row r="1109" spans="1:5" x14ac:dyDescent="0.25">
      <c r="A1109">
        <v>1108</v>
      </c>
      <c r="B1109" s="4">
        <v>1</v>
      </c>
      <c r="C1109" s="2">
        <v>2</v>
      </c>
    </row>
    <row r="1110" spans="1:5" x14ac:dyDescent="0.25">
      <c r="A1110">
        <v>1109</v>
      </c>
      <c r="C1110" s="2">
        <v>2</v>
      </c>
    </row>
    <row r="1111" spans="1:5" x14ac:dyDescent="0.25">
      <c r="A1111">
        <v>1110</v>
      </c>
      <c r="C1111" s="2">
        <v>2</v>
      </c>
    </row>
    <row r="1112" spans="1:5" x14ac:dyDescent="0.25">
      <c r="A1112">
        <v>1111</v>
      </c>
      <c r="C1112" s="2">
        <v>2</v>
      </c>
    </row>
    <row r="1113" spans="1:5" x14ac:dyDescent="0.25">
      <c r="A1113">
        <v>1112</v>
      </c>
      <c r="C1113" s="2">
        <v>2</v>
      </c>
    </row>
    <row r="1114" spans="1:5" x14ac:dyDescent="0.25">
      <c r="A1114">
        <v>1113</v>
      </c>
      <c r="C1114" s="2">
        <v>2</v>
      </c>
    </row>
    <row r="1115" spans="1:5" x14ac:dyDescent="0.25">
      <c r="A1115">
        <v>1114</v>
      </c>
      <c r="C1115" s="2">
        <v>2</v>
      </c>
    </row>
    <row r="1116" spans="1:5" x14ac:dyDescent="0.25">
      <c r="A1116">
        <v>1115</v>
      </c>
      <c r="C1116" s="2">
        <v>2</v>
      </c>
      <c r="D1116" s="3">
        <v>3</v>
      </c>
    </row>
    <row r="1117" spans="1:5" x14ac:dyDescent="0.25">
      <c r="A1117">
        <v>1116</v>
      </c>
      <c r="D1117" s="3">
        <v>3</v>
      </c>
    </row>
    <row r="1118" spans="1:5" x14ac:dyDescent="0.25">
      <c r="A1118">
        <v>1117</v>
      </c>
      <c r="D1118" s="3">
        <v>3</v>
      </c>
      <c r="E1118" s="5">
        <v>4</v>
      </c>
    </row>
    <row r="1119" spans="1:5" x14ac:dyDescent="0.25">
      <c r="A1119">
        <v>1118</v>
      </c>
      <c r="D1119" s="3">
        <v>3</v>
      </c>
      <c r="E1119" s="5">
        <v>4</v>
      </c>
    </row>
    <row r="1120" spans="1:5" x14ac:dyDescent="0.25">
      <c r="A1120">
        <v>1119</v>
      </c>
      <c r="D1120" s="3">
        <v>3</v>
      </c>
      <c r="E1120" s="5">
        <v>4</v>
      </c>
    </row>
    <row r="1121" spans="1:5" x14ac:dyDescent="0.25">
      <c r="A1121">
        <v>1120</v>
      </c>
      <c r="D1121" s="3">
        <v>3</v>
      </c>
      <c r="E1121" s="5">
        <v>4</v>
      </c>
    </row>
    <row r="1122" spans="1:5" x14ac:dyDescent="0.25">
      <c r="A1122">
        <v>1121</v>
      </c>
      <c r="D1122" s="3">
        <v>3</v>
      </c>
      <c r="E1122" s="5">
        <v>4</v>
      </c>
    </row>
    <row r="1123" spans="1:5" x14ac:dyDescent="0.25">
      <c r="A1123">
        <v>1122</v>
      </c>
      <c r="B1123" s="4">
        <v>1</v>
      </c>
      <c r="D1123" s="3">
        <v>3</v>
      </c>
      <c r="E1123" s="5">
        <v>4</v>
      </c>
    </row>
    <row r="1124" spans="1:5" x14ac:dyDescent="0.25">
      <c r="A1124">
        <v>1123</v>
      </c>
      <c r="B1124" s="4">
        <v>1</v>
      </c>
      <c r="D1124" s="3">
        <v>3</v>
      </c>
      <c r="E1124" s="5">
        <v>4</v>
      </c>
    </row>
    <row r="1125" spans="1:5" x14ac:dyDescent="0.25">
      <c r="A1125">
        <v>1124</v>
      </c>
      <c r="B1125" s="4">
        <v>1</v>
      </c>
      <c r="D1125" s="3">
        <v>3</v>
      </c>
      <c r="E1125" s="5">
        <v>4</v>
      </c>
    </row>
    <row r="1126" spans="1:5" x14ac:dyDescent="0.25">
      <c r="A1126">
        <v>1125</v>
      </c>
      <c r="B1126" s="4">
        <v>1</v>
      </c>
      <c r="E1126" s="5">
        <v>4</v>
      </c>
    </row>
    <row r="1127" spans="1:5" x14ac:dyDescent="0.25">
      <c r="A1127">
        <v>1126</v>
      </c>
      <c r="B1127" s="4">
        <v>1</v>
      </c>
      <c r="E1127" s="5">
        <v>4</v>
      </c>
    </row>
    <row r="1128" spans="1:5" x14ac:dyDescent="0.25">
      <c r="A1128">
        <v>1127</v>
      </c>
      <c r="B1128" s="4">
        <v>1</v>
      </c>
      <c r="E1128" s="5">
        <v>4</v>
      </c>
    </row>
    <row r="1129" spans="1:5" x14ac:dyDescent="0.25">
      <c r="A1129">
        <v>1128</v>
      </c>
      <c r="B1129" s="4">
        <v>1</v>
      </c>
    </row>
    <row r="1130" spans="1:5" x14ac:dyDescent="0.25">
      <c r="A1130">
        <v>1129</v>
      </c>
      <c r="B1130" s="4">
        <v>1</v>
      </c>
    </row>
    <row r="1131" spans="1:5" x14ac:dyDescent="0.25">
      <c r="A1131">
        <v>1130</v>
      </c>
      <c r="B1131" s="4">
        <v>1</v>
      </c>
      <c r="C1131" s="2">
        <v>2</v>
      </c>
    </row>
    <row r="1132" spans="1:5" x14ac:dyDescent="0.25">
      <c r="A1132">
        <v>1131</v>
      </c>
      <c r="B1132" s="4">
        <v>1</v>
      </c>
      <c r="C1132" s="2">
        <v>2</v>
      </c>
    </row>
    <row r="1133" spans="1:5" x14ac:dyDescent="0.25">
      <c r="A1133">
        <v>1132</v>
      </c>
      <c r="B1133" s="4">
        <v>1</v>
      </c>
      <c r="C1133" s="2">
        <v>2</v>
      </c>
    </row>
    <row r="1134" spans="1:5" x14ac:dyDescent="0.25">
      <c r="A1134">
        <v>1133</v>
      </c>
      <c r="B1134" s="4">
        <v>1</v>
      </c>
      <c r="C1134" s="2">
        <v>2</v>
      </c>
    </row>
    <row r="1135" spans="1:5" x14ac:dyDescent="0.25">
      <c r="A1135">
        <v>1134</v>
      </c>
      <c r="B1135" s="4">
        <v>1</v>
      </c>
      <c r="C1135" s="2">
        <v>2</v>
      </c>
    </row>
    <row r="1136" spans="1:5" x14ac:dyDescent="0.25">
      <c r="A1136">
        <v>1135</v>
      </c>
      <c r="C1136" s="2">
        <v>2</v>
      </c>
    </row>
    <row r="1137" spans="1:5" x14ac:dyDescent="0.25">
      <c r="A1137">
        <v>1136</v>
      </c>
      <c r="C1137" s="2">
        <v>2</v>
      </c>
    </row>
    <row r="1138" spans="1:5" x14ac:dyDescent="0.25">
      <c r="A1138">
        <v>1137</v>
      </c>
      <c r="C1138" s="2">
        <v>2</v>
      </c>
    </row>
    <row r="1139" spans="1:5" x14ac:dyDescent="0.25">
      <c r="A1139">
        <v>1138</v>
      </c>
      <c r="C1139" s="2">
        <v>2</v>
      </c>
    </row>
    <row r="1140" spans="1:5" x14ac:dyDescent="0.25">
      <c r="A1140">
        <v>1139</v>
      </c>
      <c r="C1140" s="2">
        <v>2</v>
      </c>
    </row>
    <row r="1141" spans="1:5" x14ac:dyDescent="0.25">
      <c r="A1141">
        <v>1140</v>
      </c>
      <c r="C1141" s="2">
        <v>2</v>
      </c>
      <c r="D1141" s="3">
        <v>3</v>
      </c>
    </row>
    <row r="1142" spans="1:5" x14ac:dyDescent="0.25">
      <c r="A1142">
        <v>1141</v>
      </c>
      <c r="C1142" s="2">
        <v>2</v>
      </c>
      <c r="D1142" s="3">
        <v>3</v>
      </c>
    </row>
    <row r="1143" spans="1:5" x14ac:dyDescent="0.25">
      <c r="A1143">
        <v>1142</v>
      </c>
      <c r="C1143" s="2">
        <v>2</v>
      </c>
      <c r="D1143" s="3">
        <v>3</v>
      </c>
    </row>
    <row r="1144" spans="1:5" x14ac:dyDescent="0.25">
      <c r="A1144">
        <v>1143</v>
      </c>
      <c r="D1144" s="3">
        <v>3</v>
      </c>
      <c r="E1144" s="5">
        <v>4</v>
      </c>
    </row>
    <row r="1145" spans="1:5" x14ac:dyDescent="0.25">
      <c r="A1145">
        <v>1144</v>
      </c>
      <c r="D1145" s="3">
        <v>3</v>
      </c>
      <c r="E1145" s="5">
        <v>4</v>
      </c>
    </row>
    <row r="1146" spans="1:5" x14ac:dyDescent="0.25">
      <c r="A1146">
        <v>1145</v>
      </c>
      <c r="D1146" s="3">
        <v>3</v>
      </c>
      <c r="E1146" s="5">
        <v>4</v>
      </c>
    </row>
    <row r="1147" spans="1:5" x14ac:dyDescent="0.25">
      <c r="A1147">
        <v>1146</v>
      </c>
      <c r="D1147" s="3">
        <v>3</v>
      </c>
      <c r="E1147" s="5">
        <v>4</v>
      </c>
    </row>
    <row r="1148" spans="1:5" x14ac:dyDescent="0.25">
      <c r="A1148">
        <v>1147</v>
      </c>
      <c r="D1148" s="3">
        <v>3</v>
      </c>
      <c r="E1148" s="5">
        <v>4</v>
      </c>
    </row>
    <row r="1149" spans="1:5" x14ac:dyDescent="0.25">
      <c r="A1149">
        <v>1148</v>
      </c>
      <c r="B1149" s="4">
        <v>1</v>
      </c>
      <c r="D1149" s="3">
        <v>3</v>
      </c>
      <c r="E1149" s="5">
        <v>4</v>
      </c>
    </row>
    <row r="1150" spans="1:5" x14ac:dyDescent="0.25">
      <c r="A1150">
        <v>1149</v>
      </c>
      <c r="B1150" s="4">
        <v>1</v>
      </c>
      <c r="D1150" s="3">
        <v>3</v>
      </c>
      <c r="E1150" s="5">
        <v>4</v>
      </c>
    </row>
    <row r="1151" spans="1:5" x14ac:dyDescent="0.25">
      <c r="A1151">
        <v>1150</v>
      </c>
      <c r="B1151" s="4">
        <v>1</v>
      </c>
      <c r="D1151" s="3">
        <v>3</v>
      </c>
      <c r="E1151" s="5">
        <v>4</v>
      </c>
    </row>
    <row r="1152" spans="1:5" x14ac:dyDescent="0.25">
      <c r="A1152">
        <v>1151</v>
      </c>
      <c r="B1152" s="4">
        <v>1</v>
      </c>
      <c r="D1152" s="3">
        <v>3</v>
      </c>
      <c r="E1152" s="5">
        <v>4</v>
      </c>
    </row>
    <row r="1153" spans="1:5" x14ac:dyDescent="0.25">
      <c r="A1153">
        <v>1152</v>
      </c>
      <c r="B1153" s="4">
        <v>1</v>
      </c>
      <c r="D1153" s="3">
        <v>3</v>
      </c>
      <c r="E1153" s="5">
        <v>4</v>
      </c>
    </row>
    <row r="1154" spans="1:5" x14ac:dyDescent="0.25">
      <c r="A1154">
        <v>1153</v>
      </c>
      <c r="B1154" s="4">
        <v>1</v>
      </c>
      <c r="E1154" s="5">
        <v>4</v>
      </c>
    </row>
    <row r="1155" spans="1:5" x14ac:dyDescent="0.25">
      <c r="A1155">
        <v>1154</v>
      </c>
      <c r="B1155" s="4">
        <v>1</v>
      </c>
      <c r="E1155" s="5">
        <v>4</v>
      </c>
    </row>
    <row r="1156" spans="1:5" x14ac:dyDescent="0.25">
      <c r="A1156">
        <v>1155</v>
      </c>
      <c r="B1156" s="4">
        <v>1</v>
      </c>
      <c r="E1156" s="5">
        <v>4</v>
      </c>
    </row>
    <row r="1157" spans="1:5" x14ac:dyDescent="0.25">
      <c r="A1157">
        <v>1156</v>
      </c>
      <c r="B1157" s="4">
        <v>1</v>
      </c>
      <c r="E1157" s="5">
        <v>4</v>
      </c>
    </row>
    <row r="1158" spans="1:5" x14ac:dyDescent="0.25">
      <c r="A1158">
        <v>1157</v>
      </c>
      <c r="B1158" s="4">
        <v>1</v>
      </c>
      <c r="E1158" s="5">
        <v>4</v>
      </c>
    </row>
    <row r="1159" spans="1:5" x14ac:dyDescent="0.25">
      <c r="A1159">
        <v>1158</v>
      </c>
      <c r="B1159" s="4">
        <v>1</v>
      </c>
    </row>
    <row r="1160" spans="1:5" x14ac:dyDescent="0.25">
      <c r="A1160">
        <v>1159</v>
      </c>
      <c r="B1160" s="4">
        <v>1</v>
      </c>
    </row>
    <row r="1161" spans="1:5" x14ac:dyDescent="0.25">
      <c r="A1161">
        <v>1160</v>
      </c>
      <c r="B1161" s="4">
        <v>1</v>
      </c>
      <c r="C1161" s="2">
        <v>2</v>
      </c>
    </row>
    <row r="1162" spans="1:5" x14ac:dyDescent="0.25">
      <c r="A1162">
        <v>1161</v>
      </c>
      <c r="B1162" s="4">
        <v>1</v>
      </c>
      <c r="C1162" s="2">
        <v>2</v>
      </c>
    </row>
    <row r="1163" spans="1:5" x14ac:dyDescent="0.25">
      <c r="A1163">
        <v>1162</v>
      </c>
      <c r="B1163" s="4">
        <v>1</v>
      </c>
      <c r="C1163" s="2">
        <v>2</v>
      </c>
    </row>
    <row r="1164" spans="1:5" x14ac:dyDescent="0.25">
      <c r="A1164">
        <v>1163</v>
      </c>
      <c r="B1164" s="4">
        <v>1</v>
      </c>
      <c r="C1164" s="2">
        <v>2</v>
      </c>
    </row>
    <row r="1165" spans="1:5" x14ac:dyDescent="0.25">
      <c r="A1165">
        <v>1164</v>
      </c>
      <c r="C1165" s="2">
        <v>2</v>
      </c>
    </row>
    <row r="1166" spans="1:5" x14ac:dyDescent="0.25">
      <c r="A1166">
        <v>1165</v>
      </c>
      <c r="C1166" s="2">
        <v>2</v>
      </c>
    </row>
    <row r="1167" spans="1:5" x14ac:dyDescent="0.25">
      <c r="A1167">
        <v>1166</v>
      </c>
      <c r="C1167" s="2">
        <v>2</v>
      </c>
    </row>
    <row r="1168" spans="1:5" x14ac:dyDescent="0.25">
      <c r="A1168">
        <v>1167</v>
      </c>
      <c r="C1168" s="2">
        <v>2</v>
      </c>
      <c r="D1168" s="3">
        <v>3</v>
      </c>
    </row>
    <row r="1169" spans="1:6" x14ac:dyDescent="0.25">
      <c r="A1169">
        <v>1168</v>
      </c>
      <c r="C1169" s="2">
        <v>2</v>
      </c>
      <c r="D1169" s="3">
        <v>3</v>
      </c>
    </row>
    <row r="1170" spans="1:6" x14ac:dyDescent="0.25">
      <c r="A1170">
        <v>1169</v>
      </c>
      <c r="C1170" s="2">
        <v>2</v>
      </c>
      <c r="D1170" s="3">
        <v>3</v>
      </c>
    </row>
    <row r="1171" spans="1:6" x14ac:dyDescent="0.25">
      <c r="A1171">
        <v>1170</v>
      </c>
      <c r="C1171" s="2">
        <v>2</v>
      </c>
      <c r="D1171" s="3">
        <v>3</v>
      </c>
    </row>
    <row r="1172" spans="1:6" x14ac:dyDescent="0.25">
      <c r="A1172">
        <v>1171</v>
      </c>
      <c r="C1172" s="2">
        <v>2</v>
      </c>
      <c r="D1172" s="3">
        <v>3</v>
      </c>
    </row>
    <row r="1173" spans="1:6" x14ac:dyDescent="0.25">
      <c r="A1173">
        <v>1172</v>
      </c>
      <c r="C1173" s="2">
        <v>2</v>
      </c>
      <c r="D1173" s="3">
        <v>3</v>
      </c>
    </row>
    <row r="1174" spans="1:6" x14ac:dyDescent="0.25">
      <c r="A1174">
        <v>1173</v>
      </c>
      <c r="C1174" s="2">
        <v>2</v>
      </c>
      <c r="D1174" s="3">
        <v>3</v>
      </c>
      <c r="E1174" s="5">
        <v>4</v>
      </c>
    </row>
    <row r="1175" spans="1:6" x14ac:dyDescent="0.25">
      <c r="A1175">
        <v>1174</v>
      </c>
      <c r="C1175" s="2">
        <v>2</v>
      </c>
      <c r="D1175" s="3">
        <v>3</v>
      </c>
      <c r="E1175" s="5">
        <v>4</v>
      </c>
    </row>
    <row r="1176" spans="1:6" x14ac:dyDescent="0.25">
      <c r="A1176">
        <v>1175</v>
      </c>
      <c r="D1176" s="3">
        <v>3</v>
      </c>
      <c r="E1176" s="5">
        <v>4</v>
      </c>
    </row>
    <row r="1177" spans="1:6" x14ac:dyDescent="0.25">
      <c r="A1177">
        <v>1176</v>
      </c>
      <c r="B1177" s="4">
        <v>1</v>
      </c>
      <c r="D1177" s="3">
        <v>3</v>
      </c>
      <c r="E1177" s="5">
        <v>4</v>
      </c>
      <c r="F117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2025-07-10T14:30:21Z</dcterms:created>
  <dcterms:modified xsi:type="dcterms:W3CDTF">2025-07-10T14:43:50Z</dcterms:modified>
</cp:coreProperties>
</file>