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S:\BL_PI_data\"/>
    </mc:Choice>
  </mc:AlternateContent>
  <xr:revisionPtr revIDLastSave="0" documentId="13_ncr:1_{C539498D-9A13-4123-BCF4-E19DB9DFC1E7}" xr6:coauthVersionLast="47" xr6:coauthVersionMax="47" xr10:uidLastSave="{00000000-0000-0000-0000-000000000000}"/>
  <bookViews>
    <workbookView xWindow="-120" yWindow="-120" windowWidth="29040" windowHeight="16440" xr2:uid="{7E052F91-28AC-4F44-B29D-2586CA3DD642}"/>
  </bookViews>
  <sheets>
    <sheet name="Sheet1" sheetId="1" r:id="rId1"/>
    <sheet name="Data" sheetId="2" r:id="rId2"/>
    <sheet name="Cycle" sheetId="3" r:id="rId3"/>
    <sheet name="Coordination" sheetId="4" r:id="rId4"/>
    <sheet name="Graph" sheetId="5" r:id="rId5"/>
  </sheets>
  <definedNames>
    <definedName name="catRange">Coordination!$R$1998:$R$2001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2" i="3" l="1"/>
  <c r="BP11" i="2" s="1"/>
  <c r="BS2" i="3"/>
  <c r="BP12" i="2" s="1"/>
  <c r="BR3" i="3"/>
  <c r="BS3" i="3"/>
  <c r="BR4" i="3"/>
  <c r="BS4" i="3"/>
  <c r="BR5" i="3"/>
  <c r="BS5" i="3"/>
  <c r="BR6" i="3"/>
  <c r="BQ11" i="2" s="1"/>
  <c r="BS6" i="3"/>
  <c r="BR7" i="3"/>
  <c r="BS7" i="3"/>
  <c r="BR8" i="3"/>
  <c r="BR10" i="3"/>
  <c r="BS10" i="3"/>
  <c r="BR11" i="3"/>
  <c r="BS11" i="3"/>
  <c r="BR12" i="3"/>
  <c r="BS12" i="3"/>
  <c r="BR13" i="3"/>
  <c r="BS13" i="3"/>
  <c r="BR14" i="3"/>
  <c r="BS14" i="3"/>
  <c r="BR15" i="3"/>
  <c r="BS15" i="3"/>
  <c r="BR16" i="3"/>
  <c r="BS18" i="3"/>
  <c r="BR19" i="3"/>
  <c r="BS19" i="3"/>
  <c r="BR20" i="3"/>
  <c r="BS20" i="3"/>
  <c r="BR21" i="3"/>
  <c r="BS21" i="3"/>
  <c r="BR22" i="3"/>
  <c r="BS22" i="3"/>
  <c r="BR23" i="3"/>
  <c r="BS23" i="3"/>
  <c r="BR24" i="3"/>
  <c r="BS24" i="3"/>
  <c r="BR25" i="3"/>
  <c r="BS25" i="3"/>
  <c r="BR26" i="3"/>
  <c r="BR27" i="3"/>
  <c r="BS27" i="3"/>
  <c r="BS28" i="3"/>
  <c r="BS29" i="3"/>
  <c r="BR30" i="3"/>
  <c r="BS30" i="3"/>
  <c r="BR31" i="3"/>
  <c r="BS31" i="3"/>
  <c r="BR32" i="3"/>
  <c r="BS32" i="3"/>
  <c r="BR33" i="3"/>
  <c r="BS33" i="3"/>
  <c r="BR34" i="3"/>
  <c r="BS34" i="3"/>
  <c r="BR35" i="3"/>
  <c r="BR36" i="3"/>
  <c r="BR37" i="3"/>
  <c r="BS37" i="3"/>
  <c r="BS38" i="3"/>
  <c r="BS39" i="3"/>
  <c r="BR40" i="3"/>
  <c r="BS40" i="3"/>
  <c r="BR41" i="3"/>
  <c r="BS41" i="3"/>
  <c r="BR42" i="3"/>
  <c r="BS42" i="3"/>
  <c r="BR43" i="3"/>
  <c r="BS43" i="3"/>
  <c r="BR44" i="3"/>
  <c r="BR45" i="3"/>
  <c r="BS46" i="3"/>
  <c r="BS47" i="3"/>
  <c r="BR48" i="3"/>
  <c r="BS48" i="3"/>
  <c r="BR49" i="3"/>
  <c r="BS49" i="3"/>
  <c r="BR50" i="3"/>
  <c r="BS50" i="3"/>
  <c r="BR51" i="3"/>
  <c r="BS51" i="3"/>
  <c r="BR52" i="3"/>
  <c r="BS52" i="3"/>
  <c r="BR53" i="3"/>
  <c r="BS53" i="3"/>
  <c r="BR54" i="3"/>
  <c r="BS54" i="3"/>
  <c r="BR55" i="3"/>
  <c r="BR56" i="3"/>
  <c r="BS57" i="3"/>
  <c r="BR58" i="3"/>
  <c r="BS58" i="3"/>
  <c r="BR59" i="3"/>
  <c r="BS59" i="3"/>
  <c r="BR60" i="3"/>
  <c r="BS60" i="3"/>
  <c r="BR61" i="3"/>
  <c r="BS61" i="3"/>
  <c r="BR62" i="3"/>
  <c r="BR63" i="3"/>
  <c r="BS64" i="3"/>
  <c r="BS65" i="3"/>
  <c r="BR66" i="3"/>
  <c r="BS66" i="3"/>
  <c r="BR67" i="3"/>
  <c r="BS67" i="3"/>
  <c r="BR68" i="3"/>
  <c r="BS68" i="3"/>
  <c r="BR69" i="3"/>
  <c r="BS69" i="3"/>
  <c r="BR70" i="3"/>
  <c r="BS70" i="3"/>
  <c r="BR71" i="3"/>
  <c r="BS71" i="3"/>
  <c r="BR72" i="3"/>
  <c r="BS72" i="3"/>
  <c r="BR73" i="3"/>
  <c r="BS73" i="3"/>
  <c r="BR74" i="3"/>
  <c r="BR75" i="3"/>
  <c r="BS76" i="3"/>
  <c r="BS77" i="3"/>
  <c r="BR78" i="3"/>
  <c r="BS78" i="3"/>
  <c r="BR79" i="3"/>
  <c r="BS79" i="3"/>
  <c r="BR80" i="3"/>
  <c r="BS80" i="3"/>
  <c r="BR81" i="3"/>
  <c r="BS81" i="3"/>
  <c r="BR82" i="3"/>
  <c r="BS82" i="3"/>
  <c r="BR83" i="3"/>
  <c r="BS83" i="3"/>
  <c r="BR84" i="3"/>
  <c r="BS84" i="3"/>
  <c r="BR85" i="3"/>
  <c r="BR86" i="3"/>
  <c r="BR87" i="3"/>
  <c r="BZ100" i="4"/>
  <c r="CA100" i="4"/>
  <c r="CB100" i="4"/>
  <c r="BZ99" i="4"/>
  <c r="CA99" i="4"/>
  <c r="CB99" i="4"/>
  <c r="BZ98" i="4"/>
  <c r="CA98" i="4"/>
  <c r="CB98" i="4"/>
  <c r="BZ97" i="4"/>
  <c r="CA97" i="4"/>
  <c r="CB97" i="4"/>
  <c r="BZ96" i="4"/>
  <c r="CA96" i="4"/>
  <c r="CB96" i="4"/>
  <c r="BZ95" i="4"/>
  <c r="CA95" i="4"/>
  <c r="CB95" i="4"/>
  <c r="BZ94" i="4"/>
  <c r="CA94" i="4"/>
  <c r="CB94" i="4"/>
  <c r="BZ93" i="4"/>
  <c r="CA93" i="4"/>
  <c r="CB93" i="4"/>
  <c r="BZ92" i="4"/>
  <c r="CA92" i="4"/>
  <c r="CB92" i="4"/>
  <c r="BZ91" i="4"/>
  <c r="CA91" i="4"/>
  <c r="CB91" i="4"/>
  <c r="BW100" i="4"/>
  <c r="BY100" i="4"/>
  <c r="BX100" i="4"/>
  <c r="BW99" i="4"/>
  <c r="BY99" i="4"/>
  <c r="BX99" i="4"/>
  <c r="BW98" i="4"/>
  <c r="BY98" i="4"/>
  <c r="BX98" i="4"/>
  <c r="BW97" i="4"/>
  <c r="BY97" i="4"/>
  <c r="BX97" i="4"/>
  <c r="BW96" i="4"/>
  <c r="BY96" i="4"/>
  <c r="BX96" i="4"/>
  <c r="BW95" i="4"/>
  <c r="BY95" i="4"/>
  <c r="BX95" i="4"/>
  <c r="BW94" i="4"/>
  <c r="BY94" i="4"/>
  <c r="BX94" i="4"/>
  <c r="BW93" i="4"/>
  <c r="BY93" i="4"/>
  <c r="BX93" i="4"/>
  <c r="BW92" i="4"/>
  <c r="BY92" i="4"/>
  <c r="BX92" i="4"/>
  <c r="BW91" i="4"/>
  <c r="BY91" i="4"/>
  <c r="BX91" i="4"/>
  <c r="BT99" i="4"/>
  <c r="BV99" i="4"/>
  <c r="BU99" i="4"/>
  <c r="BT98" i="4"/>
  <c r="BV98" i="4"/>
  <c r="BU98" i="4"/>
  <c r="BT97" i="4"/>
  <c r="BV97" i="4"/>
  <c r="BU97" i="4"/>
  <c r="BT96" i="4"/>
  <c r="BV96" i="4"/>
  <c r="BU96" i="4"/>
  <c r="BT95" i="4"/>
  <c r="BV95" i="4"/>
  <c r="BU95" i="4"/>
  <c r="BT94" i="4"/>
  <c r="BV94" i="4"/>
  <c r="BU94" i="4"/>
  <c r="BT93" i="4"/>
  <c r="BV93" i="4"/>
  <c r="BU93" i="4"/>
  <c r="BT92" i="4"/>
  <c r="BV92" i="4"/>
  <c r="BU92" i="4"/>
  <c r="BT91" i="4"/>
  <c r="BV91" i="4"/>
  <c r="BU91" i="4"/>
  <c r="BQ100" i="4"/>
  <c r="BS100" i="4"/>
  <c r="BR100" i="4"/>
  <c r="BQ99" i="4"/>
  <c r="BS99" i="4"/>
  <c r="BR99" i="4"/>
  <c r="BQ98" i="4"/>
  <c r="BS98" i="4"/>
  <c r="BR98" i="4"/>
  <c r="BQ97" i="4"/>
  <c r="BS97" i="4"/>
  <c r="BR97" i="4"/>
  <c r="BQ96" i="4"/>
  <c r="BS96" i="4"/>
  <c r="BR96" i="4"/>
  <c r="BQ95" i="4"/>
  <c r="BS95" i="4"/>
  <c r="BR95" i="4"/>
  <c r="BQ94" i="4"/>
  <c r="BS94" i="4"/>
  <c r="BR94" i="4"/>
  <c r="BQ93" i="4"/>
  <c r="BS93" i="4"/>
  <c r="BR93" i="4"/>
  <c r="BQ92" i="4"/>
  <c r="BS92" i="4"/>
  <c r="BR92" i="4"/>
  <c r="BQ91" i="4"/>
  <c r="BS91" i="4"/>
  <c r="BR91" i="4"/>
  <c r="BZ88" i="4"/>
  <c r="CA87" i="4"/>
  <c r="CB87" i="4"/>
  <c r="BZ87" i="4"/>
  <c r="CA86" i="4"/>
  <c r="CB86" i="4"/>
  <c r="BZ86" i="4"/>
  <c r="CA85" i="4"/>
  <c r="CB85" i="4"/>
  <c r="BZ85" i="4"/>
  <c r="CA84" i="4"/>
  <c r="CB84" i="4"/>
  <c r="BZ84" i="4"/>
  <c r="CA83" i="4"/>
  <c r="CB83" i="4"/>
  <c r="BZ83" i="4"/>
  <c r="CA82" i="4"/>
  <c r="CB82" i="4"/>
  <c r="BZ82" i="4"/>
  <c r="CA81" i="4"/>
  <c r="CB81" i="4"/>
  <c r="BZ81" i="4"/>
  <c r="CA80" i="4"/>
  <c r="CB80" i="4"/>
  <c r="BZ80" i="4"/>
  <c r="CA79" i="4"/>
  <c r="CB79" i="4"/>
  <c r="BZ79" i="4"/>
  <c r="CA78" i="4"/>
  <c r="BZ78" i="4"/>
  <c r="CB78" i="4"/>
  <c r="BW87" i="4"/>
  <c r="BY87" i="4"/>
  <c r="BX87" i="4"/>
  <c r="BW86" i="4"/>
  <c r="BY86" i="4"/>
  <c r="BX86" i="4"/>
  <c r="BW85" i="4"/>
  <c r="BY85" i="4"/>
  <c r="BX85" i="4"/>
  <c r="BW84" i="4"/>
  <c r="BY84" i="4"/>
  <c r="BX84" i="4"/>
  <c r="BW83" i="4"/>
  <c r="BY83" i="4"/>
  <c r="BX83" i="4"/>
  <c r="BW82" i="4"/>
  <c r="BY82" i="4"/>
  <c r="BX82" i="4"/>
  <c r="BW81" i="4"/>
  <c r="BY81" i="4"/>
  <c r="BX81" i="4"/>
  <c r="BW80" i="4"/>
  <c r="BY80" i="4"/>
  <c r="BX80" i="4"/>
  <c r="BW79" i="4"/>
  <c r="BY79" i="4"/>
  <c r="BX79" i="4"/>
  <c r="BW78" i="4"/>
  <c r="BY78" i="4"/>
  <c r="BX78" i="4"/>
  <c r="BT87" i="4"/>
  <c r="BV87" i="4"/>
  <c r="BU87" i="4"/>
  <c r="BT86" i="4"/>
  <c r="BV86" i="4"/>
  <c r="BU86" i="4"/>
  <c r="BT85" i="4"/>
  <c r="BV85" i="4"/>
  <c r="BU85" i="4"/>
  <c r="BT84" i="4"/>
  <c r="BV84" i="4"/>
  <c r="BU84" i="4"/>
  <c r="BT83" i="4"/>
  <c r="BV83" i="4"/>
  <c r="BU83" i="4"/>
  <c r="BT82" i="4"/>
  <c r="BV82" i="4"/>
  <c r="BU82" i="4"/>
  <c r="BT81" i="4"/>
  <c r="BV81" i="4"/>
  <c r="BU81" i="4"/>
  <c r="BT80" i="4"/>
  <c r="BV80" i="4"/>
  <c r="BU80" i="4"/>
  <c r="BT79" i="4"/>
  <c r="BV79" i="4"/>
  <c r="BU79" i="4"/>
  <c r="BT78" i="4"/>
  <c r="BV78" i="4"/>
  <c r="BU78" i="4"/>
  <c r="BQ87" i="4"/>
  <c r="BS87" i="4"/>
  <c r="BR87" i="4"/>
  <c r="BQ86" i="4"/>
  <c r="BS86" i="4"/>
  <c r="BR86" i="4"/>
  <c r="BQ85" i="4"/>
  <c r="BS85" i="4"/>
  <c r="BR85" i="4"/>
  <c r="BQ84" i="4"/>
  <c r="BS84" i="4"/>
  <c r="BR84" i="4"/>
  <c r="BQ83" i="4"/>
  <c r="BS83" i="4"/>
  <c r="BR83" i="4"/>
  <c r="BQ82" i="4"/>
  <c r="BS82" i="4"/>
  <c r="BR82" i="4"/>
  <c r="BQ81" i="4"/>
  <c r="BS81" i="4"/>
  <c r="BR81" i="4"/>
  <c r="BQ80" i="4"/>
  <c r="BS80" i="4"/>
  <c r="BR80" i="4"/>
  <c r="BQ79" i="4"/>
  <c r="BS79" i="4"/>
  <c r="BR79" i="4"/>
  <c r="BQ78" i="4"/>
  <c r="BS78" i="4"/>
  <c r="BR78" i="4"/>
  <c r="CA74" i="4"/>
  <c r="BZ74" i="4"/>
  <c r="CB74" i="4"/>
  <c r="CA73" i="4"/>
  <c r="BZ73" i="4"/>
  <c r="CB73" i="4"/>
  <c r="CB72" i="4"/>
  <c r="CA72" i="4"/>
  <c r="BZ72" i="4"/>
  <c r="CA71" i="4"/>
  <c r="BZ71" i="4"/>
  <c r="CB71" i="4"/>
  <c r="CB70" i="4"/>
  <c r="CA70" i="4"/>
  <c r="BZ70" i="4"/>
  <c r="CA69" i="4"/>
  <c r="BZ69" i="4"/>
  <c r="CB69" i="4"/>
  <c r="CA68" i="4"/>
  <c r="BZ68" i="4"/>
  <c r="CB68" i="4"/>
  <c r="CA67" i="4"/>
  <c r="BZ67" i="4"/>
  <c r="CB67" i="4"/>
  <c r="BX74" i="4"/>
  <c r="BW74" i="4"/>
  <c r="BY74" i="4"/>
  <c r="BX73" i="4"/>
  <c r="BW73" i="4"/>
  <c r="BY73" i="4"/>
  <c r="BX72" i="4"/>
  <c r="BW72" i="4"/>
  <c r="BY72" i="4"/>
  <c r="BX71" i="4"/>
  <c r="BW71" i="4"/>
  <c r="BY71" i="4"/>
  <c r="BX70" i="4"/>
  <c r="BW70" i="4"/>
  <c r="BY70" i="4"/>
  <c r="BX69" i="4"/>
  <c r="BW69" i="4"/>
  <c r="BY69" i="4"/>
  <c r="BX68" i="4"/>
  <c r="BW68" i="4"/>
  <c r="BY68" i="4"/>
  <c r="BX67" i="4"/>
  <c r="BW67" i="4"/>
  <c r="BY67" i="4"/>
  <c r="BT75" i="4"/>
  <c r="BV75" i="4"/>
  <c r="BU75" i="4"/>
  <c r="BT74" i="4"/>
  <c r="BV74" i="4"/>
  <c r="BU74" i="4"/>
  <c r="BT73" i="4"/>
  <c r="BV73" i="4"/>
  <c r="BU73" i="4"/>
  <c r="BT72" i="4"/>
  <c r="BV72" i="4"/>
  <c r="BU72" i="4"/>
  <c r="BT71" i="4"/>
  <c r="BV71" i="4"/>
  <c r="BU71" i="4"/>
  <c r="BT70" i="4"/>
  <c r="BV70" i="4"/>
  <c r="BU70" i="4"/>
  <c r="BT69" i="4"/>
  <c r="BV69" i="4"/>
  <c r="BU69" i="4"/>
  <c r="BT68" i="4"/>
  <c r="BV68" i="4"/>
  <c r="BU68" i="4"/>
  <c r="BT67" i="4"/>
  <c r="BV67" i="4"/>
  <c r="BU67" i="4"/>
  <c r="BS74" i="4"/>
  <c r="BQ74" i="4"/>
  <c r="BR74" i="4"/>
  <c r="BS73" i="4"/>
  <c r="BQ73" i="4"/>
  <c r="BR73" i="4"/>
  <c r="BS72" i="4"/>
  <c r="BQ72" i="4"/>
  <c r="BR72" i="4"/>
  <c r="BS71" i="4"/>
  <c r="BQ71" i="4"/>
  <c r="BR71" i="4"/>
  <c r="BS70" i="4"/>
  <c r="BQ70" i="4"/>
  <c r="BR70" i="4"/>
  <c r="BS69" i="4"/>
  <c r="BQ69" i="4"/>
  <c r="BR69" i="4"/>
  <c r="BS68" i="4"/>
  <c r="BQ68" i="4"/>
  <c r="BR68" i="4"/>
  <c r="BS67" i="4"/>
  <c r="BQ67" i="4"/>
  <c r="BR67" i="4"/>
  <c r="BZ64" i="4"/>
  <c r="CA64" i="4"/>
  <c r="CB64" i="4"/>
  <c r="BZ63" i="4"/>
  <c r="CA63" i="4"/>
  <c r="CB63" i="4"/>
  <c r="BZ62" i="4"/>
  <c r="CA62" i="4"/>
  <c r="CB62" i="4"/>
  <c r="BZ61" i="4"/>
  <c r="CA61" i="4"/>
  <c r="CB61" i="4"/>
  <c r="BZ60" i="4"/>
  <c r="CA60" i="4"/>
  <c r="CB60" i="4"/>
  <c r="BZ59" i="4"/>
  <c r="CA59" i="4"/>
  <c r="CB59" i="4"/>
  <c r="BZ58" i="4"/>
  <c r="CA58" i="4"/>
  <c r="CB58" i="4"/>
  <c r="BZ57" i="4"/>
  <c r="CA57" i="4"/>
  <c r="CB57" i="4"/>
  <c r="BZ56" i="4"/>
  <c r="CA56" i="4"/>
  <c r="CB56" i="4"/>
  <c r="BW64" i="4"/>
  <c r="BY64" i="4"/>
  <c r="BX64" i="4"/>
  <c r="BW63" i="4"/>
  <c r="BY63" i="4"/>
  <c r="BX63" i="4"/>
  <c r="BW62" i="4"/>
  <c r="BY62" i="4"/>
  <c r="BX62" i="4"/>
  <c r="BW61" i="4"/>
  <c r="BY61" i="4"/>
  <c r="BX61" i="4"/>
  <c r="BW60" i="4"/>
  <c r="BY60" i="4"/>
  <c r="BX60" i="4"/>
  <c r="BY59" i="4"/>
  <c r="BW59" i="4"/>
  <c r="BX59" i="4"/>
  <c r="BW58" i="4"/>
  <c r="BY58" i="4"/>
  <c r="BX58" i="4"/>
  <c r="BW57" i="4"/>
  <c r="BY57" i="4"/>
  <c r="BX57" i="4"/>
  <c r="BW56" i="4"/>
  <c r="BY56" i="4"/>
  <c r="BX56" i="4"/>
  <c r="BT63" i="4"/>
  <c r="BV63" i="4"/>
  <c r="BU63" i="4"/>
  <c r="BT62" i="4"/>
  <c r="BV62" i="4"/>
  <c r="BU62" i="4"/>
  <c r="BT61" i="4"/>
  <c r="BV61" i="4"/>
  <c r="BU61" i="4"/>
  <c r="BT60" i="4"/>
  <c r="BV60" i="4"/>
  <c r="BU60" i="4"/>
  <c r="BT59" i="4"/>
  <c r="BV59" i="4"/>
  <c r="BU59" i="4"/>
  <c r="BT58" i="4"/>
  <c r="BV58" i="4"/>
  <c r="BU58" i="4"/>
  <c r="BT57" i="4"/>
  <c r="BV57" i="4"/>
  <c r="BU57" i="4"/>
  <c r="BT56" i="4"/>
  <c r="BV56" i="4"/>
  <c r="BU56" i="4"/>
  <c r="BQ64" i="4"/>
  <c r="BS64" i="4"/>
  <c r="BR64" i="4"/>
  <c r="BQ63" i="4"/>
  <c r="BS63" i="4"/>
  <c r="BR63" i="4"/>
  <c r="BQ62" i="4"/>
  <c r="BS62" i="4"/>
  <c r="BR62" i="4"/>
  <c r="BQ61" i="4"/>
  <c r="BS61" i="4"/>
  <c r="BR61" i="4"/>
  <c r="BQ60" i="4"/>
  <c r="BS60" i="4"/>
  <c r="BR60" i="4"/>
  <c r="BQ59" i="4"/>
  <c r="BS59" i="4"/>
  <c r="BR59" i="4"/>
  <c r="BQ58" i="4"/>
  <c r="BS58" i="4"/>
  <c r="BR58" i="4"/>
  <c r="BQ57" i="4"/>
  <c r="BS57" i="4"/>
  <c r="BR57" i="4"/>
  <c r="BQ56" i="4"/>
  <c r="BS56" i="4"/>
  <c r="BR56" i="4"/>
  <c r="CA53" i="4"/>
  <c r="BZ53" i="4"/>
  <c r="CB53" i="4"/>
  <c r="CB52" i="4"/>
  <c r="CA52" i="4"/>
  <c r="BZ52" i="4"/>
  <c r="CA51" i="4"/>
  <c r="BZ51" i="4"/>
  <c r="CB51" i="4"/>
  <c r="CB50" i="4"/>
  <c r="CA50" i="4"/>
  <c r="BZ50" i="4"/>
  <c r="CA49" i="4"/>
  <c r="BZ49" i="4"/>
  <c r="CB49" i="4"/>
  <c r="CB48" i="4"/>
  <c r="CA48" i="4"/>
  <c r="BZ48" i="4"/>
  <c r="CB47" i="4"/>
  <c r="CA47" i="4"/>
  <c r="BZ47" i="4"/>
  <c r="CA46" i="4"/>
  <c r="BZ46" i="4"/>
  <c r="CB46" i="4"/>
  <c r="CA45" i="4"/>
  <c r="BZ45" i="4"/>
  <c r="CB45" i="4"/>
  <c r="BX52" i="4"/>
  <c r="BW52" i="4"/>
  <c r="BY52" i="4"/>
  <c r="BX51" i="4"/>
  <c r="BW51" i="4"/>
  <c r="BY51" i="4"/>
  <c r="BX50" i="4"/>
  <c r="BW50" i="4"/>
  <c r="BY50" i="4"/>
  <c r="BX49" i="4"/>
  <c r="BW49" i="4"/>
  <c r="BY49" i="4"/>
  <c r="BX48" i="4"/>
  <c r="BW48" i="4"/>
  <c r="BX47" i="4"/>
  <c r="BW47" i="4"/>
  <c r="BY48" i="4"/>
  <c r="BY47" i="4"/>
  <c r="BX46" i="4"/>
  <c r="BW46" i="4"/>
  <c r="BY46" i="4"/>
  <c r="BX45" i="4"/>
  <c r="BW45" i="4"/>
  <c r="BY45" i="4"/>
  <c r="BT52" i="4"/>
  <c r="BV52" i="4"/>
  <c r="BU52" i="4"/>
  <c r="BT51" i="4"/>
  <c r="BV51" i="4"/>
  <c r="BU51" i="4"/>
  <c r="BT50" i="4"/>
  <c r="BV50" i="4"/>
  <c r="BU50" i="4"/>
  <c r="BT49" i="4"/>
  <c r="BV49" i="4"/>
  <c r="BU49" i="4"/>
  <c r="BT48" i="4"/>
  <c r="BV48" i="4"/>
  <c r="BU48" i="4"/>
  <c r="BT47" i="4"/>
  <c r="BV47" i="4"/>
  <c r="BU47" i="4"/>
  <c r="BT46" i="4"/>
  <c r="BV46" i="4"/>
  <c r="BU46" i="4"/>
  <c r="BT45" i="4"/>
  <c r="BV45" i="4"/>
  <c r="BU45" i="4"/>
  <c r="BQ52" i="4"/>
  <c r="BS53" i="4"/>
  <c r="BR52" i="4"/>
  <c r="BQ51" i="4"/>
  <c r="BS52" i="4"/>
  <c r="BR51" i="4"/>
  <c r="BQ50" i="4"/>
  <c r="BS51" i="4"/>
  <c r="BR50" i="4"/>
  <c r="BQ49" i="4"/>
  <c r="BS50" i="4"/>
  <c r="BR49" i="4"/>
  <c r="BQ48" i="4"/>
  <c r="BS49" i="4"/>
  <c r="BR48" i="4"/>
  <c r="BQ47" i="4"/>
  <c r="BS48" i="4"/>
  <c r="BR47" i="4"/>
  <c r="BQ46" i="4"/>
  <c r="BS47" i="4"/>
  <c r="BR46" i="4"/>
  <c r="BQ45" i="4"/>
  <c r="BS46" i="4"/>
  <c r="BS45" i="4"/>
  <c r="BR45" i="4"/>
  <c r="CA41" i="4"/>
  <c r="BZ41" i="4"/>
  <c r="CB41" i="4"/>
  <c r="CA40" i="4"/>
  <c r="BZ40" i="4"/>
  <c r="CB40" i="4"/>
  <c r="CA39" i="4"/>
  <c r="BZ39" i="4"/>
  <c r="CB39" i="4"/>
  <c r="CA38" i="4"/>
  <c r="BZ38" i="4"/>
  <c r="CB38" i="4"/>
  <c r="CA37" i="4"/>
  <c r="BZ37" i="4"/>
  <c r="CB37" i="4"/>
  <c r="CA36" i="4"/>
  <c r="BZ36" i="4"/>
  <c r="CB36" i="4"/>
  <c r="CA35" i="4"/>
  <c r="BZ35" i="4"/>
  <c r="CB35" i="4"/>
  <c r="CA34" i="4"/>
  <c r="BZ34" i="4"/>
  <c r="CB34" i="4"/>
  <c r="CA33" i="4"/>
  <c r="BZ33" i="4"/>
  <c r="CB33" i="4"/>
  <c r="BX41" i="4"/>
  <c r="BW41" i="4"/>
  <c r="BY41" i="4"/>
  <c r="AR4" i="2" s="1"/>
  <c r="BX40" i="4"/>
  <c r="BW40" i="4"/>
  <c r="BY40" i="4"/>
  <c r="BX39" i="4"/>
  <c r="BW39" i="4"/>
  <c r="BY39" i="4"/>
  <c r="BX38" i="4"/>
  <c r="BW38" i="4"/>
  <c r="BY38" i="4"/>
  <c r="BY37" i="4"/>
  <c r="BX37" i="4"/>
  <c r="BW37" i="4"/>
  <c r="BX36" i="4"/>
  <c r="BW36" i="4"/>
  <c r="BY36" i="4"/>
  <c r="BX35" i="4"/>
  <c r="BW35" i="4"/>
  <c r="BY35" i="4"/>
  <c r="BX34" i="4"/>
  <c r="BW34" i="4"/>
  <c r="BY34" i="4"/>
  <c r="BX33" i="4"/>
  <c r="BW33" i="4"/>
  <c r="BY33" i="4"/>
  <c r="BT42" i="4"/>
  <c r="BV42" i="4"/>
  <c r="BU42" i="4"/>
  <c r="BT41" i="4"/>
  <c r="BV41" i="4"/>
  <c r="BU41" i="4"/>
  <c r="BT40" i="4"/>
  <c r="BV40" i="4"/>
  <c r="BU40" i="4"/>
  <c r="BT39" i="4"/>
  <c r="BV39" i="4"/>
  <c r="BU39" i="4"/>
  <c r="BT38" i="4"/>
  <c r="BV38" i="4"/>
  <c r="BU38" i="4"/>
  <c r="BT37" i="4"/>
  <c r="BV37" i="4"/>
  <c r="BU37" i="4"/>
  <c r="BT36" i="4"/>
  <c r="BV36" i="4"/>
  <c r="BU36" i="4"/>
  <c r="BT35" i="4"/>
  <c r="BV35" i="4"/>
  <c r="BU35" i="4"/>
  <c r="BT34" i="4"/>
  <c r="BV34" i="4"/>
  <c r="BU34" i="4"/>
  <c r="BT33" i="4"/>
  <c r="BV33" i="4"/>
  <c r="BU33" i="4"/>
  <c r="BQ42" i="4"/>
  <c r="BS42" i="4"/>
  <c r="BR42" i="4"/>
  <c r="BQ41" i="4"/>
  <c r="BS41" i="4"/>
  <c r="BR41" i="4"/>
  <c r="BQ40" i="4"/>
  <c r="BS40" i="4"/>
  <c r="BR40" i="4"/>
  <c r="BQ39" i="4"/>
  <c r="BS39" i="4"/>
  <c r="BR39" i="4"/>
  <c r="BQ38" i="4"/>
  <c r="BS38" i="4"/>
  <c r="BR38" i="4"/>
  <c r="BQ37" i="4"/>
  <c r="BS37" i="4"/>
  <c r="BR37" i="4"/>
  <c r="BQ36" i="4"/>
  <c r="BS36" i="4"/>
  <c r="BR36" i="4"/>
  <c r="BQ35" i="4"/>
  <c r="BS35" i="4"/>
  <c r="BR35" i="4"/>
  <c r="BQ34" i="4"/>
  <c r="BS34" i="4"/>
  <c r="BR34" i="4"/>
  <c r="BQ33" i="4"/>
  <c r="BS33" i="4"/>
  <c r="BR33" i="4"/>
  <c r="CA30" i="4"/>
  <c r="BZ30" i="4"/>
  <c r="CB30" i="4"/>
  <c r="CB29" i="4"/>
  <c r="CA29" i="4"/>
  <c r="BZ29" i="4"/>
  <c r="CB28" i="4"/>
  <c r="CA28" i="4"/>
  <c r="BZ28" i="4"/>
  <c r="CA27" i="4"/>
  <c r="BZ27" i="4"/>
  <c r="CB27" i="4"/>
  <c r="CA26" i="4"/>
  <c r="BZ26" i="4"/>
  <c r="CB26" i="4"/>
  <c r="CA25" i="4"/>
  <c r="BZ25" i="4"/>
  <c r="CB25" i="4"/>
  <c r="CA24" i="4"/>
  <c r="BZ24" i="4"/>
  <c r="CB24" i="4"/>
  <c r="CA23" i="4"/>
  <c r="BZ23" i="4"/>
  <c r="CB23" i="4"/>
  <c r="CA22" i="4"/>
  <c r="BZ22" i="4"/>
  <c r="CB22" i="4"/>
  <c r="BX30" i="4"/>
  <c r="BW30" i="4"/>
  <c r="BY30" i="4"/>
  <c r="BX29" i="4"/>
  <c r="BW29" i="4"/>
  <c r="BY29" i="4"/>
  <c r="BX28" i="4"/>
  <c r="BW28" i="4"/>
  <c r="BY28" i="4"/>
  <c r="BX27" i="4"/>
  <c r="BW27" i="4"/>
  <c r="BY27" i="4"/>
  <c r="BX26" i="4"/>
  <c r="BW26" i="4"/>
  <c r="BY26" i="4"/>
  <c r="BX25" i="4"/>
  <c r="BW25" i="4"/>
  <c r="BY25" i="4"/>
  <c r="BX24" i="4"/>
  <c r="BW24" i="4"/>
  <c r="BY24" i="4"/>
  <c r="BX23" i="4"/>
  <c r="BW23" i="4"/>
  <c r="BY23" i="4"/>
  <c r="BX22" i="4"/>
  <c r="BW22" i="4"/>
  <c r="BY22" i="4"/>
  <c r="BT30" i="4"/>
  <c r="BV30" i="4"/>
  <c r="BU30" i="4"/>
  <c r="BT29" i="4"/>
  <c r="BV29" i="4"/>
  <c r="BU29" i="4"/>
  <c r="BT28" i="4"/>
  <c r="BV28" i="4"/>
  <c r="BU28" i="4"/>
  <c r="BT27" i="4"/>
  <c r="BV27" i="4"/>
  <c r="BU27" i="4"/>
  <c r="BT26" i="4"/>
  <c r="BV26" i="4"/>
  <c r="BU26" i="4"/>
  <c r="BT25" i="4"/>
  <c r="BV25" i="4"/>
  <c r="BU25" i="4"/>
  <c r="BT24" i="4"/>
  <c r="BV24" i="4"/>
  <c r="BU24" i="4"/>
  <c r="BT23" i="4"/>
  <c r="BV23" i="4"/>
  <c r="BU23" i="4"/>
  <c r="BT22" i="4"/>
  <c r="BV22" i="4"/>
  <c r="BU22" i="4"/>
  <c r="BQ30" i="4"/>
  <c r="BS30" i="4"/>
  <c r="BR30" i="4"/>
  <c r="BQ29" i="4"/>
  <c r="BS29" i="4"/>
  <c r="BR29" i="4"/>
  <c r="BQ28" i="4"/>
  <c r="BS28" i="4"/>
  <c r="BR28" i="4"/>
  <c r="BQ27" i="4"/>
  <c r="BS27" i="4"/>
  <c r="BR27" i="4"/>
  <c r="BQ26" i="4"/>
  <c r="BS26" i="4"/>
  <c r="BR26" i="4"/>
  <c r="BQ25" i="4"/>
  <c r="BS25" i="4"/>
  <c r="BR25" i="4"/>
  <c r="BQ24" i="4"/>
  <c r="BS24" i="4"/>
  <c r="BR24" i="4"/>
  <c r="BQ23" i="4"/>
  <c r="BS23" i="4"/>
  <c r="BR23" i="4"/>
  <c r="BQ22" i="4"/>
  <c r="BS22" i="4"/>
  <c r="BR22" i="4"/>
  <c r="CA18" i="4"/>
  <c r="BZ18" i="4"/>
  <c r="CB18" i="4"/>
  <c r="CA17" i="4"/>
  <c r="BZ17" i="4"/>
  <c r="CB17" i="4"/>
  <c r="CA16" i="4"/>
  <c r="BZ16" i="4"/>
  <c r="CB16" i="4"/>
  <c r="CA15" i="4"/>
  <c r="BZ15" i="4"/>
  <c r="CB15" i="4"/>
  <c r="CA14" i="4"/>
  <c r="BZ14" i="4"/>
  <c r="CB14" i="4"/>
  <c r="CA13" i="4"/>
  <c r="BZ13" i="4"/>
  <c r="CB13" i="4"/>
  <c r="CA12" i="4"/>
  <c r="BZ12" i="4"/>
  <c r="CB12" i="4"/>
  <c r="CA11" i="4"/>
  <c r="BZ11" i="4"/>
  <c r="CB11" i="4"/>
  <c r="BY18" i="4"/>
  <c r="BX18" i="4"/>
  <c r="BW18" i="4"/>
  <c r="BY17" i="4"/>
  <c r="BX17" i="4"/>
  <c r="BW17" i="4"/>
  <c r="BY16" i="4"/>
  <c r="BX16" i="4"/>
  <c r="BW16" i="4"/>
  <c r="BY15" i="4"/>
  <c r="BX15" i="4"/>
  <c r="BW15" i="4"/>
  <c r="BY14" i="4"/>
  <c r="BX14" i="4"/>
  <c r="BW14" i="4"/>
  <c r="BY13" i="4"/>
  <c r="BX13" i="4"/>
  <c r="BW13" i="4"/>
  <c r="BY12" i="4"/>
  <c r="BX12" i="4"/>
  <c r="BW12" i="4"/>
  <c r="BY11" i="4"/>
  <c r="BX11" i="4"/>
  <c r="BW11" i="4"/>
  <c r="BV19" i="4"/>
  <c r="BU19" i="4"/>
  <c r="BT19" i="4"/>
  <c r="BV18" i="4"/>
  <c r="BU18" i="4"/>
  <c r="BT18" i="4"/>
  <c r="BV17" i="4"/>
  <c r="BU17" i="4"/>
  <c r="BT17" i="4"/>
  <c r="BV16" i="4"/>
  <c r="BU16" i="4"/>
  <c r="BT16" i="4"/>
  <c r="BV15" i="4"/>
  <c r="BU15" i="4"/>
  <c r="BT15" i="4"/>
  <c r="BV14" i="4"/>
  <c r="BU14" i="4"/>
  <c r="BT14" i="4"/>
  <c r="BV13" i="4"/>
  <c r="BU13" i="4"/>
  <c r="BT13" i="4"/>
  <c r="BV12" i="4"/>
  <c r="BU12" i="4"/>
  <c r="BT12" i="4"/>
  <c r="BV11" i="4"/>
  <c r="BU11" i="4"/>
  <c r="BT11" i="4"/>
  <c r="BQ19" i="4"/>
  <c r="BS19" i="4"/>
  <c r="BR19" i="4"/>
  <c r="BQ18" i="4"/>
  <c r="BS18" i="4"/>
  <c r="BR18" i="4"/>
  <c r="BQ17" i="4"/>
  <c r="BS17" i="4"/>
  <c r="BR17" i="4"/>
  <c r="BQ16" i="4"/>
  <c r="BS16" i="4"/>
  <c r="BR16" i="4"/>
  <c r="BQ15" i="4"/>
  <c r="BS15" i="4"/>
  <c r="BR15" i="4"/>
  <c r="BQ14" i="4"/>
  <c r="BS14" i="4"/>
  <c r="BR14" i="4"/>
  <c r="BQ13" i="4"/>
  <c r="BS13" i="4"/>
  <c r="BR13" i="4"/>
  <c r="BQ12" i="4"/>
  <c r="BS12" i="4"/>
  <c r="BR12" i="4"/>
  <c r="BQ11" i="4"/>
  <c r="BS11" i="4"/>
  <c r="BR11" i="4"/>
  <c r="CA8" i="4"/>
  <c r="BZ8" i="4"/>
  <c r="CB8" i="4"/>
  <c r="CA7" i="4"/>
  <c r="BZ7" i="4"/>
  <c r="CB7" i="4"/>
  <c r="CA6" i="4"/>
  <c r="BZ6" i="4"/>
  <c r="CB6" i="4"/>
  <c r="CA5" i="4"/>
  <c r="BZ5" i="4"/>
  <c r="CB5" i="4"/>
  <c r="CA4" i="4"/>
  <c r="BZ4" i="4"/>
  <c r="CB4" i="4"/>
  <c r="CA3" i="4"/>
  <c r="BZ3" i="4"/>
  <c r="CB3" i="4"/>
  <c r="CA2" i="4"/>
  <c r="AV3" i="2" s="1"/>
  <c r="BZ2" i="4"/>
  <c r="AV2" i="2" s="1"/>
  <c r="CB2" i="4"/>
  <c r="AV4" i="2" s="1"/>
  <c r="BY8" i="4"/>
  <c r="BX8" i="4"/>
  <c r="BW8" i="4"/>
  <c r="BY7" i="4"/>
  <c r="BX7" i="4"/>
  <c r="BW7" i="4"/>
  <c r="BY6" i="4"/>
  <c r="BX6" i="4"/>
  <c r="BW6" i="4"/>
  <c r="BY5" i="4"/>
  <c r="BX5" i="4"/>
  <c r="BW5" i="4"/>
  <c r="BY4" i="4"/>
  <c r="BX4" i="4"/>
  <c r="BW4" i="4"/>
  <c r="BY3" i="4"/>
  <c r="BX3" i="4"/>
  <c r="BW3" i="4"/>
  <c r="BY2" i="4"/>
  <c r="AS4" i="2" s="1"/>
  <c r="BX2" i="4"/>
  <c r="AS3" i="2" s="1"/>
  <c r="BW2" i="4"/>
  <c r="AS2" i="2" s="1"/>
  <c r="BV8" i="4"/>
  <c r="BU8" i="4"/>
  <c r="BT8" i="4"/>
  <c r="BV7" i="4"/>
  <c r="BU7" i="4"/>
  <c r="BT7" i="4"/>
  <c r="BV6" i="4"/>
  <c r="BU6" i="4"/>
  <c r="BT6" i="4"/>
  <c r="BV5" i="4"/>
  <c r="BU5" i="4"/>
  <c r="BT5" i="4"/>
  <c r="BV4" i="4"/>
  <c r="BU4" i="4"/>
  <c r="BT4" i="4"/>
  <c r="BV3" i="4"/>
  <c r="BU3" i="4"/>
  <c r="BT3" i="4"/>
  <c r="BV2" i="4"/>
  <c r="AP4" i="2" s="1"/>
  <c r="BU2" i="4"/>
  <c r="AP3" i="2" s="1"/>
  <c r="BT2" i="4"/>
  <c r="AP2" i="2" s="1"/>
  <c r="BQ8" i="4"/>
  <c r="BS8" i="4"/>
  <c r="BR8" i="4"/>
  <c r="BQ7" i="4"/>
  <c r="BS7" i="4"/>
  <c r="BR7" i="4"/>
  <c r="BQ6" i="4"/>
  <c r="BS6" i="4"/>
  <c r="BR6" i="4"/>
  <c r="BQ5" i="4"/>
  <c r="BS5" i="4"/>
  <c r="BR5" i="4"/>
  <c r="BQ4" i="4"/>
  <c r="BS4" i="4"/>
  <c r="BR4" i="4"/>
  <c r="BQ3" i="4"/>
  <c r="BS3" i="4"/>
  <c r="BR3" i="4"/>
  <c r="BQ2" i="4"/>
  <c r="AM2" i="2" s="1"/>
  <c r="BS2" i="4"/>
  <c r="AM4" i="2" s="1"/>
  <c r="BR2" i="4"/>
  <c r="AM3" i="2" s="1"/>
  <c r="BC100" i="4"/>
  <c r="BD100" i="4"/>
  <c r="BE100" i="4"/>
  <c r="BC99" i="4"/>
  <c r="BD99" i="4"/>
  <c r="BE99" i="4"/>
  <c r="BC98" i="4"/>
  <c r="BD98" i="4"/>
  <c r="BE98" i="4"/>
  <c r="BC97" i="4"/>
  <c r="BD97" i="4"/>
  <c r="BE97" i="4"/>
  <c r="BC96" i="4"/>
  <c r="BD96" i="4"/>
  <c r="BE96" i="4"/>
  <c r="BC95" i="4"/>
  <c r="BD95" i="4"/>
  <c r="BE95" i="4"/>
  <c r="BC94" i="4"/>
  <c r="BD94" i="4"/>
  <c r="BE94" i="4"/>
  <c r="BC93" i="4"/>
  <c r="BD93" i="4"/>
  <c r="BE93" i="4"/>
  <c r="BC92" i="4"/>
  <c r="BD92" i="4"/>
  <c r="BE92" i="4"/>
  <c r="BC91" i="4"/>
  <c r="BD91" i="4"/>
  <c r="BE91" i="4"/>
  <c r="AZ100" i="4"/>
  <c r="BB100" i="4"/>
  <c r="BA100" i="4"/>
  <c r="AZ99" i="4"/>
  <c r="BB99" i="4"/>
  <c r="BA99" i="4"/>
  <c r="AZ98" i="4"/>
  <c r="BB98" i="4"/>
  <c r="BA98" i="4"/>
  <c r="AZ97" i="4"/>
  <c r="BB97" i="4"/>
  <c r="BA97" i="4"/>
  <c r="AZ96" i="4"/>
  <c r="BB96" i="4"/>
  <c r="BA96" i="4"/>
  <c r="AZ95" i="4"/>
  <c r="BB95" i="4"/>
  <c r="BA95" i="4"/>
  <c r="AZ94" i="4"/>
  <c r="BB94" i="4"/>
  <c r="BA94" i="4"/>
  <c r="AZ93" i="4"/>
  <c r="BB93" i="4"/>
  <c r="BA93" i="4"/>
  <c r="AZ92" i="4"/>
  <c r="BB92" i="4"/>
  <c r="BA92" i="4"/>
  <c r="AZ91" i="4"/>
  <c r="BB91" i="4"/>
  <c r="BA91" i="4"/>
  <c r="AW99" i="4"/>
  <c r="AY99" i="4"/>
  <c r="AX99" i="4"/>
  <c r="AW98" i="4"/>
  <c r="AY98" i="4"/>
  <c r="AX98" i="4"/>
  <c r="AW97" i="4"/>
  <c r="AY97" i="4"/>
  <c r="AX97" i="4"/>
  <c r="AW96" i="4"/>
  <c r="AY96" i="4"/>
  <c r="AX96" i="4"/>
  <c r="AW95" i="4"/>
  <c r="AY95" i="4"/>
  <c r="AX95" i="4"/>
  <c r="AW94" i="4"/>
  <c r="AY94" i="4"/>
  <c r="AX94" i="4"/>
  <c r="AW93" i="4"/>
  <c r="AY93" i="4"/>
  <c r="AX93" i="4"/>
  <c r="AW92" i="4"/>
  <c r="AY92" i="4"/>
  <c r="AX92" i="4"/>
  <c r="AW91" i="4"/>
  <c r="AY91" i="4"/>
  <c r="AX91" i="4"/>
  <c r="AT100" i="4"/>
  <c r="AV100" i="4"/>
  <c r="AU100" i="4"/>
  <c r="AT99" i="4"/>
  <c r="AV99" i="4"/>
  <c r="AU99" i="4"/>
  <c r="AT98" i="4"/>
  <c r="AV98" i="4"/>
  <c r="AU98" i="4"/>
  <c r="AT97" i="4"/>
  <c r="AV97" i="4"/>
  <c r="AU97" i="4"/>
  <c r="AT96" i="4"/>
  <c r="AV96" i="4"/>
  <c r="AU96" i="4"/>
  <c r="AT95" i="4"/>
  <c r="AV95" i="4"/>
  <c r="AU95" i="4"/>
  <c r="AT94" i="4"/>
  <c r="AV94" i="4"/>
  <c r="AU94" i="4"/>
  <c r="AT93" i="4"/>
  <c r="AV93" i="4"/>
  <c r="AU93" i="4"/>
  <c r="AT92" i="4"/>
  <c r="AV92" i="4"/>
  <c r="AU92" i="4"/>
  <c r="AT91" i="4"/>
  <c r="AV91" i="4"/>
  <c r="AU91" i="4"/>
  <c r="BC88" i="4"/>
  <c r="BD87" i="4"/>
  <c r="BE87" i="4"/>
  <c r="BC87" i="4"/>
  <c r="BD86" i="4"/>
  <c r="BE86" i="4"/>
  <c r="BC86" i="4"/>
  <c r="BD85" i="4"/>
  <c r="BE85" i="4"/>
  <c r="BC85" i="4"/>
  <c r="BD84" i="4"/>
  <c r="BE84" i="4"/>
  <c r="BC84" i="4"/>
  <c r="BD83" i="4"/>
  <c r="BE83" i="4"/>
  <c r="BC83" i="4"/>
  <c r="BD82" i="4"/>
  <c r="BE82" i="4"/>
  <c r="BC82" i="4"/>
  <c r="BD81" i="4"/>
  <c r="BE81" i="4"/>
  <c r="BC81" i="4"/>
  <c r="BD80" i="4"/>
  <c r="BE80" i="4"/>
  <c r="BC80" i="4"/>
  <c r="BD79" i="4"/>
  <c r="BE79" i="4"/>
  <c r="BC79" i="4"/>
  <c r="BD78" i="4"/>
  <c r="BC78" i="4"/>
  <c r="BE78" i="4"/>
  <c r="AZ87" i="4"/>
  <c r="BB87" i="4"/>
  <c r="BA87" i="4"/>
  <c r="AZ86" i="4"/>
  <c r="BB86" i="4"/>
  <c r="BA86" i="4"/>
  <c r="AZ85" i="4"/>
  <c r="BB85" i="4"/>
  <c r="BA85" i="4"/>
  <c r="AZ84" i="4"/>
  <c r="BB84" i="4"/>
  <c r="BA84" i="4"/>
  <c r="AZ83" i="4"/>
  <c r="BB83" i="4"/>
  <c r="BA83" i="4"/>
  <c r="AZ82" i="4"/>
  <c r="BB82" i="4"/>
  <c r="BA82" i="4"/>
  <c r="AZ81" i="4"/>
  <c r="BB81" i="4"/>
  <c r="BA81" i="4"/>
  <c r="AZ80" i="4"/>
  <c r="BB80" i="4"/>
  <c r="BA80" i="4"/>
  <c r="AZ79" i="4"/>
  <c r="BB79" i="4"/>
  <c r="BA79" i="4"/>
  <c r="AZ78" i="4"/>
  <c r="BB78" i="4"/>
  <c r="BA78" i="4"/>
  <c r="AW87" i="4"/>
  <c r="AY87" i="4"/>
  <c r="AX87" i="4"/>
  <c r="AW86" i="4"/>
  <c r="AY86" i="4"/>
  <c r="AX86" i="4"/>
  <c r="AW85" i="4"/>
  <c r="AY85" i="4"/>
  <c r="AX85" i="4"/>
  <c r="AW84" i="4"/>
  <c r="AY84" i="4"/>
  <c r="AX84" i="4"/>
  <c r="AW83" i="4"/>
  <c r="AY83" i="4"/>
  <c r="AX83" i="4"/>
  <c r="AW82" i="4"/>
  <c r="AY82" i="4"/>
  <c r="AX82" i="4"/>
  <c r="AW81" i="4"/>
  <c r="AY81" i="4"/>
  <c r="AX81" i="4"/>
  <c r="AW80" i="4"/>
  <c r="AY80" i="4"/>
  <c r="AX80" i="4"/>
  <c r="AW79" i="4"/>
  <c r="AY79" i="4"/>
  <c r="AX79" i="4"/>
  <c r="AW78" i="4"/>
  <c r="AY78" i="4"/>
  <c r="AX78" i="4"/>
  <c r="AT87" i="4"/>
  <c r="AV87" i="4"/>
  <c r="AU87" i="4"/>
  <c r="AT86" i="4"/>
  <c r="AV86" i="4"/>
  <c r="AU86" i="4"/>
  <c r="AT85" i="4"/>
  <c r="AV85" i="4"/>
  <c r="AU85" i="4"/>
  <c r="AT84" i="4"/>
  <c r="AV84" i="4"/>
  <c r="AU84" i="4"/>
  <c r="AT83" i="4"/>
  <c r="AV83" i="4"/>
  <c r="AU83" i="4"/>
  <c r="AT82" i="4"/>
  <c r="AV82" i="4"/>
  <c r="AU82" i="4"/>
  <c r="AT81" i="4"/>
  <c r="AV81" i="4"/>
  <c r="AU81" i="4"/>
  <c r="AT80" i="4"/>
  <c r="AV80" i="4"/>
  <c r="AU80" i="4"/>
  <c r="AT79" i="4"/>
  <c r="AV79" i="4"/>
  <c r="AU79" i="4"/>
  <c r="AT78" i="4"/>
  <c r="AV78" i="4"/>
  <c r="AU78" i="4"/>
  <c r="BD74" i="4"/>
  <c r="BC74" i="4"/>
  <c r="BE74" i="4"/>
  <c r="BD73" i="4"/>
  <c r="BC73" i="4"/>
  <c r="BE73" i="4"/>
  <c r="BE72" i="4"/>
  <c r="BD72" i="4"/>
  <c r="BC72" i="4"/>
  <c r="BD71" i="4"/>
  <c r="BC71" i="4"/>
  <c r="BE71" i="4"/>
  <c r="BE70" i="4"/>
  <c r="BD70" i="4"/>
  <c r="BC70" i="4"/>
  <c r="BD69" i="4"/>
  <c r="BC69" i="4"/>
  <c r="BE69" i="4"/>
  <c r="BD68" i="4"/>
  <c r="BC68" i="4"/>
  <c r="BE68" i="4"/>
  <c r="BD67" i="4"/>
  <c r="BC67" i="4"/>
  <c r="BE67" i="4"/>
  <c r="BA74" i="4"/>
  <c r="AZ74" i="4"/>
  <c r="BB74" i="4"/>
  <c r="BA73" i="4"/>
  <c r="AZ73" i="4"/>
  <c r="BB73" i="4"/>
  <c r="BA72" i="4"/>
  <c r="AZ72" i="4"/>
  <c r="BB72" i="4"/>
  <c r="BA71" i="4"/>
  <c r="AZ71" i="4"/>
  <c r="BB71" i="4"/>
  <c r="BA70" i="4"/>
  <c r="AZ70" i="4"/>
  <c r="BB70" i="4"/>
  <c r="BA69" i="4"/>
  <c r="AZ69" i="4"/>
  <c r="BB69" i="4"/>
  <c r="BA68" i="4"/>
  <c r="AZ68" i="4"/>
  <c r="BB68" i="4"/>
  <c r="BA67" i="4"/>
  <c r="AZ67" i="4"/>
  <c r="BB67" i="4"/>
  <c r="AW75" i="4"/>
  <c r="AY75" i="4"/>
  <c r="AX75" i="4"/>
  <c r="AW74" i="4"/>
  <c r="AY74" i="4"/>
  <c r="AX74" i="4"/>
  <c r="AW73" i="4"/>
  <c r="AY73" i="4"/>
  <c r="AX73" i="4"/>
  <c r="AW72" i="4"/>
  <c r="AY72" i="4"/>
  <c r="AX72" i="4"/>
  <c r="AW71" i="4"/>
  <c r="AY71" i="4"/>
  <c r="AX71" i="4"/>
  <c r="AW70" i="4"/>
  <c r="AY70" i="4"/>
  <c r="AX70" i="4"/>
  <c r="AW69" i="4"/>
  <c r="AY69" i="4"/>
  <c r="AX69" i="4"/>
  <c r="AW68" i="4"/>
  <c r="AY68" i="4"/>
  <c r="AX68" i="4"/>
  <c r="AW67" i="4"/>
  <c r="AY67" i="4"/>
  <c r="AX67" i="4"/>
  <c r="AV74" i="4"/>
  <c r="AT74" i="4"/>
  <c r="AU74" i="4"/>
  <c r="AV73" i="4"/>
  <c r="AT73" i="4"/>
  <c r="AU73" i="4"/>
  <c r="AV72" i="4"/>
  <c r="AT72" i="4"/>
  <c r="AU72" i="4"/>
  <c r="AV71" i="4"/>
  <c r="AT71" i="4"/>
  <c r="AU71" i="4"/>
  <c r="AV70" i="4"/>
  <c r="AT70" i="4"/>
  <c r="AU70" i="4"/>
  <c r="AV69" i="4"/>
  <c r="AT69" i="4"/>
  <c r="AU69" i="4"/>
  <c r="AV68" i="4"/>
  <c r="AT68" i="4"/>
  <c r="AU68" i="4"/>
  <c r="AV67" i="4"/>
  <c r="AT67" i="4"/>
  <c r="AU67" i="4"/>
  <c r="BC64" i="4"/>
  <c r="BD64" i="4"/>
  <c r="BE64" i="4"/>
  <c r="BC63" i="4"/>
  <c r="BD63" i="4"/>
  <c r="BE63" i="4"/>
  <c r="BC62" i="4"/>
  <c r="BD62" i="4"/>
  <c r="BE62" i="4"/>
  <c r="BC61" i="4"/>
  <c r="BD61" i="4"/>
  <c r="BE61" i="4"/>
  <c r="BC60" i="4"/>
  <c r="BD60" i="4"/>
  <c r="BE60" i="4"/>
  <c r="BC59" i="4"/>
  <c r="BD59" i="4"/>
  <c r="BE59" i="4"/>
  <c r="BC58" i="4"/>
  <c r="BD58" i="4"/>
  <c r="BE58" i="4"/>
  <c r="BC57" i="4"/>
  <c r="BD57" i="4"/>
  <c r="BE57" i="4"/>
  <c r="BC56" i="4"/>
  <c r="BD56" i="4"/>
  <c r="BE56" i="4"/>
  <c r="AZ64" i="4"/>
  <c r="BB64" i="4"/>
  <c r="BA64" i="4"/>
  <c r="AZ63" i="4"/>
  <c r="BB63" i="4"/>
  <c r="BA63" i="4"/>
  <c r="AZ62" i="4"/>
  <c r="BB62" i="4"/>
  <c r="BA62" i="4"/>
  <c r="AZ61" i="4"/>
  <c r="BB61" i="4"/>
  <c r="BA61" i="4"/>
  <c r="AZ60" i="4"/>
  <c r="BB60" i="4"/>
  <c r="BA60" i="4"/>
  <c r="BB59" i="4"/>
  <c r="AZ59" i="4"/>
  <c r="BA59" i="4"/>
  <c r="AZ58" i="4"/>
  <c r="BB58" i="4"/>
  <c r="BA58" i="4"/>
  <c r="AZ57" i="4"/>
  <c r="BB57" i="4"/>
  <c r="BA57" i="4"/>
  <c r="AZ56" i="4"/>
  <c r="BB56" i="4"/>
  <c r="BA56" i="4"/>
  <c r="AW63" i="4"/>
  <c r="AY63" i="4"/>
  <c r="AX63" i="4"/>
  <c r="AW62" i="4"/>
  <c r="AY62" i="4"/>
  <c r="AX62" i="4"/>
  <c r="AW61" i="4"/>
  <c r="AY61" i="4"/>
  <c r="AX61" i="4"/>
  <c r="AW60" i="4"/>
  <c r="AY60" i="4"/>
  <c r="AX60" i="4"/>
  <c r="AW59" i="4"/>
  <c r="AY59" i="4"/>
  <c r="AX59" i="4"/>
  <c r="AW58" i="4"/>
  <c r="AY58" i="4"/>
  <c r="AX58" i="4"/>
  <c r="AW57" i="4"/>
  <c r="AY57" i="4"/>
  <c r="AX57" i="4"/>
  <c r="AW56" i="4"/>
  <c r="AY56" i="4"/>
  <c r="AX56" i="4"/>
  <c r="AT64" i="4"/>
  <c r="AV64" i="4"/>
  <c r="AU64" i="4"/>
  <c r="AT63" i="4"/>
  <c r="AV63" i="4"/>
  <c r="AU63" i="4"/>
  <c r="AT62" i="4"/>
  <c r="AV62" i="4"/>
  <c r="AU62" i="4"/>
  <c r="AT61" i="4"/>
  <c r="AV61" i="4"/>
  <c r="AU61" i="4"/>
  <c r="AT60" i="4"/>
  <c r="AV60" i="4"/>
  <c r="AU60" i="4"/>
  <c r="AT59" i="4"/>
  <c r="AV59" i="4"/>
  <c r="AU59" i="4"/>
  <c r="AT58" i="4"/>
  <c r="AV58" i="4"/>
  <c r="AU58" i="4"/>
  <c r="AT57" i="4"/>
  <c r="AV57" i="4"/>
  <c r="AU57" i="4"/>
  <c r="AT56" i="4"/>
  <c r="AV56" i="4"/>
  <c r="AU56" i="4"/>
  <c r="BD53" i="4"/>
  <c r="BC53" i="4"/>
  <c r="BE53" i="4"/>
  <c r="BE52" i="4"/>
  <c r="BD52" i="4"/>
  <c r="BC52" i="4"/>
  <c r="BD51" i="4"/>
  <c r="BC51" i="4"/>
  <c r="BE51" i="4"/>
  <c r="BE50" i="4"/>
  <c r="BD50" i="4"/>
  <c r="BC50" i="4"/>
  <c r="BD49" i="4"/>
  <c r="BC49" i="4"/>
  <c r="BE49" i="4"/>
  <c r="BE48" i="4"/>
  <c r="BD48" i="4"/>
  <c r="BC48" i="4"/>
  <c r="BE47" i="4"/>
  <c r="BD47" i="4"/>
  <c r="BC47" i="4"/>
  <c r="BD46" i="4"/>
  <c r="BC46" i="4"/>
  <c r="BE46" i="4"/>
  <c r="BD45" i="4"/>
  <c r="BC45" i="4"/>
  <c r="BE45" i="4"/>
  <c r="BA52" i="4"/>
  <c r="AZ52" i="4"/>
  <c r="BB52" i="4"/>
  <c r="BA51" i="4"/>
  <c r="AZ51" i="4"/>
  <c r="BB51" i="4"/>
  <c r="BA50" i="4"/>
  <c r="AZ50" i="4"/>
  <c r="BB50" i="4"/>
  <c r="BA49" i="4"/>
  <c r="AZ49" i="4"/>
  <c r="BB49" i="4"/>
  <c r="BA48" i="4"/>
  <c r="AZ48" i="4"/>
  <c r="BA47" i="4"/>
  <c r="AZ47" i="4"/>
  <c r="BB48" i="4"/>
  <c r="BB47" i="4"/>
  <c r="BA46" i="4"/>
  <c r="AZ46" i="4"/>
  <c r="BB46" i="4"/>
  <c r="BA45" i="4"/>
  <c r="AZ45" i="4"/>
  <c r="BB45" i="4"/>
  <c r="AW52" i="4"/>
  <c r="AY52" i="4"/>
  <c r="AX52" i="4"/>
  <c r="AW51" i="4"/>
  <c r="AY51" i="4"/>
  <c r="AX51" i="4"/>
  <c r="AW50" i="4"/>
  <c r="AY50" i="4"/>
  <c r="AX50" i="4"/>
  <c r="AW49" i="4"/>
  <c r="AY49" i="4"/>
  <c r="AX49" i="4"/>
  <c r="AW48" i="4"/>
  <c r="AY48" i="4"/>
  <c r="AX48" i="4"/>
  <c r="AW47" i="4"/>
  <c r="AY47" i="4"/>
  <c r="AX47" i="4"/>
  <c r="AW46" i="4"/>
  <c r="AY46" i="4"/>
  <c r="AX46" i="4"/>
  <c r="AW45" i="4"/>
  <c r="AY45" i="4"/>
  <c r="AX45" i="4"/>
  <c r="AT52" i="4"/>
  <c r="AV53" i="4"/>
  <c r="AU52" i="4"/>
  <c r="AT51" i="4"/>
  <c r="AV52" i="4"/>
  <c r="AU51" i="4"/>
  <c r="AT50" i="4"/>
  <c r="AV51" i="4"/>
  <c r="AU50" i="4"/>
  <c r="AT49" i="4"/>
  <c r="AV50" i="4"/>
  <c r="AU49" i="4"/>
  <c r="AT48" i="4"/>
  <c r="AV49" i="4"/>
  <c r="AU48" i="4"/>
  <c r="AT47" i="4"/>
  <c r="AV48" i="4"/>
  <c r="AU47" i="4"/>
  <c r="AT46" i="4"/>
  <c r="AV47" i="4"/>
  <c r="AU46" i="4"/>
  <c r="AT45" i="4"/>
  <c r="AV46" i="4"/>
  <c r="AV45" i="4"/>
  <c r="AU45" i="4"/>
  <c r="BD41" i="4"/>
  <c r="BC41" i="4"/>
  <c r="BE41" i="4"/>
  <c r="BD40" i="4"/>
  <c r="BC40" i="4"/>
  <c r="BE40" i="4"/>
  <c r="BD39" i="4"/>
  <c r="BC39" i="4"/>
  <c r="BE39" i="4"/>
  <c r="BD38" i="4"/>
  <c r="BC38" i="4"/>
  <c r="BE38" i="4"/>
  <c r="BD37" i="4"/>
  <c r="BC37" i="4"/>
  <c r="BE37" i="4"/>
  <c r="BD36" i="4"/>
  <c r="BC36" i="4"/>
  <c r="BE36" i="4"/>
  <c r="BD35" i="4"/>
  <c r="BC35" i="4"/>
  <c r="BE35" i="4"/>
  <c r="BD34" i="4"/>
  <c r="BC34" i="4"/>
  <c r="BE34" i="4"/>
  <c r="BD33" i="4"/>
  <c r="BC33" i="4"/>
  <c r="BE33" i="4"/>
  <c r="BA41" i="4"/>
  <c r="AZ41" i="4"/>
  <c r="BB41" i="4"/>
  <c r="BA40" i="4"/>
  <c r="AZ40" i="4"/>
  <c r="BB40" i="4"/>
  <c r="BA39" i="4"/>
  <c r="AZ39" i="4"/>
  <c r="BB39" i="4"/>
  <c r="BA38" i="4"/>
  <c r="AZ38" i="4"/>
  <c r="BB38" i="4"/>
  <c r="BB37" i="4"/>
  <c r="BA37" i="4"/>
  <c r="AZ37" i="4"/>
  <c r="BA36" i="4"/>
  <c r="AZ36" i="4"/>
  <c r="BB36" i="4"/>
  <c r="BA35" i="4"/>
  <c r="AZ35" i="4"/>
  <c r="BB35" i="4"/>
  <c r="BA34" i="4"/>
  <c r="AZ34" i="4"/>
  <c r="BB34" i="4"/>
  <c r="BA33" i="4"/>
  <c r="AZ33" i="4"/>
  <c r="BB33" i="4"/>
  <c r="AW42" i="4"/>
  <c r="AY42" i="4"/>
  <c r="AX42" i="4"/>
  <c r="AW41" i="4"/>
  <c r="AY41" i="4"/>
  <c r="AX41" i="4"/>
  <c r="AW40" i="4"/>
  <c r="AY40" i="4"/>
  <c r="AX40" i="4"/>
  <c r="AW39" i="4"/>
  <c r="AY39" i="4"/>
  <c r="AX39" i="4"/>
  <c r="AW38" i="4"/>
  <c r="AY38" i="4"/>
  <c r="AX38" i="4"/>
  <c r="AW37" i="4"/>
  <c r="AY37" i="4"/>
  <c r="AX37" i="4"/>
  <c r="AW36" i="4"/>
  <c r="AY36" i="4"/>
  <c r="AX36" i="4"/>
  <c r="AW35" i="4"/>
  <c r="AY35" i="4"/>
  <c r="AX35" i="4"/>
  <c r="AW34" i="4"/>
  <c r="AY34" i="4"/>
  <c r="AX34" i="4"/>
  <c r="AW33" i="4"/>
  <c r="AY33" i="4"/>
  <c r="AX33" i="4"/>
  <c r="AT42" i="4"/>
  <c r="AV42" i="4"/>
  <c r="AU42" i="4"/>
  <c r="AT41" i="4"/>
  <c r="AV41" i="4"/>
  <c r="AU41" i="4"/>
  <c r="AT40" i="4"/>
  <c r="AV40" i="4"/>
  <c r="AU40" i="4"/>
  <c r="AT39" i="4"/>
  <c r="AV39" i="4"/>
  <c r="AU39" i="4"/>
  <c r="AT38" i="4"/>
  <c r="AV38" i="4"/>
  <c r="AU38" i="4"/>
  <c r="AT37" i="4"/>
  <c r="AV37" i="4"/>
  <c r="AU37" i="4"/>
  <c r="AT36" i="4"/>
  <c r="AV36" i="4"/>
  <c r="AU36" i="4"/>
  <c r="AT35" i="4"/>
  <c r="AV35" i="4"/>
  <c r="AU35" i="4"/>
  <c r="AT34" i="4"/>
  <c r="AV34" i="4"/>
  <c r="AU34" i="4"/>
  <c r="AT33" i="4"/>
  <c r="AV33" i="4"/>
  <c r="AU33" i="4"/>
  <c r="BD30" i="4"/>
  <c r="BC30" i="4"/>
  <c r="BE30" i="4"/>
  <c r="BE29" i="4"/>
  <c r="BD29" i="4"/>
  <c r="BC29" i="4"/>
  <c r="BE28" i="4"/>
  <c r="BD28" i="4"/>
  <c r="BC28" i="4"/>
  <c r="BD27" i="4"/>
  <c r="BC27" i="4"/>
  <c r="BE27" i="4"/>
  <c r="BD26" i="4"/>
  <c r="BC26" i="4"/>
  <c r="BE26" i="4"/>
  <c r="BD25" i="4"/>
  <c r="BC25" i="4"/>
  <c r="BE25" i="4"/>
  <c r="BD24" i="4"/>
  <c r="BC24" i="4"/>
  <c r="BE24" i="4"/>
  <c r="BD23" i="4"/>
  <c r="BC23" i="4"/>
  <c r="BE23" i="4"/>
  <c r="BD22" i="4"/>
  <c r="BC22" i="4"/>
  <c r="BE22" i="4"/>
  <c r="BA30" i="4"/>
  <c r="AZ30" i="4"/>
  <c r="BB30" i="4"/>
  <c r="BA29" i="4"/>
  <c r="AZ29" i="4"/>
  <c r="BB29" i="4"/>
  <c r="BA28" i="4"/>
  <c r="AZ28" i="4"/>
  <c r="BB28" i="4"/>
  <c r="BA27" i="4"/>
  <c r="AZ27" i="4"/>
  <c r="BB27" i="4"/>
  <c r="BA26" i="4"/>
  <c r="AZ26" i="4"/>
  <c r="BB26" i="4"/>
  <c r="BA25" i="4"/>
  <c r="AZ25" i="4"/>
  <c r="BB25" i="4"/>
  <c r="BA24" i="4"/>
  <c r="AZ24" i="4"/>
  <c r="BB24" i="4"/>
  <c r="BA23" i="4"/>
  <c r="AZ23" i="4"/>
  <c r="BB23" i="4"/>
  <c r="BA22" i="4"/>
  <c r="AZ22" i="4"/>
  <c r="BB22" i="4"/>
  <c r="AW30" i="4"/>
  <c r="AY30" i="4"/>
  <c r="AX30" i="4"/>
  <c r="AW29" i="4"/>
  <c r="AY29" i="4"/>
  <c r="AX29" i="4"/>
  <c r="AW28" i="4"/>
  <c r="AY28" i="4"/>
  <c r="AA4" i="2" s="1"/>
  <c r="AX28" i="4"/>
  <c r="AW27" i="4"/>
  <c r="AY27" i="4"/>
  <c r="AX27" i="4"/>
  <c r="AW26" i="4"/>
  <c r="AY26" i="4"/>
  <c r="AX26" i="4"/>
  <c r="AW25" i="4"/>
  <c r="AY25" i="4"/>
  <c r="AX25" i="4"/>
  <c r="AW24" i="4"/>
  <c r="AY24" i="4"/>
  <c r="AX24" i="4"/>
  <c r="AW23" i="4"/>
  <c r="AY23" i="4"/>
  <c r="AX23" i="4"/>
  <c r="AW22" i="4"/>
  <c r="AY22" i="4"/>
  <c r="AX22" i="4"/>
  <c r="AT30" i="4"/>
  <c r="AV30" i="4"/>
  <c r="AU30" i="4"/>
  <c r="AT29" i="4"/>
  <c r="AV29" i="4"/>
  <c r="AU29" i="4"/>
  <c r="AT28" i="4"/>
  <c r="AV28" i="4"/>
  <c r="AU28" i="4"/>
  <c r="AT27" i="4"/>
  <c r="AV27" i="4"/>
  <c r="AU27" i="4"/>
  <c r="AT26" i="4"/>
  <c r="AV26" i="4"/>
  <c r="AU26" i="4"/>
  <c r="AT25" i="4"/>
  <c r="AV25" i="4"/>
  <c r="AU25" i="4"/>
  <c r="AT24" i="4"/>
  <c r="AV24" i="4"/>
  <c r="AU24" i="4"/>
  <c r="AT23" i="4"/>
  <c r="AV23" i="4"/>
  <c r="AU23" i="4"/>
  <c r="AT22" i="4"/>
  <c r="AV22" i="4"/>
  <c r="AU22" i="4"/>
  <c r="BD18" i="4"/>
  <c r="BC18" i="4"/>
  <c r="BE18" i="4"/>
  <c r="BD17" i="4"/>
  <c r="BC17" i="4"/>
  <c r="BE17" i="4"/>
  <c r="BD16" i="4"/>
  <c r="BC16" i="4"/>
  <c r="BE16" i="4"/>
  <c r="BD15" i="4"/>
  <c r="BC15" i="4"/>
  <c r="BE15" i="4"/>
  <c r="BD14" i="4"/>
  <c r="BC14" i="4"/>
  <c r="BE14" i="4"/>
  <c r="BD13" i="4"/>
  <c r="BC13" i="4"/>
  <c r="BE13" i="4"/>
  <c r="BD12" i="4"/>
  <c r="BC12" i="4"/>
  <c r="BE12" i="4"/>
  <c r="BD11" i="4"/>
  <c r="BC11" i="4"/>
  <c r="BE11" i="4"/>
  <c r="BB18" i="4"/>
  <c r="BA18" i="4"/>
  <c r="AZ18" i="4"/>
  <c r="BB17" i="4"/>
  <c r="BA17" i="4"/>
  <c r="AZ17" i="4"/>
  <c r="BB16" i="4"/>
  <c r="BA16" i="4"/>
  <c r="AZ16" i="4"/>
  <c r="BB15" i="4"/>
  <c r="BA15" i="4"/>
  <c r="AZ15" i="4"/>
  <c r="BB14" i="4"/>
  <c r="BA14" i="4"/>
  <c r="AZ14" i="4"/>
  <c r="BB13" i="4"/>
  <c r="BA13" i="4"/>
  <c r="AZ13" i="4"/>
  <c r="BB12" i="4"/>
  <c r="BA12" i="4"/>
  <c r="AZ12" i="4"/>
  <c r="BB11" i="4"/>
  <c r="BA11" i="4"/>
  <c r="AZ11" i="4"/>
  <c r="AY19" i="4"/>
  <c r="AX19" i="4"/>
  <c r="AW19" i="4"/>
  <c r="AY18" i="4"/>
  <c r="AX18" i="4"/>
  <c r="AW18" i="4"/>
  <c r="AY17" i="4"/>
  <c r="AX17" i="4"/>
  <c r="AW17" i="4"/>
  <c r="AY16" i="4"/>
  <c r="AX16" i="4"/>
  <c r="AW16" i="4"/>
  <c r="AY15" i="4"/>
  <c r="AX15" i="4"/>
  <c r="AW15" i="4"/>
  <c r="AY14" i="4"/>
  <c r="AX14" i="4"/>
  <c r="AW14" i="4"/>
  <c r="AY13" i="4"/>
  <c r="AX13" i="4"/>
  <c r="AW13" i="4"/>
  <c r="AY12" i="4"/>
  <c r="AX12" i="4"/>
  <c r="AW12" i="4"/>
  <c r="AY11" i="4"/>
  <c r="AX11" i="4"/>
  <c r="AW11" i="4"/>
  <c r="AT19" i="4"/>
  <c r="AV19" i="4"/>
  <c r="AU19" i="4"/>
  <c r="AT18" i="4"/>
  <c r="AV18" i="4"/>
  <c r="AU18" i="4"/>
  <c r="AT17" i="4"/>
  <c r="AV17" i="4"/>
  <c r="AU17" i="4"/>
  <c r="AT16" i="4"/>
  <c r="AV16" i="4"/>
  <c r="AU16" i="4"/>
  <c r="AT15" i="4"/>
  <c r="AV15" i="4"/>
  <c r="AU15" i="4"/>
  <c r="AT14" i="4"/>
  <c r="AV14" i="4"/>
  <c r="AU14" i="4"/>
  <c r="AT13" i="4"/>
  <c r="AV13" i="4"/>
  <c r="AU13" i="4"/>
  <c r="AT12" i="4"/>
  <c r="AV12" i="4"/>
  <c r="AU12" i="4"/>
  <c r="AT11" i="4"/>
  <c r="AV11" i="4"/>
  <c r="AU11" i="4"/>
  <c r="BD8" i="4"/>
  <c r="BC8" i="4"/>
  <c r="BE8" i="4"/>
  <c r="BD7" i="4"/>
  <c r="BC7" i="4"/>
  <c r="BE7" i="4"/>
  <c r="BD6" i="4"/>
  <c r="BC6" i="4"/>
  <c r="BE6" i="4"/>
  <c r="BD5" i="4"/>
  <c r="BC5" i="4"/>
  <c r="BE5" i="4"/>
  <c r="BD4" i="4"/>
  <c r="BC4" i="4"/>
  <c r="BE4" i="4"/>
  <c r="BD3" i="4"/>
  <c r="BC3" i="4"/>
  <c r="BE3" i="4"/>
  <c r="BD2" i="4"/>
  <c r="AH3" i="2" s="1"/>
  <c r="BC2" i="4"/>
  <c r="AH2" i="2" s="1"/>
  <c r="BE2" i="4"/>
  <c r="AH4" i="2" s="1"/>
  <c r="BB8" i="4"/>
  <c r="BA8" i="4"/>
  <c r="AZ8" i="4"/>
  <c r="BB7" i="4"/>
  <c r="BA7" i="4"/>
  <c r="AZ7" i="4"/>
  <c r="BB6" i="4"/>
  <c r="BA6" i="4"/>
  <c r="AZ6" i="4"/>
  <c r="BB5" i="4"/>
  <c r="BA5" i="4"/>
  <c r="AZ5" i="4"/>
  <c r="BB4" i="4"/>
  <c r="BA4" i="4"/>
  <c r="AZ4" i="4"/>
  <c r="BB3" i="4"/>
  <c r="BA3" i="4"/>
  <c r="AZ3" i="4"/>
  <c r="BB2" i="4"/>
  <c r="AE4" i="2" s="1"/>
  <c r="BA2" i="4"/>
  <c r="AE3" i="2" s="1"/>
  <c r="AZ2" i="4"/>
  <c r="AE2" i="2" s="1"/>
  <c r="AY8" i="4"/>
  <c r="AX8" i="4"/>
  <c r="AW8" i="4"/>
  <c r="AY7" i="4"/>
  <c r="AX7" i="4"/>
  <c r="AW7" i="4"/>
  <c r="AY6" i="4"/>
  <c r="AX6" i="4"/>
  <c r="AW6" i="4"/>
  <c r="AY5" i="4"/>
  <c r="AX5" i="4"/>
  <c r="AW5" i="4"/>
  <c r="AY4" i="4"/>
  <c r="AX4" i="4"/>
  <c r="AW4" i="4"/>
  <c r="AY3" i="4"/>
  <c r="AX3" i="4"/>
  <c r="AW3" i="4"/>
  <c r="AA2" i="2" s="1"/>
  <c r="AY2" i="4"/>
  <c r="AB4" i="2" s="1"/>
  <c r="AX2" i="4"/>
  <c r="AB3" i="2" s="1"/>
  <c r="AW2" i="4"/>
  <c r="AB2" i="2" s="1"/>
  <c r="AT8" i="4"/>
  <c r="AV8" i="4"/>
  <c r="AU8" i="4"/>
  <c r="AT7" i="4"/>
  <c r="AV7" i="4"/>
  <c r="AU7" i="4"/>
  <c r="AT6" i="4"/>
  <c r="AV6" i="4"/>
  <c r="AU6" i="4"/>
  <c r="AT5" i="4"/>
  <c r="AV5" i="4"/>
  <c r="AU5" i="4"/>
  <c r="AT4" i="4"/>
  <c r="AV4" i="4"/>
  <c r="AU4" i="4"/>
  <c r="AT3" i="4"/>
  <c r="AV3" i="4"/>
  <c r="AU3" i="4"/>
  <c r="AT2" i="4"/>
  <c r="Y2" i="2" s="1"/>
  <c r="AV2" i="4"/>
  <c r="Y4" i="2" s="1"/>
  <c r="AU2" i="4"/>
  <c r="Y3" i="2" s="1"/>
  <c r="O9" i="2"/>
  <c r="O8" i="2"/>
  <c r="O7" i="2"/>
  <c r="O6" i="2"/>
  <c r="O5" i="2"/>
  <c r="O4" i="2"/>
  <c r="O3" i="2"/>
  <c r="AD4" i="4"/>
  <c r="AD2" i="4" s="1"/>
  <c r="Z2" i="4"/>
  <c r="V9" i="4"/>
  <c r="V8" i="4"/>
  <c r="V7" i="4"/>
  <c r="V6" i="4"/>
  <c r="V5" i="4"/>
  <c r="V4" i="4"/>
  <c r="V3" i="4"/>
  <c r="AF8" i="4"/>
  <c r="AF4" i="4" s="1"/>
  <c r="AF6" i="4"/>
  <c r="BK4" i="4"/>
  <c r="BN2" i="4" s="1"/>
  <c r="BJ10" i="4"/>
  <c r="BJ9" i="4"/>
  <c r="BJ8" i="4"/>
  <c r="BJ7" i="4"/>
  <c r="BJ6" i="4"/>
  <c r="BJ5" i="4"/>
  <c r="BJ4" i="4"/>
  <c r="BJ3" i="4"/>
  <c r="BJ2" i="4"/>
  <c r="BK2" i="4" s="1"/>
  <c r="BI326" i="4"/>
  <c r="BI325" i="4"/>
  <c r="BI324" i="4"/>
  <c r="BI323" i="4"/>
  <c r="BI322" i="4"/>
  <c r="BI321" i="4"/>
  <c r="BI320" i="4"/>
  <c r="BI319" i="4"/>
  <c r="BI318" i="4"/>
  <c r="BI317" i="4"/>
  <c r="BI316" i="4"/>
  <c r="BI315" i="4"/>
  <c r="BI314" i="4"/>
  <c r="BI313" i="4"/>
  <c r="BI312" i="4"/>
  <c r="BI311" i="4"/>
  <c r="BI310" i="4"/>
  <c r="BI309" i="4"/>
  <c r="BI308" i="4"/>
  <c r="BI307" i="4"/>
  <c r="BI306" i="4"/>
  <c r="BI305" i="4"/>
  <c r="BI304" i="4"/>
  <c r="BI303" i="4"/>
  <c r="BI302" i="4"/>
  <c r="BI301" i="4"/>
  <c r="BI300" i="4"/>
  <c r="BI299" i="4"/>
  <c r="BI298" i="4"/>
  <c r="BI297" i="4"/>
  <c r="BI296" i="4"/>
  <c r="BI295" i="4"/>
  <c r="BI294" i="4"/>
  <c r="BI293" i="4"/>
  <c r="BI292" i="4"/>
  <c r="BI291" i="4"/>
  <c r="BI290" i="4"/>
  <c r="BI289" i="4"/>
  <c r="BI288" i="4"/>
  <c r="BI287" i="4"/>
  <c r="BI286" i="4"/>
  <c r="BI285" i="4"/>
  <c r="BI284" i="4"/>
  <c r="BI283" i="4"/>
  <c r="BI282" i="4"/>
  <c r="BI281" i="4"/>
  <c r="BI280" i="4"/>
  <c r="BI279" i="4"/>
  <c r="BI278" i="4"/>
  <c r="BI277" i="4"/>
  <c r="BI276" i="4"/>
  <c r="BI275" i="4"/>
  <c r="BI274" i="4"/>
  <c r="BI273" i="4"/>
  <c r="BI272" i="4"/>
  <c r="BI271" i="4"/>
  <c r="BI270" i="4"/>
  <c r="BI269" i="4"/>
  <c r="BI268" i="4"/>
  <c r="BI267" i="4"/>
  <c r="BI266" i="4"/>
  <c r="BI265" i="4"/>
  <c r="BI264" i="4"/>
  <c r="BI263" i="4"/>
  <c r="BI262" i="4"/>
  <c r="BI261" i="4"/>
  <c r="BI260" i="4"/>
  <c r="BI259" i="4"/>
  <c r="BI258" i="4"/>
  <c r="BI257" i="4"/>
  <c r="BI256" i="4"/>
  <c r="BI255" i="4"/>
  <c r="BI254" i="4"/>
  <c r="BI253" i="4"/>
  <c r="BI252" i="4"/>
  <c r="BI251" i="4"/>
  <c r="BI250" i="4"/>
  <c r="BI249" i="4"/>
  <c r="BI248" i="4"/>
  <c r="BI247" i="4"/>
  <c r="BI246" i="4"/>
  <c r="BI245" i="4"/>
  <c r="BI244" i="4"/>
  <c r="BI243" i="4"/>
  <c r="BI242" i="4"/>
  <c r="BI241" i="4"/>
  <c r="BI240" i="4"/>
  <c r="BI239" i="4"/>
  <c r="BI238" i="4"/>
  <c r="BI237" i="4"/>
  <c r="BI236" i="4"/>
  <c r="BI235" i="4"/>
  <c r="BI234" i="4"/>
  <c r="BI233" i="4"/>
  <c r="BI232" i="4"/>
  <c r="BI231" i="4"/>
  <c r="BI230" i="4"/>
  <c r="BI229" i="4"/>
  <c r="BI228" i="4"/>
  <c r="BI227" i="4"/>
  <c r="BI226" i="4"/>
  <c r="BI225" i="4"/>
  <c r="BI224" i="4"/>
  <c r="BI223" i="4"/>
  <c r="BI222" i="4"/>
  <c r="BI221" i="4"/>
  <c r="BI220" i="4"/>
  <c r="BI219" i="4"/>
  <c r="BI218" i="4"/>
  <c r="BI217" i="4"/>
  <c r="BI216" i="4"/>
  <c r="BI215" i="4"/>
  <c r="BI214" i="4"/>
  <c r="BI213" i="4"/>
  <c r="BI212" i="4"/>
  <c r="BI211" i="4"/>
  <c r="BI210" i="4"/>
  <c r="BI209" i="4"/>
  <c r="BI208" i="4"/>
  <c r="BI207" i="4"/>
  <c r="BI206" i="4"/>
  <c r="BI205" i="4"/>
  <c r="BI204" i="4"/>
  <c r="BI203" i="4"/>
  <c r="BI202" i="4"/>
  <c r="BI201" i="4"/>
  <c r="BI200" i="4"/>
  <c r="BI199" i="4"/>
  <c r="BI198" i="4"/>
  <c r="BI197" i="4"/>
  <c r="BI196" i="4"/>
  <c r="BI195" i="4"/>
  <c r="BI194" i="4"/>
  <c r="BI193" i="4"/>
  <c r="BI192" i="4"/>
  <c r="BI191" i="4"/>
  <c r="BI190" i="4"/>
  <c r="BI189" i="4"/>
  <c r="BI188" i="4"/>
  <c r="BI187" i="4"/>
  <c r="BI186" i="4"/>
  <c r="BI185" i="4"/>
  <c r="BI184" i="4"/>
  <c r="BI183" i="4"/>
  <c r="BI182" i="4"/>
  <c r="BI181" i="4"/>
  <c r="BI180" i="4"/>
  <c r="BI179" i="4"/>
  <c r="BI178" i="4"/>
  <c r="BI177" i="4"/>
  <c r="BI176" i="4"/>
  <c r="BI175" i="4"/>
  <c r="BI174" i="4"/>
  <c r="BI173" i="4"/>
  <c r="BI172" i="4"/>
  <c r="BI171" i="4"/>
  <c r="BI170" i="4"/>
  <c r="BI169" i="4"/>
  <c r="BI168" i="4"/>
  <c r="BI167" i="4"/>
  <c r="BI166" i="4"/>
  <c r="BI165" i="4"/>
  <c r="BI164" i="4"/>
  <c r="BI163" i="4"/>
  <c r="BI162" i="4"/>
  <c r="BI161" i="4"/>
  <c r="BI160" i="4"/>
  <c r="BI159" i="4"/>
  <c r="BI158" i="4"/>
  <c r="BI157" i="4"/>
  <c r="BI156" i="4"/>
  <c r="BI155" i="4"/>
  <c r="BI154" i="4"/>
  <c r="BI153" i="4"/>
  <c r="BI152" i="4"/>
  <c r="BI151" i="4"/>
  <c r="BI150" i="4"/>
  <c r="BI149" i="4"/>
  <c r="BI148" i="4"/>
  <c r="BI147" i="4"/>
  <c r="BI146" i="4"/>
  <c r="BI145" i="4"/>
  <c r="BI144" i="4"/>
  <c r="BI143" i="4"/>
  <c r="BI142" i="4"/>
  <c r="BI141" i="4"/>
  <c r="BI140" i="4"/>
  <c r="BI139" i="4"/>
  <c r="BI138" i="4"/>
  <c r="BI137" i="4"/>
  <c r="BI136" i="4"/>
  <c r="BI135" i="4"/>
  <c r="BI134" i="4"/>
  <c r="BI133" i="4"/>
  <c r="BI132" i="4"/>
  <c r="BI131" i="4"/>
  <c r="BI130" i="4"/>
  <c r="BI129" i="4"/>
  <c r="BI128" i="4"/>
  <c r="BI127" i="4"/>
  <c r="BI126" i="4"/>
  <c r="BI125" i="4"/>
  <c r="BI124" i="4"/>
  <c r="BI123" i="4"/>
  <c r="BI122" i="4"/>
  <c r="BI121" i="4"/>
  <c r="BI120" i="4"/>
  <c r="BI119" i="4"/>
  <c r="BI118" i="4"/>
  <c r="BI117" i="4"/>
  <c r="BI116" i="4"/>
  <c r="BI115" i="4"/>
  <c r="BI114" i="4"/>
  <c r="BI113" i="4"/>
  <c r="BI112" i="4"/>
  <c r="BI111" i="4"/>
  <c r="BI110" i="4"/>
  <c r="BI109" i="4"/>
  <c r="BI108" i="4"/>
  <c r="BI107" i="4"/>
  <c r="BI106" i="4"/>
  <c r="BI105" i="4"/>
  <c r="BI104" i="4"/>
  <c r="BI103" i="4"/>
  <c r="BI102" i="4"/>
  <c r="BI101" i="4"/>
  <c r="BI100" i="4"/>
  <c r="BI99" i="4"/>
  <c r="BI98" i="4"/>
  <c r="BI97" i="4"/>
  <c r="BI96" i="4"/>
  <c r="BI95" i="4"/>
  <c r="BI94" i="4"/>
  <c r="BI93" i="4"/>
  <c r="BI92" i="4"/>
  <c r="BI91" i="4"/>
  <c r="BI90" i="4"/>
  <c r="BI89" i="4"/>
  <c r="BI88" i="4"/>
  <c r="BI87" i="4"/>
  <c r="BI86" i="4"/>
  <c r="BI85" i="4"/>
  <c r="BI84" i="4"/>
  <c r="BI83" i="4"/>
  <c r="BI82" i="4"/>
  <c r="BI81" i="4"/>
  <c r="BI80" i="4"/>
  <c r="BI79" i="4"/>
  <c r="BI78" i="4"/>
  <c r="BI77" i="4"/>
  <c r="BI76" i="4"/>
  <c r="BI75" i="4"/>
  <c r="BI74" i="4"/>
  <c r="BI73" i="4"/>
  <c r="BI72" i="4"/>
  <c r="BI71" i="4"/>
  <c r="BI70" i="4"/>
  <c r="BI69" i="4"/>
  <c r="BI68" i="4"/>
  <c r="BI67" i="4"/>
  <c r="BI66" i="4"/>
  <c r="BI65" i="4"/>
  <c r="BI64" i="4"/>
  <c r="BI63" i="4"/>
  <c r="BI62" i="4"/>
  <c r="BI61" i="4"/>
  <c r="BI60" i="4"/>
  <c r="BI59" i="4"/>
  <c r="BI58" i="4"/>
  <c r="BI57" i="4"/>
  <c r="BI56" i="4"/>
  <c r="BI55" i="4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6" i="4"/>
  <c r="BI5" i="4"/>
  <c r="BI4" i="4"/>
  <c r="BI3" i="4"/>
  <c r="BM3" i="4" s="1"/>
  <c r="BI2" i="4"/>
  <c r="BM2" i="4" s="1"/>
  <c r="AC364" i="4"/>
  <c r="AC360" i="4"/>
  <c r="AC356" i="4"/>
  <c r="AC352" i="4"/>
  <c r="AC348" i="4"/>
  <c r="AC344" i="4"/>
  <c r="AC340" i="4"/>
  <c r="AC336" i="4"/>
  <c r="AC332" i="4"/>
  <c r="AC328" i="4"/>
  <c r="AC322" i="4"/>
  <c r="AC318" i="4"/>
  <c r="AC314" i="4"/>
  <c r="AC310" i="4"/>
  <c r="AC306" i="4"/>
  <c r="AC302" i="4"/>
  <c r="AC298" i="4"/>
  <c r="AC294" i="4"/>
  <c r="AC290" i="4"/>
  <c r="AC286" i="4"/>
  <c r="AC282" i="4"/>
  <c r="AC275" i="4"/>
  <c r="AC271" i="4"/>
  <c r="AC267" i="4"/>
  <c r="AC263" i="4"/>
  <c r="AC259" i="4"/>
  <c r="AC255" i="4"/>
  <c r="AC251" i="4"/>
  <c r="AC247" i="4"/>
  <c r="AC243" i="4"/>
  <c r="AC234" i="4"/>
  <c r="AC230" i="4"/>
  <c r="AC226" i="4"/>
  <c r="AC222" i="4"/>
  <c r="AC218" i="4"/>
  <c r="AC214" i="4"/>
  <c r="AC210" i="4"/>
  <c r="AC206" i="4"/>
  <c r="AC202" i="4"/>
  <c r="AC196" i="4"/>
  <c r="AC192" i="4"/>
  <c r="AC188" i="4"/>
  <c r="AC184" i="4"/>
  <c r="AC180" i="4"/>
  <c r="AC176" i="4"/>
  <c r="AC171" i="4"/>
  <c r="AC167" i="4"/>
  <c r="AC163" i="4"/>
  <c r="AC155" i="4"/>
  <c r="AC151" i="4"/>
  <c r="AC147" i="4"/>
  <c r="AC143" i="4"/>
  <c r="AC139" i="4"/>
  <c r="AC135" i="4"/>
  <c r="AC131" i="4"/>
  <c r="AC127" i="4"/>
  <c r="AC123" i="4"/>
  <c r="AC119" i="4"/>
  <c r="AC113" i="4"/>
  <c r="AC109" i="4"/>
  <c r="AC105" i="4"/>
  <c r="AC101" i="4"/>
  <c r="AC97" i="4"/>
  <c r="AC93" i="4"/>
  <c r="AC89" i="4"/>
  <c r="AC85" i="4"/>
  <c r="AC81" i="4"/>
  <c r="AC77" i="4"/>
  <c r="AC69" i="4"/>
  <c r="AC65" i="4"/>
  <c r="AC61" i="4"/>
  <c r="AC57" i="4"/>
  <c r="AC53" i="4"/>
  <c r="AC49" i="4"/>
  <c r="AC45" i="4"/>
  <c r="AC41" i="4"/>
  <c r="AC37" i="4"/>
  <c r="AC31" i="4"/>
  <c r="AC27" i="4"/>
  <c r="AC23" i="4"/>
  <c r="AC19" i="4"/>
  <c r="AC15" i="4"/>
  <c r="AC11" i="4"/>
  <c r="AC7" i="4"/>
  <c r="AC3" i="4"/>
  <c r="Q1998" i="4"/>
  <c r="Q1997" i="4"/>
  <c r="Q1996" i="4"/>
  <c r="Q1995" i="4"/>
  <c r="Q1994" i="4"/>
  <c r="Q1993" i="4"/>
  <c r="Q1992" i="4"/>
  <c r="Q1991" i="4"/>
  <c r="Q1990" i="4"/>
  <c r="Q1989" i="4"/>
  <c r="Q1988" i="4"/>
  <c r="Q1987" i="4"/>
  <c r="Q1986" i="4"/>
  <c r="Q1985" i="4"/>
  <c r="Q1984" i="4"/>
  <c r="Q1983" i="4"/>
  <c r="Q1982" i="4"/>
  <c r="Q1981" i="4"/>
  <c r="Q1980" i="4"/>
  <c r="Q1979" i="4"/>
  <c r="Q1978" i="4"/>
  <c r="Q1977" i="4"/>
  <c r="Q1976" i="4"/>
  <c r="Q1975" i="4"/>
  <c r="Q1974" i="4"/>
  <c r="Q1973" i="4"/>
  <c r="Q1972" i="4"/>
  <c r="Q1971" i="4"/>
  <c r="Q1970" i="4"/>
  <c r="Q1969" i="4"/>
  <c r="Q1968" i="4"/>
  <c r="Q1967" i="4"/>
  <c r="Q1966" i="4"/>
  <c r="Q1965" i="4"/>
  <c r="Q1964" i="4"/>
  <c r="Q1963" i="4"/>
  <c r="Q1962" i="4"/>
  <c r="Q1961" i="4"/>
  <c r="Q1960" i="4"/>
  <c r="Q1959" i="4"/>
  <c r="Q1958" i="4"/>
  <c r="Q1957" i="4"/>
  <c r="Q1956" i="4"/>
  <c r="Q1955" i="4"/>
  <c r="Q1954" i="4"/>
  <c r="Q1953" i="4"/>
  <c r="Q1952" i="4"/>
  <c r="Q1951" i="4"/>
  <c r="Q1950" i="4"/>
  <c r="Q1949" i="4"/>
  <c r="Q1948" i="4"/>
  <c r="Q1947" i="4"/>
  <c r="Q1946" i="4"/>
  <c r="Q1945" i="4"/>
  <c r="Q1944" i="4"/>
  <c r="Q1943" i="4"/>
  <c r="Q1942" i="4"/>
  <c r="Q1941" i="4"/>
  <c r="Q1940" i="4"/>
  <c r="Q1939" i="4"/>
  <c r="Q1938" i="4"/>
  <c r="Q1937" i="4"/>
  <c r="Q1936" i="4"/>
  <c r="Q1935" i="4"/>
  <c r="Q1934" i="4"/>
  <c r="Q1933" i="4"/>
  <c r="Q1932" i="4"/>
  <c r="Q1931" i="4"/>
  <c r="Q1930" i="4"/>
  <c r="Q1929" i="4"/>
  <c r="Q1928" i="4"/>
  <c r="Q1927" i="4"/>
  <c r="Q1926" i="4"/>
  <c r="Q1925" i="4"/>
  <c r="Q1924" i="4"/>
  <c r="Q1923" i="4"/>
  <c r="Q1922" i="4"/>
  <c r="Q1921" i="4"/>
  <c r="Q1920" i="4"/>
  <c r="Q1919" i="4"/>
  <c r="Q1918" i="4"/>
  <c r="Q1917" i="4"/>
  <c r="Q1916" i="4"/>
  <c r="Q1915" i="4"/>
  <c r="Q1914" i="4"/>
  <c r="Q1913" i="4"/>
  <c r="Q1912" i="4"/>
  <c r="Q1911" i="4"/>
  <c r="Q1910" i="4"/>
  <c r="Q1909" i="4"/>
  <c r="Q1908" i="4"/>
  <c r="Q1907" i="4"/>
  <c r="Q1906" i="4"/>
  <c r="Q1905" i="4"/>
  <c r="Q1904" i="4"/>
  <c r="Q1903" i="4"/>
  <c r="Q1902" i="4"/>
  <c r="Q1901" i="4"/>
  <c r="Q1900" i="4"/>
  <c r="Q1899" i="4"/>
  <c r="Q1898" i="4"/>
  <c r="Q1897" i="4"/>
  <c r="Q1896" i="4"/>
  <c r="Q1895" i="4"/>
  <c r="Q1894" i="4"/>
  <c r="Q1893" i="4"/>
  <c r="Q1892" i="4"/>
  <c r="Q1891" i="4"/>
  <c r="Q1890" i="4"/>
  <c r="Q1889" i="4"/>
  <c r="Q1888" i="4"/>
  <c r="Q1887" i="4"/>
  <c r="Q1886" i="4"/>
  <c r="Q1885" i="4"/>
  <c r="Q1884" i="4"/>
  <c r="Q1883" i="4"/>
  <c r="Q1882" i="4"/>
  <c r="Q1881" i="4"/>
  <c r="Q1880" i="4"/>
  <c r="Q1879" i="4"/>
  <c r="Q1878" i="4"/>
  <c r="Q1877" i="4"/>
  <c r="Q1876" i="4"/>
  <c r="Q1875" i="4"/>
  <c r="Q1874" i="4"/>
  <c r="Q1873" i="4"/>
  <c r="Q1872" i="4"/>
  <c r="Q1871" i="4"/>
  <c r="Q1870" i="4"/>
  <c r="Q1869" i="4"/>
  <c r="Q1868" i="4"/>
  <c r="Q1867" i="4"/>
  <c r="Q1866" i="4"/>
  <c r="Q1865" i="4"/>
  <c r="Q1864" i="4"/>
  <c r="Q1863" i="4"/>
  <c r="Q1862" i="4"/>
  <c r="Q1861" i="4"/>
  <c r="Q1860" i="4"/>
  <c r="Q1859" i="4"/>
  <c r="Q1858" i="4"/>
  <c r="Q1857" i="4"/>
  <c r="Q1856" i="4"/>
  <c r="Q1855" i="4"/>
  <c r="Q1854" i="4"/>
  <c r="Q1853" i="4"/>
  <c r="Q1852" i="4"/>
  <c r="Q1851" i="4"/>
  <c r="Q1850" i="4"/>
  <c r="Q1849" i="4"/>
  <c r="Q1848" i="4"/>
  <c r="Q1847" i="4"/>
  <c r="Q1846" i="4"/>
  <c r="Q1845" i="4"/>
  <c r="Q1844" i="4"/>
  <c r="Q1843" i="4"/>
  <c r="Q1842" i="4"/>
  <c r="Q1841" i="4"/>
  <c r="Q1840" i="4"/>
  <c r="Q1839" i="4"/>
  <c r="Q1838" i="4"/>
  <c r="Q1837" i="4"/>
  <c r="Q1836" i="4"/>
  <c r="Q1835" i="4"/>
  <c r="Q1834" i="4"/>
  <c r="Q1833" i="4"/>
  <c r="Q1832" i="4"/>
  <c r="Q1831" i="4"/>
  <c r="Q1830" i="4"/>
  <c r="Q1829" i="4"/>
  <c r="Q1828" i="4"/>
  <c r="Q1827" i="4"/>
  <c r="Q1826" i="4"/>
  <c r="Q1825" i="4"/>
  <c r="Q1824" i="4"/>
  <c r="Q1823" i="4"/>
  <c r="Q1822" i="4"/>
  <c r="Q1821" i="4"/>
  <c r="Q1820" i="4"/>
  <c r="Q1819" i="4"/>
  <c r="Q1818" i="4"/>
  <c r="Q1817" i="4"/>
  <c r="Q1816" i="4"/>
  <c r="Q1815" i="4"/>
  <c r="Q1814" i="4"/>
  <c r="Q1813" i="4"/>
  <c r="Q1812" i="4"/>
  <c r="Q1811" i="4"/>
  <c r="Q1810" i="4"/>
  <c r="Q1809" i="4"/>
  <c r="Q1808" i="4"/>
  <c r="Q1807" i="4"/>
  <c r="Q1806" i="4"/>
  <c r="Q1805" i="4"/>
  <c r="Q1804" i="4"/>
  <c r="Q1803" i="4"/>
  <c r="Q1802" i="4"/>
  <c r="Q1801" i="4"/>
  <c r="Q1800" i="4"/>
  <c r="Q1799" i="4"/>
  <c r="Q1798" i="4"/>
  <c r="Q1797" i="4"/>
  <c r="Q1796" i="4"/>
  <c r="Q1795" i="4"/>
  <c r="Q1794" i="4"/>
  <c r="Q1793" i="4"/>
  <c r="Q1792" i="4"/>
  <c r="Q1791" i="4"/>
  <c r="Q1790" i="4"/>
  <c r="Q1789" i="4"/>
  <c r="Q1788" i="4"/>
  <c r="Q1787" i="4"/>
  <c r="Q1786" i="4"/>
  <c r="Q1785" i="4"/>
  <c r="Q1784" i="4"/>
  <c r="Q1783" i="4"/>
  <c r="Q1782" i="4"/>
  <c r="Q1781" i="4"/>
  <c r="Q1780" i="4"/>
  <c r="Q1779" i="4"/>
  <c r="Q1778" i="4"/>
  <c r="Q1777" i="4"/>
  <c r="Q1776" i="4"/>
  <c r="Q1775" i="4"/>
  <c r="Q1774" i="4"/>
  <c r="Q1773" i="4"/>
  <c r="Q1772" i="4"/>
  <c r="Q1771" i="4"/>
  <c r="Q1770" i="4"/>
  <c r="Q1769" i="4"/>
  <c r="Q1768" i="4"/>
  <c r="Q1767" i="4"/>
  <c r="Q1766" i="4"/>
  <c r="Q1765" i="4"/>
  <c r="Q1764" i="4"/>
  <c r="Q1763" i="4"/>
  <c r="Q1762" i="4"/>
  <c r="Q1761" i="4"/>
  <c r="Q1760" i="4"/>
  <c r="Q1759" i="4"/>
  <c r="Q1758" i="4"/>
  <c r="Q1757" i="4"/>
  <c r="Q1756" i="4"/>
  <c r="Q1755" i="4"/>
  <c r="Q1754" i="4"/>
  <c r="Q1753" i="4"/>
  <c r="Q1752" i="4"/>
  <c r="Q1751" i="4"/>
  <c r="Q1750" i="4"/>
  <c r="Q1749" i="4"/>
  <c r="Q1748" i="4"/>
  <c r="Q1747" i="4"/>
  <c r="Q1746" i="4"/>
  <c r="Q1745" i="4"/>
  <c r="Q1744" i="4"/>
  <c r="Q1743" i="4"/>
  <c r="Q1742" i="4"/>
  <c r="Q1741" i="4"/>
  <c r="Q1740" i="4"/>
  <c r="Q1739" i="4"/>
  <c r="Q1738" i="4"/>
  <c r="Q1737" i="4"/>
  <c r="Q1736" i="4"/>
  <c r="Q1735" i="4"/>
  <c r="Q1734" i="4"/>
  <c r="Q1733" i="4"/>
  <c r="Q1732" i="4"/>
  <c r="Q1731" i="4"/>
  <c r="Q1730" i="4"/>
  <c r="Q1729" i="4"/>
  <c r="Q1728" i="4"/>
  <c r="Q1727" i="4"/>
  <c r="Q1726" i="4"/>
  <c r="Q1725" i="4"/>
  <c r="Q1724" i="4"/>
  <c r="Q1723" i="4"/>
  <c r="Q1722" i="4"/>
  <c r="Q1721" i="4"/>
  <c r="Q1720" i="4"/>
  <c r="Q1719" i="4"/>
  <c r="Q1718" i="4"/>
  <c r="Q1717" i="4"/>
  <c r="Q1716" i="4"/>
  <c r="Q1715" i="4"/>
  <c r="Q1714" i="4"/>
  <c r="Q1713" i="4"/>
  <c r="Q1712" i="4"/>
  <c r="Q1711" i="4"/>
  <c r="Q1710" i="4"/>
  <c r="Q1709" i="4"/>
  <c r="Q1708" i="4"/>
  <c r="Q1707" i="4"/>
  <c r="Q1706" i="4"/>
  <c r="Q1705" i="4"/>
  <c r="Q1704" i="4"/>
  <c r="Q1703" i="4"/>
  <c r="Q1702" i="4"/>
  <c r="Q1701" i="4"/>
  <c r="Q1700" i="4"/>
  <c r="Q1699" i="4"/>
  <c r="Q1698" i="4"/>
  <c r="Q1697" i="4"/>
  <c r="Q1696" i="4"/>
  <c r="Q1695" i="4"/>
  <c r="Q1694" i="4"/>
  <c r="Q1693" i="4"/>
  <c r="Q1692" i="4"/>
  <c r="Q1691" i="4"/>
  <c r="Q1690" i="4"/>
  <c r="Q1689" i="4"/>
  <c r="Q1688" i="4"/>
  <c r="Q1687" i="4"/>
  <c r="Q1686" i="4"/>
  <c r="Q1685" i="4"/>
  <c r="Q1684" i="4"/>
  <c r="Q1683" i="4"/>
  <c r="Q1682" i="4"/>
  <c r="Q1681" i="4"/>
  <c r="Q1680" i="4"/>
  <c r="Q1679" i="4"/>
  <c r="Q1678" i="4"/>
  <c r="Q1677" i="4"/>
  <c r="Q1676" i="4"/>
  <c r="Q1675" i="4"/>
  <c r="Q1674" i="4"/>
  <c r="Q1673" i="4"/>
  <c r="Q1672" i="4"/>
  <c r="Q1671" i="4"/>
  <c r="Q1670" i="4"/>
  <c r="Q1669" i="4"/>
  <c r="Q1668" i="4"/>
  <c r="Q1667" i="4"/>
  <c r="Q1666" i="4"/>
  <c r="Q1665" i="4"/>
  <c r="Q1664" i="4"/>
  <c r="Q1663" i="4"/>
  <c r="Q1662" i="4"/>
  <c r="Q1661" i="4"/>
  <c r="Q1660" i="4"/>
  <c r="Q1659" i="4"/>
  <c r="Q1658" i="4"/>
  <c r="Q1657" i="4"/>
  <c r="Q1656" i="4"/>
  <c r="Q1655" i="4"/>
  <c r="Q1654" i="4"/>
  <c r="Q1653" i="4"/>
  <c r="Q1652" i="4"/>
  <c r="Q1651" i="4"/>
  <c r="Q1650" i="4"/>
  <c r="Q1649" i="4"/>
  <c r="Q1648" i="4"/>
  <c r="Q1647" i="4"/>
  <c r="Q1646" i="4"/>
  <c r="Q1645" i="4"/>
  <c r="Q1644" i="4"/>
  <c r="Q1643" i="4"/>
  <c r="Q1642" i="4"/>
  <c r="Q1641" i="4"/>
  <c r="Q1640" i="4"/>
  <c r="Q1639" i="4"/>
  <c r="Q1638" i="4"/>
  <c r="Q1637" i="4"/>
  <c r="Q1636" i="4"/>
  <c r="Q1635" i="4"/>
  <c r="Q1634" i="4"/>
  <c r="Q1633" i="4"/>
  <c r="Q1632" i="4"/>
  <c r="Q1631" i="4"/>
  <c r="Q1630" i="4"/>
  <c r="Q1629" i="4"/>
  <c r="Q1628" i="4"/>
  <c r="Q1627" i="4"/>
  <c r="Q1626" i="4"/>
  <c r="Q1625" i="4"/>
  <c r="Q1624" i="4"/>
  <c r="Q1623" i="4"/>
  <c r="Q1622" i="4"/>
  <c r="Q1621" i="4"/>
  <c r="Q1620" i="4"/>
  <c r="Q1619" i="4"/>
  <c r="Q1618" i="4"/>
  <c r="Q1617" i="4"/>
  <c r="Q1616" i="4"/>
  <c r="Q1615" i="4"/>
  <c r="Q1614" i="4"/>
  <c r="Q1613" i="4"/>
  <c r="Q1612" i="4"/>
  <c r="Q1611" i="4"/>
  <c r="Q1610" i="4"/>
  <c r="Q1609" i="4"/>
  <c r="Q1608" i="4"/>
  <c r="Q1607" i="4"/>
  <c r="Q1606" i="4"/>
  <c r="Q1605" i="4"/>
  <c r="Q1604" i="4"/>
  <c r="Q1603" i="4"/>
  <c r="Q1602" i="4"/>
  <c r="Q1601" i="4"/>
  <c r="Q1600" i="4"/>
  <c r="Q1599" i="4"/>
  <c r="Q1598" i="4"/>
  <c r="Q1597" i="4"/>
  <c r="Q1596" i="4"/>
  <c r="Q1595" i="4"/>
  <c r="Q1594" i="4"/>
  <c r="Q1593" i="4"/>
  <c r="Q1592" i="4"/>
  <c r="Q1591" i="4"/>
  <c r="Q1590" i="4"/>
  <c r="Q1589" i="4"/>
  <c r="Q1588" i="4"/>
  <c r="Q1587" i="4"/>
  <c r="Q1586" i="4"/>
  <c r="Q1585" i="4"/>
  <c r="Q1584" i="4"/>
  <c r="Q1583" i="4"/>
  <c r="Q1582" i="4"/>
  <c r="Q1581" i="4"/>
  <c r="Q1580" i="4"/>
  <c r="Q1579" i="4"/>
  <c r="Q1578" i="4"/>
  <c r="Q1577" i="4"/>
  <c r="Q1576" i="4"/>
  <c r="Q1575" i="4"/>
  <c r="Q1574" i="4"/>
  <c r="Q1573" i="4"/>
  <c r="Q1572" i="4"/>
  <c r="Q1571" i="4"/>
  <c r="Q1570" i="4"/>
  <c r="Q1569" i="4"/>
  <c r="Q1568" i="4"/>
  <c r="Q1567" i="4"/>
  <c r="Q1566" i="4"/>
  <c r="Q1565" i="4"/>
  <c r="Q1564" i="4"/>
  <c r="Q1563" i="4"/>
  <c r="Q1562" i="4"/>
  <c r="Q1561" i="4"/>
  <c r="Q1560" i="4"/>
  <c r="Q1559" i="4"/>
  <c r="Q1558" i="4"/>
  <c r="Q1557" i="4"/>
  <c r="Q1556" i="4"/>
  <c r="Q1555" i="4"/>
  <c r="Q1554" i="4"/>
  <c r="Q1553" i="4"/>
  <c r="Q1552" i="4"/>
  <c r="Q1551" i="4"/>
  <c r="Q1550" i="4"/>
  <c r="Q1549" i="4"/>
  <c r="Q1548" i="4"/>
  <c r="Q1547" i="4"/>
  <c r="Q1546" i="4"/>
  <c r="Q1545" i="4"/>
  <c r="Q1544" i="4"/>
  <c r="Q1543" i="4"/>
  <c r="Q1542" i="4"/>
  <c r="Q1541" i="4"/>
  <c r="Q1540" i="4"/>
  <c r="Q1539" i="4"/>
  <c r="Q1538" i="4"/>
  <c r="Q1537" i="4"/>
  <c r="Q1536" i="4"/>
  <c r="Q1535" i="4"/>
  <c r="Q1534" i="4"/>
  <c r="Q1533" i="4"/>
  <c r="Q1532" i="4"/>
  <c r="Q1531" i="4"/>
  <c r="Q1530" i="4"/>
  <c r="Q1529" i="4"/>
  <c r="Q1528" i="4"/>
  <c r="Q1527" i="4"/>
  <c r="Q1526" i="4"/>
  <c r="Q1525" i="4"/>
  <c r="Q1524" i="4"/>
  <c r="Q1523" i="4"/>
  <c r="Q1522" i="4"/>
  <c r="Q1521" i="4"/>
  <c r="Q1520" i="4"/>
  <c r="Q1519" i="4"/>
  <c r="Q1518" i="4"/>
  <c r="Q1517" i="4"/>
  <c r="Q1516" i="4"/>
  <c r="Q1515" i="4"/>
  <c r="Q1514" i="4"/>
  <c r="Q1513" i="4"/>
  <c r="Q1512" i="4"/>
  <c r="Q1511" i="4"/>
  <c r="Q1510" i="4"/>
  <c r="Q1509" i="4"/>
  <c r="Q1508" i="4"/>
  <c r="Q1507" i="4"/>
  <c r="Q1506" i="4"/>
  <c r="Q1505" i="4"/>
  <c r="Q1504" i="4"/>
  <c r="Q1503" i="4"/>
  <c r="Q1502" i="4"/>
  <c r="Q1501" i="4"/>
  <c r="Q1500" i="4"/>
  <c r="Q1499" i="4"/>
  <c r="Q1498" i="4"/>
  <c r="Q1497" i="4"/>
  <c r="Q1496" i="4"/>
  <c r="Q1495" i="4"/>
  <c r="Q1494" i="4"/>
  <c r="Q1493" i="4"/>
  <c r="Q1492" i="4"/>
  <c r="Q1491" i="4"/>
  <c r="Q1490" i="4"/>
  <c r="Q1489" i="4"/>
  <c r="Q1488" i="4"/>
  <c r="Q1487" i="4"/>
  <c r="Q1486" i="4"/>
  <c r="Q1485" i="4"/>
  <c r="Q1484" i="4"/>
  <c r="Q1483" i="4"/>
  <c r="Q1482" i="4"/>
  <c r="Q1481" i="4"/>
  <c r="Q1480" i="4"/>
  <c r="Q1479" i="4"/>
  <c r="Q1478" i="4"/>
  <c r="Q1477" i="4"/>
  <c r="Q1476" i="4"/>
  <c r="Q1475" i="4"/>
  <c r="Q1474" i="4"/>
  <c r="Q1473" i="4"/>
  <c r="Q1472" i="4"/>
  <c r="Q1471" i="4"/>
  <c r="Q1470" i="4"/>
  <c r="Q1469" i="4"/>
  <c r="Q1468" i="4"/>
  <c r="Q1467" i="4"/>
  <c r="Q1466" i="4"/>
  <c r="Q1465" i="4"/>
  <c r="Q1464" i="4"/>
  <c r="Q1463" i="4"/>
  <c r="Q1462" i="4"/>
  <c r="Q1461" i="4"/>
  <c r="Q1460" i="4"/>
  <c r="Q1459" i="4"/>
  <c r="Q1458" i="4"/>
  <c r="Q1457" i="4"/>
  <c r="Q1456" i="4"/>
  <c r="Q1455" i="4"/>
  <c r="Q1454" i="4"/>
  <c r="Q1453" i="4"/>
  <c r="Q1452" i="4"/>
  <c r="Q1451" i="4"/>
  <c r="Q1450" i="4"/>
  <c r="Q1449" i="4"/>
  <c r="Q1448" i="4"/>
  <c r="Q1447" i="4"/>
  <c r="Q1446" i="4"/>
  <c r="Q1445" i="4"/>
  <c r="Q1444" i="4"/>
  <c r="Q1443" i="4"/>
  <c r="Q1442" i="4"/>
  <c r="Q1441" i="4"/>
  <c r="Q1440" i="4"/>
  <c r="Q1439" i="4"/>
  <c r="Q1438" i="4"/>
  <c r="Q1437" i="4"/>
  <c r="Q1436" i="4"/>
  <c r="Q1435" i="4"/>
  <c r="Q1434" i="4"/>
  <c r="Q1433" i="4"/>
  <c r="Q1432" i="4"/>
  <c r="Q1431" i="4"/>
  <c r="Q1430" i="4"/>
  <c r="Q1429" i="4"/>
  <c r="Q1428" i="4"/>
  <c r="Q1427" i="4"/>
  <c r="Q1426" i="4"/>
  <c r="Q1425" i="4"/>
  <c r="Q1424" i="4"/>
  <c r="Q1423" i="4"/>
  <c r="Q1422" i="4"/>
  <c r="Q1421" i="4"/>
  <c r="Q1420" i="4"/>
  <c r="Q1419" i="4"/>
  <c r="Q1418" i="4"/>
  <c r="Q1417" i="4"/>
  <c r="Q1416" i="4"/>
  <c r="Q1415" i="4"/>
  <c r="Q1414" i="4"/>
  <c r="Q1413" i="4"/>
  <c r="Q1412" i="4"/>
  <c r="Q1411" i="4"/>
  <c r="Q1410" i="4"/>
  <c r="Q1409" i="4"/>
  <c r="Q1408" i="4"/>
  <c r="Q1407" i="4"/>
  <c r="Q1406" i="4"/>
  <c r="Q1405" i="4"/>
  <c r="Q1404" i="4"/>
  <c r="Q1403" i="4"/>
  <c r="Q1402" i="4"/>
  <c r="Q1401" i="4"/>
  <c r="Q1400" i="4"/>
  <c r="Q1399" i="4"/>
  <c r="Q1398" i="4"/>
  <c r="Q1397" i="4"/>
  <c r="Q1396" i="4"/>
  <c r="Q1395" i="4"/>
  <c r="Q1394" i="4"/>
  <c r="Q1393" i="4"/>
  <c r="Q1392" i="4"/>
  <c r="Q1391" i="4"/>
  <c r="Q1390" i="4"/>
  <c r="Q1389" i="4"/>
  <c r="Q1388" i="4"/>
  <c r="Q1387" i="4"/>
  <c r="Q1386" i="4"/>
  <c r="Q1385" i="4"/>
  <c r="Q1384" i="4"/>
  <c r="Q1383" i="4"/>
  <c r="Q1382" i="4"/>
  <c r="Q1381" i="4"/>
  <c r="Q1380" i="4"/>
  <c r="Q1379" i="4"/>
  <c r="Q1378" i="4"/>
  <c r="Q1377" i="4"/>
  <c r="Q1376" i="4"/>
  <c r="Q1375" i="4"/>
  <c r="Q1374" i="4"/>
  <c r="Q1373" i="4"/>
  <c r="Q1372" i="4"/>
  <c r="Q1371" i="4"/>
  <c r="Q1370" i="4"/>
  <c r="Q1369" i="4"/>
  <c r="Q1368" i="4"/>
  <c r="Q1367" i="4"/>
  <c r="Q1366" i="4"/>
  <c r="Q1365" i="4"/>
  <c r="Q1364" i="4"/>
  <c r="Q1363" i="4"/>
  <c r="Q1362" i="4"/>
  <c r="Q1361" i="4"/>
  <c r="Q1360" i="4"/>
  <c r="Q1359" i="4"/>
  <c r="Q1358" i="4"/>
  <c r="Q1357" i="4"/>
  <c r="Q1356" i="4"/>
  <c r="Q1355" i="4"/>
  <c r="Q1354" i="4"/>
  <c r="Q1353" i="4"/>
  <c r="Q1352" i="4"/>
  <c r="Q1351" i="4"/>
  <c r="Q1350" i="4"/>
  <c r="Q1349" i="4"/>
  <c r="Q1348" i="4"/>
  <c r="Q1347" i="4"/>
  <c r="Q1346" i="4"/>
  <c r="Q1345" i="4"/>
  <c r="Q1344" i="4"/>
  <c r="Q1343" i="4"/>
  <c r="Q1342" i="4"/>
  <c r="Q1341" i="4"/>
  <c r="Q1340" i="4"/>
  <c r="Q1339" i="4"/>
  <c r="Q1338" i="4"/>
  <c r="Q1337" i="4"/>
  <c r="Q1336" i="4"/>
  <c r="Q1335" i="4"/>
  <c r="Q1334" i="4"/>
  <c r="Q1333" i="4"/>
  <c r="Q1332" i="4"/>
  <c r="Q1331" i="4"/>
  <c r="Q1330" i="4"/>
  <c r="Q1329" i="4"/>
  <c r="Q1328" i="4"/>
  <c r="Q1327" i="4"/>
  <c r="Q1326" i="4"/>
  <c r="Q1325" i="4"/>
  <c r="Q1324" i="4"/>
  <c r="Q1323" i="4"/>
  <c r="Q1322" i="4"/>
  <c r="Q1321" i="4"/>
  <c r="Q1320" i="4"/>
  <c r="Q1319" i="4"/>
  <c r="Q1318" i="4"/>
  <c r="Q1317" i="4"/>
  <c r="Q1316" i="4"/>
  <c r="Q1315" i="4"/>
  <c r="Q1314" i="4"/>
  <c r="Q1313" i="4"/>
  <c r="Q1312" i="4"/>
  <c r="Q1311" i="4"/>
  <c r="Q1310" i="4"/>
  <c r="Q1309" i="4"/>
  <c r="Q1308" i="4"/>
  <c r="Q1307" i="4"/>
  <c r="Q1306" i="4"/>
  <c r="Q1305" i="4"/>
  <c r="Q1304" i="4"/>
  <c r="Q1303" i="4"/>
  <c r="Q1302" i="4"/>
  <c r="Q1301" i="4"/>
  <c r="Q1300" i="4"/>
  <c r="Q1299" i="4"/>
  <c r="Q1298" i="4"/>
  <c r="Q1297" i="4"/>
  <c r="Q1296" i="4"/>
  <c r="Q1295" i="4"/>
  <c r="Q1294" i="4"/>
  <c r="Q1293" i="4"/>
  <c r="Q1292" i="4"/>
  <c r="Q1291" i="4"/>
  <c r="Q1290" i="4"/>
  <c r="Q1289" i="4"/>
  <c r="Q1288" i="4"/>
  <c r="Q1287" i="4"/>
  <c r="Q1286" i="4"/>
  <c r="Q1285" i="4"/>
  <c r="Q1284" i="4"/>
  <c r="Q1283" i="4"/>
  <c r="Q1282" i="4"/>
  <c r="Q1281" i="4"/>
  <c r="Q1280" i="4"/>
  <c r="Q1279" i="4"/>
  <c r="Q1278" i="4"/>
  <c r="Q1277" i="4"/>
  <c r="Q1276" i="4"/>
  <c r="Q1275" i="4"/>
  <c r="Q1274" i="4"/>
  <c r="Q1273" i="4"/>
  <c r="Q1272" i="4"/>
  <c r="Q1271" i="4"/>
  <c r="Q1270" i="4"/>
  <c r="Q1269" i="4"/>
  <c r="Q1268" i="4"/>
  <c r="Q1267" i="4"/>
  <c r="Q1266" i="4"/>
  <c r="Q1265" i="4"/>
  <c r="Q1264" i="4"/>
  <c r="Q1263" i="4"/>
  <c r="Q1262" i="4"/>
  <c r="Q1261" i="4"/>
  <c r="Q1260" i="4"/>
  <c r="Q1259" i="4"/>
  <c r="Q1258" i="4"/>
  <c r="Q1257" i="4"/>
  <c r="Q1256" i="4"/>
  <c r="Q1255" i="4"/>
  <c r="Q1254" i="4"/>
  <c r="Q1253" i="4"/>
  <c r="Q1252" i="4"/>
  <c r="Q1251" i="4"/>
  <c r="Q1250" i="4"/>
  <c r="Q1249" i="4"/>
  <c r="Q1248" i="4"/>
  <c r="Q1247" i="4"/>
  <c r="Q1246" i="4"/>
  <c r="Q1245" i="4"/>
  <c r="Q1244" i="4"/>
  <c r="Q1243" i="4"/>
  <c r="Q1242" i="4"/>
  <c r="Q1241" i="4"/>
  <c r="Q1240" i="4"/>
  <c r="Q1239" i="4"/>
  <c r="Q1238" i="4"/>
  <c r="Q1237" i="4"/>
  <c r="Q1236" i="4"/>
  <c r="Q1235" i="4"/>
  <c r="Q1234" i="4"/>
  <c r="Q1233" i="4"/>
  <c r="Q1232" i="4"/>
  <c r="Q1231" i="4"/>
  <c r="Q1230" i="4"/>
  <c r="Q1229" i="4"/>
  <c r="Q1228" i="4"/>
  <c r="Q1227" i="4"/>
  <c r="Q1226" i="4"/>
  <c r="Q1225" i="4"/>
  <c r="Q1224" i="4"/>
  <c r="Q1223" i="4"/>
  <c r="Q1222" i="4"/>
  <c r="Q1221" i="4"/>
  <c r="Q1220" i="4"/>
  <c r="Q1219" i="4"/>
  <c r="Q1218" i="4"/>
  <c r="Q1217" i="4"/>
  <c r="Q1216" i="4"/>
  <c r="Q1215" i="4"/>
  <c r="Q1214" i="4"/>
  <c r="Q1213" i="4"/>
  <c r="Q1212" i="4"/>
  <c r="Q1211" i="4"/>
  <c r="Q1210" i="4"/>
  <c r="Q1209" i="4"/>
  <c r="Q1208" i="4"/>
  <c r="Q1207" i="4"/>
  <c r="Q1206" i="4"/>
  <c r="Q1205" i="4"/>
  <c r="Q1204" i="4"/>
  <c r="Q1203" i="4"/>
  <c r="Q1202" i="4"/>
  <c r="Q1201" i="4"/>
  <c r="Q1200" i="4"/>
  <c r="Q1199" i="4"/>
  <c r="Q1198" i="4"/>
  <c r="Q1197" i="4"/>
  <c r="Q1196" i="4"/>
  <c r="Q1195" i="4"/>
  <c r="Q1194" i="4"/>
  <c r="Q1193" i="4"/>
  <c r="Q1192" i="4"/>
  <c r="Q1191" i="4"/>
  <c r="Q1190" i="4"/>
  <c r="Q1189" i="4"/>
  <c r="Q1188" i="4"/>
  <c r="Q1187" i="4"/>
  <c r="Q1186" i="4"/>
  <c r="Q1185" i="4"/>
  <c r="Q1184" i="4"/>
  <c r="Q1183" i="4"/>
  <c r="Q1182" i="4"/>
  <c r="Q1181" i="4"/>
  <c r="Q1180" i="4"/>
  <c r="Q1179" i="4"/>
  <c r="Q1178" i="4"/>
  <c r="Q1177" i="4"/>
  <c r="Q1176" i="4"/>
  <c r="Q1175" i="4"/>
  <c r="Q1174" i="4"/>
  <c r="Q1173" i="4"/>
  <c r="Q1172" i="4"/>
  <c r="Q1171" i="4"/>
  <c r="Q1170" i="4"/>
  <c r="Q1169" i="4"/>
  <c r="Q1168" i="4"/>
  <c r="Q1167" i="4"/>
  <c r="Q1166" i="4"/>
  <c r="Q1165" i="4"/>
  <c r="Q1164" i="4"/>
  <c r="Q1163" i="4"/>
  <c r="Q1162" i="4"/>
  <c r="Q1161" i="4"/>
  <c r="Q1160" i="4"/>
  <c r="Q1159" i="4"/>
  <c r="Q1158" i="4"/>
  <c r="Q1157" i="4"/>
  <c r="Q1156" i="4"/>
  <c r="Q1155" i="4"/>
  <c r="Q1154" i="4"/>
  <c r="Q1153" i="4"/>
  <c r="Q1152" i="4"/>
  <c r="Q1151" i="4"/>
  <c r="Q1150" i="4"/>
  <c r="Q1149" i="4"/>
  <c r="Q1148" i="4"/>
  <c r="Q1147" i="4"/>
  <c r="Q1146" i="4"/>
  <c r="Q1145" i="4"/>
  <c r="Q1144" i="4"/>
  <c r="Q1143" i="4"/>
  <c r="Q1142" i="4"/>
  <c r="Q1141" i="4"/>
  <c r="Q1140" i="4"/>
  <c r="Q1139" i="4"/>
  <c r="Q1138" i="4"/>
  <c r="Q1137" i="4"/>
  <c r="Q1136" i="4"/>
  <c r="Q1135" i="4"/>
  <c r="Q1134" i="4"/>
  <c r="Q1133" i="4"/>
  <c r="Q1132" i="4"/>
  <c r="Q1131" i="4"/>
  <c r="Q1130" i="4"/>
  <c r="Q1129" i="4"/>
  <c r="Q1128" i="4"/>
  <c r="Q1127" i="4"/>
  <c r="Q1126" i="4"/>
  <c r="Q1125" i="4"/>
  <c r="Q1124" i="4"/>
  <c r="Q1123" i="4"/>
  <c r="Q1122" i="4"/>
  <c r="Q1121" i="4"/>
  <c r="Q1120" i="4"/>
  <c r="Q1119" i="4"/>
  <c r="Q1118" i="4"/>
  <c r="Q1117" i="4"/>
  <c r="Q1116" i="4"/>
  <c r="Q1115" i="4"/>
  <c r="Q1114" i="4"/>
  <c r="Q1113" i="4"/>
  <c r="Q1112" i="4"/>
  <c r="Q1111" i="4"/>
  <c r="Q1110" i="4"/>
  <c r="Q1109" i="4"/>
  <c r="Q1108" i="4"/>
  <c r="Q1107" i="4"/>
  <c r="Q1106" i="4"/>
  <c r="Q1105" i="4"/>
  <c r="Q1104" i="4"/>
  <c r="Q1103" i="4"/>
  <c r="Q1102" i="4"/>
  <c r="Q1101" i="4"/>
  <c r="Q1100" i="4"/>
  <c r="Q1099" i="4"/>
  <c r="Q1098" i="4"/>
  <c r="Q1097" i="4"/>
  <c r="Q1096" i="4"/>
  <c r="Q1095" i="4"/>
  <c r="Q1094" i="4"/>
  <c r="Q1093" i="4"/>
  <c r="Q1092" i="4"/>
  <c r="Q1091" i="4"/>
  <c r="Q1090" i="4"/>
  <c r="Q1089" i="4"/>
  <c r="Q1088" i="4"/>
  <c r="Q1087" i="4"/>
  <c r="Q1086" i="4"/>
  <c r="Q1085" i="4"/>
  <c r="Q1084" i="4"/>
  <c r="Q1083" i="4"/>
  <c r="Q1082" i="4"/>
  <c r="Q1081" i="4"/>
  <c r="Q1080" i="4"/>
  <c r="Q1079" i="4"/>
  <c r="Q1078" i="4"/>
  <c r="Q1077" i="4"/>
  <c r="Q1076" i="4"/>
  <c r="Q1075" i="4"/>
  <c r="Q1074" i="4"/>
  <c r="Q1073" i="4"/>
  <c r="Q1072" i="4"/>
  <c r="Q1071" i="4"/>
  <c r="Q1070" i="4"/>
  <c r="Q1069" i="4"/>
  <c r="Q1068" i="4"/>
  <c r="Q1067" i="4"/>
  <c r="Q1066" i="4"/>
  <c r="Q1065" i="4"/>
  <c r="Q1064" i="4"/>
  <c r="Q1063" i="4"/>
  <c r="Q1062" i="4"/>
  <c r="Q1061" i="4"/>
  <c r="Q1060" i="4"/>
  <c r="Q1059" i="4"/>
  <c r="Q1058" i="4"/>
  <c r="Q1057" i="4"/>
  <c r="Q1056" i="4"/>
  <c r="Q1055" i="4"/>
  <c r="Q1054" i="4"/>
  <c r="Q1053" i="4"/>
  <c r="Q1052" i="4"/>
  <c r="Q1051" i="4"/>
  <c r="Q1050" i="4"/>
  <c r="Q1049" i="4"/>
  <c r="Q1048" i="4"/>
  <c r="Q1047" i="4"/>
  <c r="Q1046" i="4"/>
  <c r="Q1045" i="4"/>
  <c r="Q1044" i="4"/>
  <c r="Q1043" i="4"/>
  <c r="Q1042" i="4"/>
  <c r="Q1041" i="4"/>
  <c r="Q1040" i="4"/>
  <c r="Q1039" i="4"/>
  <c r="Q1038" i="4"/>
  <c r="Q1037" i="4"/>
  <c r="Q1036" i="4"/>
  <c r="Q1035" i="4"/>
  <c r="Q1034" i="4"/>
  <c r="Q1033" i="4"/>
  <c r="Q1032" i="4"/>
  <c r="Q1031" i="4"/>
  <c r="Q1030" i="4"/>
  <c r="Q1029" i="4"/>
  <c r="Q1028" i="4"/>
  <c r="Q1027" i="4"/>
  <c r="Q1026" i="4"/>
  <c r="Q1025" i="4"/>
  <c r="Q1024" i="4"/>
  <c r="Q1023" i="4"/>
  <c r="Q1022" i="4"/>
  <c r="Q1021" i="4"/>
  <c r="Q1020" i="4"/>
  <c r="Q1019" i="4"/>
  <c r="Q1018" i="4"/>
  <c r="Q1017" i="4"/>
  <c r="Q1016" i="4"/>
  <c r="Q1015" i="4"/>
  <c r="Q1014" i="4"/>
  <c r="Q1013" i="4"/>
  <c r="Q1012" i="4"/>
  <c r="Q1011" i="4"/>
  <c r="Q1010" i="4"/>
  <c r="Q1009" i="4"/>
  <c r="Q1008" i="4"/>
  <c r="Q1007" i="4"/>
  <c r="Q1006" i="4"/>
  <c r="Q1005" i="4"/>
  <c r="Q1004" i="4"/>
  <c r="Q100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AL6" i="4"/>
  <c r="AL5" i="4"/>
  <c r="AL4" i="4"/>
  <c r="AL3" i="4"/>
  <c r="AL2" i="4"/>
  <c r="AJ7" i="4"/>
  <c r="AK2" i="4" s="1"/>
  <c r="AJ6" i="4"/>
  <c r="AK6" i="4" s="1"/>
  <c r="AJ5" i="4"/>
  <c r="AK5" i="4" s="1"/>
  <c r="AJ4" i="4"/>
  <c r="AK4" i="4" s="1"/>
  <c r="AJ3" i="4"/>
  <c r="AK3" i="4" s="1"/>
  <c r="AJ2" i="4"/>
  <c r="DV4" i="2"/>
  <c r="DU4" i="2"/>
  <c r="DS4" i="2"/>
  <c r="DR4" i="2"/>
  <c r="DP4" i="2"/>
  <c r="DO4" i="2"/>
  <c r="DM4" i="2"/>
  <c r="DL4" i="2"/>
  <c r="DV3" i="2"/>
  <c r="DU3" i="2"/>
  <c r="DS3" i="2"/>
  <c r="DR3" i="2"/>
  <c r="DP3" i="2"/>
  <c r="DO3" i="2"/>
  <c r="DM3" i="2"/>
  <c r="DL3" i="2"/>
  <c r="DV2" i="2"/>
  <c r="DU2" i="2"/>
  <c r="DS2" i="2"/>
  <c r="DR2" i="2"/>
  <c r="DP2" i="2"/>
  <c r="DO2" i="2"/>
  <c r="DM2" i="2"/>
  <c r="DL2" i="2"/>
  <c r="DI4" i="2"/>
  <c r="DH4" i="2"/>
  <c r="DF4" i="2"/>
  <c r="DE4" i="2"/>
  <c r="DC4" i="2"/>
  <c r="DB4" i="2"/>
  <c r="CZ4" i="2"/>
  <c r="CY4" i="2"/>
  <c r="DI3" i="2"/>
  <c r="DH3" i="2"/>
  <c r="DF3" i="2"/>
  <c r="DE3" i="2"/>
  <c r="DC3" i="2"/>
  <c r="DB3" i="2"/>
  <c r="CZ3" i="2"/>
  <c r="CY3" i="2"/>
  <c r="DI2" i="2"/>
  <c r="DH2" i="2"/>
  <c r="DF2" i="2"/>
  <c r="DE2" i="2"/>
  <c r="DC2" i="2"/>
  <c r="DB2" i="2"/>
  <c r="CZ2" i="2"/>
  <c r="CY2" i="2"/>
  <c r="EA99" i="3"/>
  <c r="DZ99" i="3"/>
  <c r="DY99" i="3"/>
  <c r="EA98" i="3"/>
  <c r="DZ98" i="3"/>
  <c r="DY98" i="3"/>
  <c r="EA97" i="3"/>
  <c r="DZ97" i="3"/>
  <c r="DY97" i="3"/>
  <c r="EA96" i="3"/>
  <c r="DZ96" i="3"/>
  <c r="DY96" i="3"/>
  <c r="EA95" i="3"/>
  <c r="DZ95" i="3"/>
  <c r="DY95" i="3"/>
  <c r="EA94" i="3"/>
  <c r="DZ94" i="3"/>
  <c r="DY94" i="3"/>
  <c r="EA93" i="3"/>
  <c r="DZ93" i="3"/>
  <c r="DY93" i="3"/>
  <c r="EA92" i="3"/>
  <c r="DZ92" i="3"/>
  <c r="DY92" i="3"/>
  <c r="EA91" i="3"/>
  <c r="DZ91" i="3"/>
  <c r="DY91" i="3"/>
  <c r="EA90" i="3"/>
  <c r="DZ90" i="3"/>
  <c r="DY90" i="3"/>
  <c r="EA87" i="3"/>
  <c r="DZ87" i="3"/>
  <c r="DY87" i="3"/>
  <c r="EA86" i="3"/>
  <c r="DZ86" i="3"/>
  <c r="DY86" i="3"/>
  <c r="EA85" i="3"/>
  <c r="DZ85" i="3"/>
  <c r="DY85" i="3"/>
  <c r="EA84" i="3"/>
  <c r="DZ84" i="3"/>
  <c r="DY84" i="3"/>
  <c r="EA83" i="3"/>
  <c r="DZ83" i="3"/>
  <c r="DY83" i="3"/>
  <c r="EA82" i="3"/>
  <c r="DZ82" i="3"/>
  <c r="DY82" i="3"/>
  <c r="EA81" i="3"/>
  <c r="DZ81" i="3"/>
  <c r="DY81" i="3"/>
  <c r="EA80" i="3"/>
  <c r="DZ80" i="3"/>
  <c r="DY80" i="3"/>
  <c r="EA79" i="3"/>
  <c r="DZ79" i="3"/>
  <c r="DY79" i="3"/>
  <c r="EA78" i="3"/>
  <c r="DZ78" i="3"/>
  <c r="DY78" i="3"/>
  <c r="EA75" i="3"/>
  <c r="DZ75" i="3"/>
  <c r="DY75" i="3"/>
  <c r="EA74" i="3"/>
  <c r="DZ74" i="3"/>
  <c r="DY74" i="3"/>
  <c r="EA73" i="3"/>
  <c r="DZ73" i="3"/>
  <c r="DY73" i="3"/>
  <c r="EA72" i="3"/>
  <c r="DZ72" i="3"/>
  <c r="DY72" i="3"/>
  <c r="EA71" i="3"/>
  <c r="DZ71" i="3"/>
  <c r="DY71" i="3"/>
  <c r="EA70" i="3"/>
  <c r="DZ70" i="3"/>
  <c r="DY70" i="3"/>
  <c r="EA69" i="3"/>
  <c r="DZ69" i="3"/>
  <c r="DY69" i="3"/>
  <c r="EA68" i="3"/>
  <c r="DZ68" i="3"/>
  <c r="DY68" i="3"/>
  <c r="EA67" i="3"/>
  <c r="DZ67" i="3"/>
  <c r="DY67" i="3"/>
  <c r="EA64" i="3"/>
  <c r="DZ64" i="3"/>
  <c r="DY64" i="3"/>
  <c r="EA63" i="3"/>
  <c r="DZ63" i="3"/>
  <c r="DY63" i="3"/>
  <c r="EA62" i="3"/>
  <c r="DZ62" i="3"/>
  <c r="DY62" i="3"/>
  <c r="EA61" i="3"/>
  <c r="DZ61" i="3"/>
  <c r="DY61" i="3"/>
  <c r="EA60" i="3"/>
  <c r="DZ60" i="3"/>
  <c r="DY60" i="3"/>
  <c r="EA59" i="3"/>
  <c r="DZ59" i="3"/>
  <c r="DY59" i="3"/>
  <c r="EA58" i="3"/>
  <c r="DZ58" i="3"/>
  <c r="DY58" i="3"/>
  <c r="EA57" i="3"/>
  <c r="DZ57" i="3"/>
  <c r="DY57" i="3"/>
  <c r="EA56" i="3"/>
  <c r="DZ56" i="3"/>
  <c r="DY56" i="3"/>
  <c r="EA53" i="3"/>
  <c r="DZ53" i="3"/>
  <c r="DY53" i="3"/>
  <c r="EA52" i="3"/>
  <c r="DZ52" i="3"/>
  <c r="DY52" i="3"/>
  <c r="EA51" i="3"/>
  <c r="DZ51" i="3"/>
  <c r="DY51" i="3"/>
  <c r="EA50" i="3"/>
  <c r="DZ50" i="3"/>
  <c r="DY50" i="3"/>
  <c r="EA49" i="3"/>
  <c r="DZ49" i="3"/>
  <c r="DY49" i="3"/>
  <c r="EA48" i="3"/>
  <c r="DZ48" i="3"/>
  <c r="DY48" i="3"/>
  <c r="EA47" i="3"/>
  <c r="DZ47" i="3"/>
  <c r="DY47" i="3"/>
  <c r="EA46" i="3"/>
  <c r="DZ46" i="3"/>
  <c r="DY46" i="3"/>
  <c r="EA45" i="3"/>
  <c r="DZ45" i="3"/>
  <c r="DY45" i="3"/>
  <c r="EA42" i="3"/>
  <c r="DZ42" i="3"/>
  <c r="DY42" i="3"/>
  <c r="EA41" i="3"/>
  <c r="DZ41" i="3"/>
  <c r="DY41" i="3"/>
  <c r="EA40" i="3"/>
  <c r="DZ40" i="3"/>
  <c r="DY40" i="3"/>
  <c r="EA39" i="3"/>
  <c r="DZ39" i="3"/>
  <c r="DY39" i="3"/>
  <c r="EA38" i="3"/>
  <c r="DZ38" i="3"/>
  <c r="DY38" i="3"/>
  <c r="EA37" i="3"/>
  <c r="DZ37" i="3"/>
  <c r="DY37" i="3"/>
  <c r="EA36" i="3"/>
  <c r="DZ36" i="3"/>
  <c r="DY36" i="3"/>
  <c r="EA35" i="3"/>
  <c r="DZ35" i="3"/>
  <c r="DY35" i="3"/>
  <c r="EA34" i="3"/>
  <c r="DZ34" i="3"/>
  <c r="DY34" i="3"/>
  <c r="EA33" i="3"/>
  <c r="DZ33" i="3"/>
  <c r="DY33" i="3"/>
  <c r="EA30" i="3"/>
  <c r="DZ30" i="3"/>
  <c r="DY30" i="3"/>
  <c r="EA29" i="3"/>
  <c r="DZ29" i="3"/>
  <c r="DY29" i="3"/>
  <c r="EA28" i="3"/>
  <c r="DZ28" i="3"/>
  <c r="DY28" i="3"/>
  <c r="EA27" i="3"/>
  <c r="DZ27" i="3"/>
  <c r="DY27" i="3"/>
  <c r="EA26" i="3"/>
  <c r="DZ26" i="3"/>
  <c r="DY26" i="3"/>
  <c r="EA25" i="3"/>
  <c r="DZ25" i="3"/>
  <c r="DY25" i="3"/>
  <c r="EA24" i="3"/>
  <c r="DZ24" i="3"/>
  <c r="DY24" i="3"/>
  <c r="EA23" i="3"/>
  <c r="DZ23" i="3"/>
  <c r="DY23" i="3"/>
  <c r="EA22" i="3"/>
  <c r="DZ22" i="3"/>
  <c r="DY22" i="3"/>
  <c r="EA19" i="3"/>
  <c r="DZ19" i="3"/>
  <c r="DY19" i="3"/>
  <c r="EA18" i="3"/>
  <c r="DZ18" i="3"/>
  <c r="DY18" i="3"/>
  <c r="EA17" i="3"/>
  <c r="DZ17" i="3"/>
  <c r="DY17" i="3"/>
  <c r="EA16" i="3"/>
  <c r="DZ16" i="3"/>
  <c r="DY16" i="3"/>
  <c r="EA15" i="3"/>
  <c r="DZ15" i="3"/>
  <c r="DY15" i="3"/>
  <c r="EA14" i="3"/>
  <c r="DZ14" i="3"/>
  <c r="DY14" i="3"/>
  <c r="EA13" i="3"/>
  <c r="DZ13" i="3"/>
  <c r="DY13" i="3"/>
  <c r="EA12" i="3"/>
  <c r="DZ12" i="3"/>
  <c r="DY12" i="3"/>
  <c r="EA11" i="3"/>
  <c r="DZ11" i="3"/>
  <c r="DY11" i="3"/>
  <c r="EA8" i="3"/>
  <c r="DZ8" i="3"/>
  <c r="DY8" i="3"/>
  <c r="EA7" i="3"/>
  <c r="DZ7" i="3"/>
  <c r="DY7" i="3"/>
  <c r="EA6" i="3"/>
  <c r="DZ6" i="3"/>
  <c r="DY6" i="3"/>
  <c r="EA5" i="3"/>
  <c r="DZ5" i="3"/>
  <c r="DY5" i="3"/>
  <c r="EA4" i="3"/>
  <c r="DZ4" i="3"/>
  <c r="CU3" i="2" s="1"/>
  <c r="DY4" i="3"/>
  <c r="EA3" i="3"/>
  <c r="DZ3" i="3"/>
  <c r="DY3" i="3"/>
  <c r="EA2" i="3"/>
  <c r="CV4" i="2" s="1"/>
  <c r="DZ2" i="3"/>
  <c r="CV3" i="2" s="1"/>
  <c r="DY2" i="3"/>
  <c r="CV2" i="2" s="1"/>
  <c r="DX99" i="3"/>
  <c r="DW99" i="3"/>
  <c r="DV99" i="3"/>
  <c r="DX98" i="3"/>
  <c r="DW98" i="3"/>
  <c r="DV98" i="3"/>
  <c r="DX97" i="3"/>
  <c r="DW97" i="3"/>
  <c r="DV97" i="3"/>
  <c r="DX96" i="3"/>
  <c r="DW96" i="3"/>
  <c r="DV96" i="3"/>
  <c r="DX95" i="3"/>
  <c r="DW95" i="3"/>
  <c r="DV95" i="3"/>
  <c r="DX94" i="3"/>
  <c r="DW94" i="3"/>
  <c r="DV94" i="3"/>
  <c r="DX93" i="3"/>
  <c r="DW93" i="3"/>
  <c r="DV93" i="3"/>
  <c r="DX92" i="3"/>
  <c r="DW92" i="3"/>
  <c r="DV92" i="3"/>
  <c r="DX91" i="3"/>
  <c r="DW91" i="3"/>
  <c r="DV91" i="3"/>
  <c r="DX90" i="3"/>
  <c r="DW90" i="3"/>
  <c r="DV90" i="3"/>
  <c r="DX87" i="3"/>
  <c r="DW87" i="3"/>
  <c r="DV87" i="3"/>
  <c r="DX86" i="3"/>
  <c r="DW86" i="3"/>
  <c r="DV86" i="3"/>
  <c r="DX85" i="3"/>
  <c r="DW85" i="3"/>
  <c r="DV85" i="3"/>
  <c r="DX84" i="3"/>
  <c r="DW84" i="3"/>
  <c r="DV84" i="3"/>
  <c r="DX83" i="3"/>
  <c r="DW83" i="3"/>
  <c r="DV83" i="3"/>
  <c r="DX82" i="3"/>
  <c r="DW82" i="3"/>
  <c r="DV82" i="3"/>
  <c r="DX81" i="3"/>
  <c r="DW81" i="3"/>
  <c r="DV81" i="3"/>
  <c r="DX80" i="3"/>
  <c r="DW80" i="3"/>
  <c r="DV80" i="3"/>
  <c r="DX79" i="3"/>
  <c r="DW79" i="3"/>
  <c r="DV79" i="3"/>
  <c r="DX78" i="3"/>
  <c r="DW78" i="3"/>
  <c r="DV78" i="3"/>
  <c r="DX75" i="3"/>
  <c r="DW75" i="3"/>
  <c r="DV75" i="3"/>
  <c r="DX74" i="3"/>
  <c r="DW74" i="3"/>
  <c r="DV74" i="3"/>
  <c r="DX73" i="3"/>
  <c r="DW73" i="3"/>
  <c r="DV73" i="3"/>
  <c r="DX72" i="3"/>
  <c r="DW72" i="3"/>
  <c r="DV72" i="3"/>
  <c r="DX71" i="3"/>
  <c r="DW71" i="3"/>
  <c r="DV71" i="3"/>
  <c r="DX70" i="3"/>
  <c r="DW70" i="3"/>
  <c r="DV70" i="3"/>
  <c r="DX69" i="3"/>
  <c r="DW69" i="3"/>
  <c r="DV69" i="3"/>
  <c r="DX68" i="3"/>
  <c r="DW68" i="3"/>
  <c r="DV68" i="3"/>
  <c r="DX67" i="3"/>
  <c r="DW67" i="3"/>
  <c r="DV67" i="3"/>
  <c r="DX64" i="3"/>
  <c r="DW64" i="3"/>
  <c r="DV64" i="3"/>
  <c r="DX63" i="3"/>
  <c r="DW63" i="3"/>
  <c r="DV63" i="3"/>
  <c r="DX62" i="3"/>
  <c r="DW62" i="3"/>
  <c r="DV62" i="3"/>
  <c r="DX61" i="3"/>
  <c r="DW61" i="3"/>
  <c r="DV61" i="3"/>
  <c r="DX60" i="3"/>
  <c r="DW60" i="3"/>
  <c r="DV60" i="3"/>
  <c r="DX59" i="3"/>
  <c r="DW59" i="3"/>
  <c r="DV59" i="3"/>
  <c r="DX58" i="3"/>
  <c r="DW58" i="3"/>
  <c r="DV58" i="3"/>
  <c r="DX57" i="3"/>
  <c r="DW57" i="3"/>
  <c r="DV57" i="3"/>
  <c r="DX56" i="3"/>
  <c r="DW56" i="3"/>
  <c r="DV56" i="3"/>
  <c r="DX52" i="3"/>
  <c r="DW52" i="3"/>
  <c r="DV52" i="3"/>
  <c r="DX51" i="3"/>
  <c r="DW51" i="3"/>
  <c r="DV51" i="3"/>
  <c r="DX50" i="3"/>
  <c r="DW50" i="3"/>
  <c r="DV50" i="3"/>
  <c r="DX49" i="3"/>
  <c r="DW49" i="3"/>
  <c r="DV49" i="3"/>
  <c r="DX48" i="3"/>
  <c r="DW48" i="3"/>
  <c r="DV48" i="3"/>
  <c r="DX47" i="3"/>
  <c r="DW47" i="3"/>
  <c r="DV47" i="3"/>
  <c r="DX46" i="3"/>
  <c r="DW46" i="3"/>
  <c r="DV46" i="3"/>
  <c r="DX45" i="3"/>
  <c r="DW45" i="3"/>
  <c r="DV45" i="3"/>
  <c r="DX42" i="3"/>
  <c r="DW42" i="3"/>
  <c r="DV42" i="3"/>
  <c r="DX41" i="3"/>
  <c r="DW41" i="3"/>
  <c r="DV41" i="3"/>
  <c r="DX40" i="3"/>
  <c r="DW40" i="3"/>
  <c r="DV40" i="3"/>
  <c r="DX39" i="3"/>
  <c r="DW39" i="3"/>
  <c r="DV39" i="3"/>
  <c r="DX38" i="3"/>
  <c r="DW38" i="3"/>
  <c r="DV38" i="3"/>
  <c r="DX37" i="3"/>
  <c r="DW37" i="3"/>
  <c r="DV37" i="3"/>
  <c r="DX36" i="3"/>
  <c r="DW36" i="3"/>
  <c r="DV36" i="3"/>
  <c r="DX35" i="3"/>
  <c r="DW35" i="3"/>
  <c r="DV35" i="3"/>
  <c r="DX34" i="3"/>
  <c r="DW34" i="3"/>
  <c r="DV34" i="3"/>
  <c r="DX33" i="3"/>
  <c r="DW33" i="3"/>
  <c r="DV33" i="3"/>
  <c r="DX30" i="3"/>
  <c r="DW30" i="3"/>
  <c r="DV30" i="3"/>
  <c r="DX29" i="3"/>
  <c r="DW29" i="3"/>
  <c r="DV29" i="3"/>
  <c r="DX28" i="3"/>
  <c r="DW28" i="3"/>
  <c r="DV28" i="3"/>
  <c r="DX27" i="3"/>
  <c r="DW27" i="3"/>
  <c r="DV27" i="3"/>
  <c r="DX26" i="3"/>
  <c r="DW26" i="3"/>
  <c r="DV26" i="3"/>
  <c r="DX25" i="3"/>
  <c r="DW25" i="3"/>
  <c r="DV25" i="3"/>
  <c r="DX24" i="3"/>
  <c r="DW24" i="3"/>
  <c r="DV24" i="3"/>
  <c r="DX23" i="3"/>
  <c r="DW23" i="3"/>
  <c r="DV23" i="3"/>
  <c r="DX22" i="3"/>
  <c r="DW22" i="3"/>
  <c r="DV22" i="3"/>
  <c r="DX19" i="3"/>
  <c r="DW19" i="3"/>
  <c r="DV19" i="3"/>
  <c r="DX18" i="3"/>
  <c r="DW18" i="3"/>
  <c r="DV18" i="3"/>
  <c r="DX17" i="3"/>
  <c r="DW17" i="3"/>
  <c r="DV17" i="3"/>
  <c r="DX16" i="3"/>
  <c r="DW16" i="3"/>
  <c r="DV16" i="3"/>
  <c r="DX15" i="3"/>
  <c r="DW15" i="3"/>
  <c r="DV15" i="3"/>
  <c r="DX14" i="3"/>
  <c r="DW14" i="3"/>
  <c r="DV14" i="3"/>
  <c r="DX13" i="3"/>
  <c r="DW13" i="3"/>
  <c r="DV13" i="3"/>
  <c r="DX12" i="3"/>
  <c r="DW12" i="3"/>
  <c r="DV12" i="3"/>
  <c r="DX11" i="3"/>
  <c r="DW11" i="3"/>
  <c r="DV11" i="3"/>
  <c r="DX8" i="3"/>
  <c r="DW8" i="3"/>
  <c r="DV8" i="3"/>
  <c r="DX7" i="3"/>
  <c r="DW7" i="3"/>
  <c r="DV7" i="3"/>
  <c r="DX6" i="3"/>
  <c r="DW6" i="3"/>
  <c r="DV6" i="3"/>
  <c r="DX5" i="3"/>
  <c r="DW5" i="3"/>
  <c r="CS3" i="2" s="1"/>
  <c r="DV5" i="3"/>
  <c r="DX4" i="3"/>
  <c r="DW4" i="3"/>
  <c r="DV4" i="3"/>
  <c r="DX3" i="3"/>
  <c r="DW3" i="3"/>
  <c r="DV3" i="3"/>
  <c r="DX2" i="3"/>
  <c r="CS4" i="2" s="1"/>
  <c r="DW2" i="3"/>
  <c r="CR3" i="2" s="1"/>
  <c r="DV2" i="3"/>
  <c r="CS2" i="2" s="1"/>
  <c r="DU99" i="3"/>
  <c r="DT99" i="3"/>
  <c r="DS99" i="3"/>
  <c r="DU98" i="3"/>
  <c r="DT98" i="3"/>
  <c r="DS98" i="3"/>
  <c r="DU97" i="3"/>
  <c r="DT97" i="3"/>
  <c r="DS97" i="3"/>
  <c r="DU96" i="3"/>
  <c r="DT96" i="3"/>
  <c r="DS96" i="3"/>
  <c r="DU95" i="3"/>
  <c r="DT95" i="3"/>
  <c r="DS95" i="3"/>
  <c r="DU94" i="3"/>
  <c r="DT94" i="3"/>
  <c r="DS94" i="3"/>
  <c r="DU93" i="3"/>
  <c r="DT93" i="3"/>
  <c r="DS93" i="3"/>
  <c r="DU92" i="3"/>
  <c r="DT92" i="3"/>
  <c r="DS92" i="3"/>
  <c r="DU91" i="3"/>
  <c r="DT91" i="3"/>
  <c r="DS91" i="3"/>
  <c r="DU90" i="3"/>
  <c r="DT90" i="3"/>
  <c r="DS90" i="3"/>
  <c r="DU87" i="3"/>
  <c r="DT87" i="3"/>
  <c r="DS87" i="3"/>
  <c r="DU86" i="3"/>
  <c r="DT86" i="3"/>
  <c r="DS86" i="3"/>
  <c r="DU85" i="3"/>
  <c r="DT85" i="3"/>
  <c r="DS85" i="3"/>
  <c r="DU84" i="3"/>
  <c r="DT84" i="3"/>
  <c r="DS84" i="3"/>
  <c r="DU83" i="3"/>
  <c r="DT83" i="3"/>
  <c r="DS83" i="3"/>
  <c r="DU82" i="3"/>
  <c r="DT82" i="3"/>
  <c r="DS82" i="3"/>
  <c r="DU81" i="3"/>
  <c r="DT81" i="3"/>
  <c r="DS81" i="3"/>
  <c r="DU80" i="3"/>
  <c r="DT80" i="3"/>
  <c r="DS80" i="3"/>
  <c r="DU79" i="3"/>
  <c r="DT79" i="3"/>
  <c r="DS79" i="3"/>
  <c r="DU78" i="3"/>
  <c r="DT78" i="3"/>
  <c r="DS78" i="3"/>
  <c r="DU75" i="3"/>
  <c r="DT75" i="3"/>
  <c r="DS75" i="3"/>
  <c r="DU74" i="3"/>
  <c r="DT74" i="3"/>
  <c r="DS74" i="3"/>
  <c r="DU73" i="3"/>
  <c r="DT73" i="3"/>
  <c r="DS73" i="3"/>
  <c r="DU72" i="3"/>
  <c r="DT72" i="3"/>
  <c r="DS72" i="3"/>
  <c r="DU71" i="3"/>
  <c r="DT71" i="3"/>
  <c r="DS71" i="3"/>
  <c r="DU70" i="3"/>
  <c r="DT70" i="3"/>
  <c r="DS70" i="3"/>
  <c r="DU69" i="3"/>
  <c r="DT69" i="3"/>
  <c r="DS69" i="3"/>
  <c r="DU68" i="3"/>
  <c r="DT68" i="3"/>
  <c r="DS68" i="3"/>
  <c r="DU67" i="3"/>
  <c r="DT67" i="3"/>
  <c r="DS67" i="3"/>
  <c r="DU64" i="3"/>
  <c r="DT64" i="3"/>
  <c r="DS64" i="3"/>
  <c r="DU63" i="3"/>
  <c r="DT63" i="3"/>
  <c r="DS63" i="3"/>
  <c r="DU62" i="3"/>
  <c r="DT62" i="3"/>
  <c r="DS62" i="3"/>
  <c r="DU61" i="3"/>
  <c r="DT61" i="3"/>
  <c r="DS61" i="3"/>
  <c r="DU60" i="3"/>
  <c r="DT60" i="3"/>
  <c r="DS60" i="3"/>
  <c r="DU59" i="3"/>
  <c r="DT59" i="3"/>
  <c r="DS59" i="3"/>
  <c r="DU58" i="3"/>
  <c r="DT58" i="3"/>
  <c r="DS58" i="3"/>
  <c r="DU57" i="3"/>
  <c r="DT57" i="3"/>
  <c r="DS57" i="3"/>
  <c r="DU56" i="3"/>
  <c r="DT56" i="3"/>
  <c r="DS56" i="3"/>
  <c r="DU53" i="3"/>
  <c r="DT53" i="3"/>
  <c r="DS53" i="3"/>
  <c r="DU52" i="3"/>
  <c r="DT52" i="3"/>
  <c r="DS52" i="3"/>
  <c r="DU51" i="3"/>
  <c r="DT51" i="3"/>
  <c r="DS51" i="3"/>
  <c r="DU50" i="3"/>
  <c r="DT50" i="3"/>
  <c r="DS50" i="3"/>
  <c r="DU49" i="3"/>
  <c r="DT49" i="3"/>
  <c r="DS49" i="3"/>
  <c r="DU48" i="3"/>
  <c r="DT48" i="3"/>
  <c r="DS48" i="3"/>
  <c r="DU47" i="3"/>
  <c r="DT47" i="3"/>
  <c r="DS47" i="3"/>
  <c r="DU46" i="3"/>
  <c r="DT46" i="3"/>
  <c r="DS46" i="3"/>
  <c r="DU45" i="3"/>
  <c r="DT45" i="3"/>
  <c r="DS45" i="3"/>
  <c r="DU43" i="3"/>
  <c r="DT43" i="3"/>
  <c r="DS43" i="3"/>
  <c r="DU42" i="3"/>
  <c r="DT42" i="3"/>
  <c r="DS42" i="3"/>
  <c r="DU41" i="3"/>
  <c r="DT41" i="3"/>
  <c r="DS41" i="3"/>
  <c r="DU40" i="3"/>
  <c r="DT40" i="3"/>
  <c r="DS40" i="3"/>
  <c r="DU39" i="3"/>
  <c r="DT39" i="3"/>
  <c r="DS39" i="3"/>
  <c r="DU38" i="3"/>
  <c r="DT38" i="3"/>
  <c r="DS38" i="3"/>
  <c r="DU37" i="3"/>
  <c r="DT37" i="3"/>
  <c r="DS37" i="3"/>
  <c r="DU36" i="3"/>
  <c r="DT36" i="3"/>
  <c r="DS36" i="3"/>
  <c r="DU35" i="3"/>
  <c r="DT35" i="3"/>
  <c r="DS35" i="3"/>
  <c r="DU34" i="3"/>
  <c r="DT34" i="3"/>
  <c r="DS34" i="3"/>
  <c r="DU33" i="3"/>
  <c r="DT33" i="3"/>
  <c r="DS33" i="3"/>
  <c r="DU31" i="3"/>
  <c r="DT31" i="3"/>
  <c r="DS31" i="3"/>
  <c r="DU30" i="3"/>
  <c r="DT30" i="3"/>
  <c r="DS30" i="3"/>
  <c r="DU29" i="3"/>
  <c r="DT29" i="3"/>
  <c r="DS29" i="3"/>
  <c r="DU28" i="3"/>
  <c r="DT28" i="3"/>
  <c r="DS28" i="3"/>
  <c r="DU27" i="3"/>
  <c r="DT27" i="3"/>
  <c r="DS27" i="3"/>
  <c r="DU26" i="3"/>
  <c r="DT26" i="3"/>
  <c r="DS26" i="3"/>
  <c r="DU25" i="3"/>
  <c r="DT25" i="3"/>
  <c r="DS25" i="3"/>
  <c r="DU24" i="3"/>
  <c r="DT24" i="3"/>
  <c r="DS24" i="3"/>
  <c r="DU23" i="3"/>
  <c r="DT23" i="3"/>
  <c r="DS23" i="3"/>
  <c r="DU22" i="3"/>
  <c r="DT22" i="3"/>
  <c r="DS22" i="3"/>
  <c r="DU20" i="3"/>
  <c r="DT20" i="3"/>
  <c r="DS20" i="3"/>
  <c r="DU19" i="3"/>
  <c r="DT19" i="3"/>
  <c r="DS19" i="3"/>
  <c r="DU18" i="3"/>
  <c r="DT18" i="3"/>
  <c r="DS18" i="3"/>
  <c r="DU17" i="3"/>
  <c r="DT17" i="3"/>
  <c r="DS17" i="3"/>
  <c r="DU16" i="3"/>
  <c r="DT16" i="3"/>
  <c r="DS16" i="3"/>
  <c r="DU15" i="3"/>
  <c r="DT15" i="3"/>
  <c r="DS15" i="3"/>
  <c r="DU14" i="3"/>
  <c r="DT14" i="3"/>
  <c r="DS14" i="3"/>
  <c r="DU13" i="3"/>
  <c r="DT13" i="3"/>
  <c r="DS13" i="3"/>
  <c r="DU12" i="3"/>
  <c r="DT12" i="3"/>
  <c r="CP3" i="2" s="1"/>
  <c r="DS12" i="3"/>
  <c r="DU11" i="3"/>
  <c r="DT11" i="3"/>
  <c r="DS11" i="3"/>
  <c r="DU9" i="3"/>
  <c r="DT9" i="3"/>
  <c r="DS9" i="3"/>
  <c r="DU8" i="3"/>
  <c r="DT8" i="3"/>
  <c r="DS8" i="3"/>
  <c r="DU7" i="3"/>
  <c r="DT7" i="3"/>
  <c r="DS7" i="3"/>
  <c r="DU6" i="3"/>
  <c r="DT6" i="3"/>
  <c r="DS6" i="3"/>
  <c r="DU5" i="3"/>
  <c r="DT5" i="3"/>
  <c r="DS5" i="3"/>
  <c r="DU4" i="3"/>
  <c r="DT4" i="3"/>
  <c r="DS4" i="3"/>
  <c r="DU3" i="3"/>
  <c r="DT3" i="3"/>
  <c r="DS3" i="3"/>
  <c r="DU2" i="3"/>
  <c r="CP4" i="2" s="1"/>
  <c r="DT2" i="3"/>
  <c r="CO3" i="2" s="1"/>
  <c r="DS2" i="3"/>
  <c r="CP2" i="2" s="1"/>
  <c r="DR100" i="3"/>
  <c r="DQ100" i="3"/>
  <c r="DP100" i="3"/>
  <c r="DR99" i="3"/>
  <c r="DQ99" i="3"/>
  <c r="DP99" i="3"/>
  <c r="DR98" i="3"/>
  <c r="DQ98" i="3"/>
  <c r="DP98" i="3"/>
  <c r="DR97" i="3"/>
  <c r="DQ97" i="3"/>
  <c r="DP97" i="3"/>
  <c r="DR96" i="3"/>
  <c r="DQ96" i="3"/>
  <c r="DP96" i="3"/>
  <c r="DR95" i="3"/>
  <c r="DQ95" i="3"/>
  <c r="DP95" i="3"/>
  <c r="DR94" i="3"/>
  <c r="DQ94" i="3"/>
  <c r="DP94" i="3"/>
  <c r="DR93" i="3"/>
  <c r="DQ93" i="3"/>
  <c r="DP93" i="3"/>
  <c r="DR92" i="3"/>
  <c r="DQ92" i="3"/>
  <c r="DP92" i="3"/>
  <c r="DR91" i="3"/>
  <c r="DQ91" i="3"/>
  <c r="DP91" i="3"/>
  <c r="DR90" i="3"/>
  <c r="DQ90" i="3"/>
  <c r="DP90" i="3"/>
  <c r="DR88" i="3"/>
  <c r="DQ88" i="3"/>
  <c r="DP88" i="3"/>
  <c r="DR87" i="3"/>
  <c r="DQ87" i="3"/>
  <c r="DP87" i="3"/>
  <c r="DR86" i="3"/>
  <c r="DQ86" i="3"/>
  <c r="DP86" i="3"/>
  <c r="DR85" i="3"/>
  <c r="DQ85" i="3"/>
  <c r="DP85" i="3"/>
  <c r="DR84" i="3"/>
  <c r="DQ84" i="3"/>
  <c r="DP84" i="3"/>
  <c r="DR83" i="3"/>
  <c r="DQ83" i="3"/>
  <c r="DP83" i="3"/>
  <c r="DR82" i="3"/>
  <c r="DQ82" i="3"/>
  <c r="DP82" i="3"/>
  <c r="DR81" i="3"/>
  <c r="DQ81" i="3"/>
  <c r="DP81" i="3"/>
  <c r="DR80" i="3"/>
  <c r="DQ80" i="3"/>
  <c r="DP80" i="3"/>
  <c r="DR79" i="3"/>
  <c r="DQ79" i="3"/>
  <c r="DP79" i="3"/>
  <c r="DR78" i="3"/>
  <c r="DQ78" i="3"/>
  <c r="DP78" i="3"/>
  <c r="DR75" i="3"/>
  <c r="DQ75" i="3"/>
  <c r="DP75" i="3"/>
  <c r="DR74" i="3"/>
  <c r="DQ74" i="3"/>
  <c r="DP74" i="3"/>
  <c r="DR73" i="3"/>
  <c r="DQ73" i="3"/>
  <c r="DP73" i="3"/>
  <c r="DR72" i="3"/>
  <c r="DQ72" i="3"/>
  <c r="DP72" i="3"/>
  <c r="DR71" i="3"/>
  <c r="DQ71" i="3"/>
  <c r="DP71" i="3"/>
  <c r="DR70" i="3"/>
  <c r="DQ70" i="3"/>
  <c r="DP70" i="3"/>
  <c r="DR69" i="3"/>
  <c r="DQ69" i="3"/>
  <c r="DP69" i="3"/>
  <c r="DR68" i="3"/>
  <c r="DQ68" i="3"/>
  <c r="DP68" i="3"/>
  <c r="DR67" i="3"/>
  <c r="DQ67" i="3"/>
  <c r="DP67" i="3"/>
  <c r="DR65" i="3"/>
  <c r="DQ65" i="3"/>
  <c r="DP65" i="3"/>
  <c r="DR64" i="3"/>
  <c r="DQ64" i="3"/>
  <c r="DP64" i="3"/>
  <c r="DR63" i="3"/>
  <c r="DQ63" i="3"/>
  <c r="DP63" i="3"/>
  <c r="DR62" i="3"/>
  <c r="DQ62" i="3"/>
  <c r="DP62" i="3"/>
  <c r="DR61" i="3"/>
  <c r="DQ61" i="3"/>
  <c r="DP61" i="3"/>
  <c r="DR60" i="3"/>
  <c r="DQ60" i="3"/>
  <c r="DP60" i="3"/>
  <c r="DR59" i="3"/>
  <c r="DQ59" i="3"/>
  <c r="DP59" i="3"/>
  <c r="DR58" i="3"/>
  <c r="DQ58" i="3"/>
  <c r="DP58" i="3"/>
  <c r="DR57" i="3"/>
  <c r="DQ57" i="3"/>
  <c r="DP57" i="3"/>
  <c r="DR56" i="3"/>
  <c r="DQ56" i="3"/>
  <c r="DP56" i="3"/>
  <c r="DR53" i="3"/>
  <c r="DQ53" i="3"/>
  <c r="DP53" i="3"/>
  <c r="DR52" i="3"/>
  <c r="DQ52" i="3"/>
  <c r="DP52" i="3"/>
  <c r="DR51" i="3"/>
  <c r="DQ51" i="3"/>
  <c r="DP51" i="3"/>
  <c r="DR50" i="3"/>
  <c r="DQ50" i="3"/>
  <c r="DP50" i="3"/>
  <c r="DR49" i="3"/>
  <c r="DQ49" i="3"/>
  <c r="DP49" i="3"/>
  <c r="DR48" i="3"/>
  <c r="DQ48" i="3"/>
  <c r="DP48" i="3"/>
  <c r="DR47" i="3"/>
  <c r="DQ47" i="3"/>
  <c r="DP47" i="3"/>
  <c r="DR46" i="3"/>
  <c r="DQ46" i="3"/>
  <c r="DP46" i="3"/>
  <c r="DR45" i="3"/>
  <c r="DQ45" i="3"/>
  <c r="DP45" i="3"/>
  <c r="DR42" i="3"/>
  <c r="DQ42" i="3"/>
  <c r="DP42" i="3"/>
  <c r="DR41" i="3"/>
  <c r="DQ41" i="3"/>
  <c r="DP41" i="3"/>
  <c r="DR40" i="3"/>
  <c r="DQ40" i="3"/>
  <c r="DP40" i="3"/>
  <c r="DR39" i="3"/>
  <c r="DQ39" i="3"/>
  <c r="DP39" i="3"/>
  <c r="DR38" i="3"/>
  <c r="DQ38" i="3"/>
  <c r="DP38" i="3"/>
  <c r="DR37" i="3"/>
  <c r="DQ37" i="3"/>
  <c r="DP37" i="3"/>
  <c r="DR36" i="3"/>
  <c r="DQ36" i="3"/>
  <c r="DP36" i="3"/>
  <c r="DR35" i="3"/>
  <c r="DQ35" i="3"/>
  <c r="DP35" i="3"/>
  <c r="DR34" i="3"/>
  <c r="DQ34" i="3"/>
  <c r="DP34" i="3"/>
  <c r="DR33" i="3"/>
  <c r="DQ33" i="3"/>
  <c r="DP33" i="3"/>
  <c r="DR31" i="3"/>
  <c r="DQ31" i="3"/>
  <c r="DP31" i="3"/>
  <c r="DR30" i="3"/>
  <c r="DQ30" i="3"/>
  <c r="DP30" i="3"/>
  <c r="DR29" i="3"/>
  <c r="DQ29" i="3"/>
  <c r="DP29" i="3"/>
  <c r="DR28" i="3"/>
  <c r="DQ28" i="3"/>
  <c r="DP28" i="3"/>
  <c r="DR27" i="3"/>
  <c r="DQ27" i="3"/>
  <c r="DP27" i="3"/>
  <c r="DR26" i="3"/>
  <c r="DQ26" i="3"/>
  <c r="DP26" i="3"/>
  <c r="DR25" i="3"/>
  <c r="DQ25" i="3"/>
  <c r="DP25" i="3"/>
  <c r="DR24" i="3"/>
  <c r="DQ24" i="3"/>
  <c r="DP24" i="3"/>
  <c r="DR23" i="3"/>
  <c r="DQ23" i="3"/>
  <c r="DP23" i="3"/>
  <c r="DR22" i="3"/>
  <c r="DQ22" i="3"/>
  <c r="DP22" i="3"/>
  <c r="DR19" i="3"/>
  <c r="DQ19" i="3"/>
  <c r="DP19" i="3"/>
  <c r="DR18" i="3"/>
  <c r="DQ18" i="3"/>
  <c r="DP18" i="3"/>
  <c r="DR17" i="3"/>
  <c r="DQ17" i="3"/>
  <c r="DP17" i="3"/>
  <c r="DR16" i="3"/>
  <c r="DQ16" i="3"/>
  <c r="DP16" i="3"/>
  <c r="DR15" i="3"/>
  <c r="DQ15" i="3"/>
  <c r="DP15" i="3"/>
  <c r="DR14" i="3"/>
  <c r="DQ14" i="3"/>
  <c r="DP14" i="3"/>
  <c r="DR13" i="3"/>
  <c r="DQ13" i="3"/>
  <c r="DP13" i="3"/>
  <c r="DR12" i="3"/>
  <c r="DQ12" i="3"/>
  <c r="DP12" i="3"/>
  <c r="DR11" i="3"/>
  <c r="DQ11" i="3"/>
  <c r="DP11" i="3"/>
  <c r="DR9" i="3"/>
  <c r="DQ9" i="3"/>
  <c r="DP9" i="3"/>
  <c r="DR8" i="3"/>
  <c r="DQ8" i="3"/>
  <c r="DP8" i="3"/>
  <c r="DR7" i="3"/>
  <c r="DQ7" i="3"/>
  <c r="DP7" i="3"/>
  <c r="DR6" i="3"/>
  <c r="DQ6" i="3"/>
  <c r="DP6" i="3"/>
  <c r="DR5" i="3"/>
  <c r="DQ5" i="3"/>
  <c r="DP5" i="3"/>
  <c r="DR4" i="3"/>
  <c r="DQ4" i="3"/>
  <c r="DP4" i="3"/>
  <c r="DR3" i="3"/>
  <c r="DQ3" i="3"/>
  <c r="DP3" i="3"/>
  <c r="DR2" i="3"/>
  <c r="CM4" i="2" s="1"/>
  <c r="DQ2" i="3"/>
  <c r="CL3" i="2" s="1"/>
  <c r="DP2" i="3"/>
  <c r="CM2" i="2" s="1"/>
  <c r="DN99" i="3"/>
  <c r="DM99" i="3"/>
  <c r="DL99" i="3"/>
  <c r="DN98" i="3"/>
  <c r="DM98" i="3"/>
  <c r="DL98" i="3"/>
  <c r="DN97" i="3"/>
  <c r="DM97" i="3"/>
  <c r="DL97" i="3"/>
  <c r="DN96" i="3"/>
  <c r="DM96" i="3"/>
  <c r="DL96" i="3"/>
  <c r="DN95" i="3"/>
  <c r="DM95" i="3"/>
  <c r="DL95" i="3"/>
  <c r="DN94" i="3"/>
  <c r="DM94" i="3"/>
  <c r="DL94" i="3"/>
  <c r="DN93" i="3"/>
  <c r="DM93" i="3"/>
  <c r="DL93" i="3"/>
  <c r="DN92" i="3"/>
  <c r="DM92" i="3"/>
  <c r="DL92" i="3"/>
  <c r="DN91" i="3"/>
  <c r="DM91" i="3"/>
  <c r="DL91" i="3"/>
  <c r="DN90" i="3"/>
  <c r="DM90" i="3"/>
  <c r="DL90" i="3"/>
  <c r="DN87" i="3"/>
  <c r="DM87" i="3"/>
  <c r="DL87" i="3"/>
  <c r="DN86" i="3"/>
  <c r="DM86" i="3"/>
  <c r="DL86" i="3"/>
  <c r="DN85" i="3"/>
  <c r="DM85" i="3"/>
  <c r="DL85" i="3"/>
  <c r="DN84" i="3"/>
  <c r="DM84" i="3"/>
  <c r="DL84" i="3"/>
  <c r="DN83" i="3"/>
  <c r="DM83" i="3"/>
  <c r="DL83" i="3"/>
  <c r="DN82" i="3"/>
  <c r="DM82" i="3"/>
  <c r="DL82" i="3"/>
  <c r="DN81" i="3"/>
  <c r="DM81" i="3"/>
  <c r="DL81" i="3"/>
  <c r="DN80" i="3"/>
  <c r="DM80" i="3"/>
  <c r="DL80" i="3"/>
  <c r="DN79" i="3"/>
  <c r="DM79" i="3"/>
  <c r="DL79" i="3"/>
  <c r="DN78" i="3"/>
  <c r="DM78" i="3"/>
  <c r="DL78" i="3"/>
  <c r="DN74" i="3"/>
  <c r="DM74" i="3"/>
  <c r="DL74" i="3"/>
  <c r="DN73" i="3"/>
  <c r="DM73" i="3"/>
  <c r="DL73" i="3"/>
  <c r="DN72" i="3"/>
  <c r="DM72" i="3"/>
  <c r="DL72" i="3"/>
  <c r="DN71" i="3"/>
  <c r="DM71" i="3"/>
  <c r="DL71" i="3"/>
  <c r="DN70" i="3"/>
  <c r="DM70" i="3"/>
  <c r="DL70" i="3"/>
  <c r="DN69" i="3"/>
  <c r="DM69" i="3"/>
  <c r="DL69" i="3"/>
  <c r="DN68" i="3"/>
  <c r="DM68" i="3"/>
  <c r="DL68" i="3"/>
  <c r="DN67" i="3"/>
  <c r="DM67" i="3"/>
  <c r="DL67" i="3"/>
  <c r="DN64" i="3"/>
  <c r="DM64" i="3"/>
  <c r="DL64" i="3"/>
  <c r="DN63" i="3"/>
  <c r="DM63" i="3"/>
  <c r="DL63" i="3"/>
  <c r="DN62" i="3"/>
  <c r="DM62" i="3"/>
  <c r="DL62" i="3"/>
  <c r="DN61" i="3"/>
  <c r="DM61" i="3"/>
  <c r="DL61" i="3"/>
  <c r="DN60" i="3"/>
  <c r="DM60" i="3"/>
  <c r="DL60" i="3"/>
  <c r="DN59" i="3"/>
  <c r="DM59" i="3"/>
  <c r="DL59" i="3"/>
  <c r="DN58" i="3"/>
  <c r="DM58" i="3"/>
  <c r="DL58" i="3"/>
  <c r="DN57" i="3"/>
  <c r="DM57" i="3"/>
  <c r="DL57" i="3"/>
  <c r="DN56" i="3"/>
  <c r="DM56" i="3"/>
  <c r="DL56" i="3"/>
  <c r="DN53" i="3"/>
  <c r="DM53" i="3"/>
  <c r="DL53" i="3"/>
  <c r="DN52" i="3"/>
  <c r="DM52" i="3"/>
  <c r="DL52" i="3"/>
  <c r="DN51" i="3"/>
  <c r="DM51" i="3"/>
  <c r="DL51" i="3"/>
  <c r="DN50" i="3"/>
  <c r="DM50" i="3"/>
  <c r="DL50" i="3"/>
  <c r="DN49" i="3"/>
  <c r="DM49" i="3"/>
  <c r="DL49" i="3"/>
  <c r="DN48" i="3"/>
  <c r="DM48" i="3"/>
  <c r="DL48" i="3"/>
  <c r="DN47" i="3"/>
  <c r="DM47" i="3"/>
  <c r="DL47" i="3"/>
  <c r="DN46" i="3"/>
  <c r="DM46" i="3"/>
  <c r="DL46" i="3"/>
  <c r="DN45" i="3"/>
  <c r="DM45" i="3"/>
  <c r="DL45" i="3"/>
  <c r="DN41" i="3"/>
  <c r="DM41" i="3"/>
  <c r="DL41" i="3"/>
  <c r="DN40" i="3"/>
  <c r="DM40" i="3"/>
  <c r="DL40" i="3"/>
  <c r="DN39" i="3"/>
  <c r="DM39" i="3"/>
  <c r="DL39" i="3"/>
  <c r="DN38" i="3"/>
  <c r="DM38" i="3"/>
  <c r="DL38" i="3"/>
  <c r="DN37" i="3"/>
  <c r="DM37" i="3"/>
  <c r="DL37" i="3"/>
  <c r="DN36" i="3"/>
  <c r="DM36" i="3"/>
  <c r="DL36" i="3"/>
  <c r="DN35" i="3"/>
  <c r="DM35" i="3"/>
  <c r="DL35" i="3"/>
  <c r="DN34" i="3"/>
  <c r="DM34" i="3"/>
  <c r="DL34" i="3"/>
  <c r="DN33" i="3"/>
  <c r="DM33" i="3"/>
  <c r="DL33" i="3"/>
  <c r="DN30" i="3"/>
  <c r="DM30" i="3"/>
  <c r="DL30" i="3"/>
  <c r="DN29" i="3"/>
  <c r="DM29" i="3"/>
  <c r="DL29" i="3"/>
  <c r="DN28" i="3"/>
  <c r="DM28" i="3"/>
  <c r="DL28" i="3"/>
  <c r="DN27" i="3"/>
  <c r="DM27" i="3"/>
  <c r="DL27" i="3"/>
  <c r="DN26" i="3"/>
  <c r="DM26" i="3"/>
  <c r="DL26" i="3"/>
  <c r="DN25" i="3"/>
  <c r="DM25" i="3"/>
  <c r="DL25" i="3"/>
  <c r="DN24" i="3"/>
  <c r="DM24" i="3"/>
  <c r="DL24" i="3"/>
  <c r="DN23" i="3"/>
  <c r="DM23" i="3"/>
  <c r="DL23" i="3"/>
  <c r="DN22" i="3"/>
  <c r="DM22" i="3"/>
  <c r="DL22" i="3"/>
  <c r="DN18" i="3"/>
  <c r="DM18" i="3"/>
  <c r="DL18" i="3"/>
  <c r="DN17" i="3"/>
  <c r="DM17" i="3"/>
  <c r="DL17" i="3"/>
  <c r="DN16" i="3"/>
  <c r="DM16" i="3"/>
  <c r="DL16" i="3"/>
  <c r="DN15" i="3"/>
  <c r="DM15" i="3"/>
  <c r="DL15" i="3"/>
  <c r="DN14" i="3"/>
  <c r="DM14" i="3"/>
  <c r="DL14" i="3"/>
  <c r="DN13" i="3"/>
  <c r="DM13" i="3"/>
  <c r="DL13" i="3"/>
  <c r="DN12" i="3"/>
  <c r="DM12" i="3"/>
  <c r="DL12" i="3"/>
  <c r="DN11" i="3"/>
  <c r="DM11" i="3"/>
  <c r="DL11" i="3"/>
  <c r="DN8" i="3"/>
  <c r="DM8" i="3"/>
  <c r="DL8" i="3"/>
  <c r="DN7" i="3"/>
  <c r="DM7" i="3"/>
  <c r="DL7" i="3"/>
  <c r="DN6" i="3"/>
  <c r="DM6" i="3"/>
  <c r="DL6" i="3"/>
  <c r="DN5" i="3"/>
  <c r="DM5" i="3"/>
  <c r="DL5" i="3"/>
  <c r="DN4" i="3"/>
  <c r="DM4" i="3"/>
  <c r="DL4" i="3"/>
  <c r="DN3" i="3"/>
  <c r="DM3" i="3"/>
  <c r="DL3" i="3"/>
  <c r="DN2" i="3"/>
  <c r="CH4" i="2" s="1"/>
  <c r="DM2" i="3"/>
  <c r="CI3" i="2" s="1"/>
  <c r="DL2" i="3"/>
  <c r="CH2" i="2" s="1"/>
  <c r="DK99" i="3"/>
  <c r="DJ99" i="3"/>
  <c r="DI99" i="3"/>
  <c r="DK98" i="3"/>
  <c r="DJ98" i="3"/>
  <c r="DI98" i="3"/>
  <c r="DK97" i="3"/>
  <c r="DJ97" i="3"/>
  <c r="DI97" i="3"/>
  <c r="DK96" i="3"/>
  <c r="DJ96" i="3"/>
  <c r="DI96" i="3"/>
  <c r="DK95" i="3"/>
  <c r="DJ95" i="3"/>
  <c r="DI95" i="3"/>
  <c r="DK94" i="3"/>
  <c r="DJ94" i="3"/>
  <c r="DI94" i="3"/>
  <c r="DK93" i="3"/>
  <c r="DJ93" i="3"/>
  <c r="DI93" i="3"/>
  <c r="DK92" i="3"/>
  <c r="DJ92" i="3"/>
  <c r="DI92" i="3"/>
  <c r="DK91" i="3"/>
  <c r="DJ91" i="3"/>
  <c r="DI91" i="3"/>
  <c r="DK90" i="3"/>
  <c r="DJ90" i="3"/>
  <c r="DI90" i="3"/>
  <c r="DK87" i="3"/>
  <c r="DJ87" i="3"/>
  <c r="DI87" i="3"/>
  <c r="DK86" i="3"/>
  <c r="DJ86" i="3"/>
  <c r="DI86" i="3"/>
  <c r="DK85" i="3"/>
  <c r="DJ85" i="3"/>
  <c r="DI85" i="3"/>
  <c r="DK84" i="3"/>
  <c r="DJ84" i="3"/>
  <c r="DI84" i="3"/>
  <c r="DK83" i="3"/>
  <c r="DJ83" i="3"/>
  <c r="DI83" i="3"/>
  <c r="DK82" i="3"/>
  <c r="DJ82" i="3"/>
  <c r="DI82" i="3"/>
  <c r="DK81" i="3"/>
  <c r="DJ81" i="3"/>
  <c r="DI81" i="3"/>
  <c r="DK80" i="3"/>
  <c r="DJ80" i="3"/>
  <c r="DI80" i="3"/>
  <c r="DK79" i="3"/>
  <c r="DJ79" i="3"/>
  <c r="DI79" i="3"/>
  <c r="DK78" i="3"/>
  <c r="DJ78" i="3"/>
  <c r="DI78" i="3"/>
  <c r="DK74" i="3"/>
  <c r="DJ74" i="3"/>
  <c r="DI74" i="3"/>
  <c r="DK73" i="3"/>
  <c r="DJ73" i="3"/>
  <c r="DI73" i="3"/>
  <c r="DK72" i="3"/>
  <c r="DJ72" i="3"/>
  <c r="DI72" i="3"/>
  <c r="DK71" i="3"/>
  <c r="DJ71" i="3"/>
  <c r="DI71" i="3"/>
  <c r="DK70" i="3"/>
  <c r="DJ70" i="3"/>
  <c r="DI70" i="3"/>
  <c r="DK69" i="3"/>
  <c r="DJ69" i="3"/>
  <c r="DI69" i="3"/>
  <c r="DK68" i="3"/>
  <c r="DJ68" i="3"/>
  <c r="DI68" i="3"/>
  <c r="DK67" i="3"/>
  <c r="DJ67" i="3"/>
  <c r="DI67" i="3"/>
  <c r="DK64" i="3"/>
  <c r="DJ64" i="3"/>
  <c r="DI64" i="3"/>
  <c r="DK63" i="3"/>
  <c r="DJ63" i="3"/>
  <c r="DI63" i="3"/>
  <c r="DK62" i="3"/>
  <c r="DJ62" i="3"/>
  <c r="DI62" i="3"/>
  <c r="DK61" i="3"/>
  <c r="DJ61" i="3"/>
  <c r="DI61" i="3"/>
  <c r="DK60" i="3"/>
  <c r="DJ60" i="3"/>
  <c r="DI60" i="3"/>
  <c r="DK59" i="3"/>
  <c r="DJ59" i="3"/>
  <c r="DI59" i="3"/>
  <c r="DK58" i="3"/>
  <c r="DJ58" i="3"/>
  <c r="DI58" i="3"/>
  <c r="DK57" i="3"/>
  <c r="DJ57" i="3"/>
  <c r="DI57" i="3"/>
  <c r="DK56" i="3"/>
  <c r="DJ56" i="3"/>
  <c r="DI56" i="3"/>
  <c r="DK52" i="3"/>
  <c r="DJ52" i="3"/>
  <c r="DI52" i="3"/>
  <c r="DK51" i="3"/>
  <c r="DJ51" i="3"/>
  <c r="DI51" i="3"/>
  <c r="DK50" i="3"/>
  <c r="DJ50" i="3"/>
  <c r="DI50" i="3"/>
  <c r="DK49" i="3"/>
  <c r="DJ49" i="3"/>
  <c r="DI49" i="3"/>
  <c r="DK48" i="3"/>
  <c r="DJ48" i="3"/>
  <c r="DI48" i="3"/>
  <c r="DK47" i="3"/>
  <c r="DJ47" i="3"/>
  <c r="DI47" i="3"/>
  <c r="DK46" i="3"/>
  <c r="DJ46" i="3"/>
  <c r="DI46" i="3"/>
  <c r="DK45" i="3"/>
  <c r="DJ45" i="3"/>
  <c r="DI45" i="3"/>
  <c r="DK41" i="3"/>
  <c r="DJ41" i="3"/>
  <c r="DI41" i="3"/>
  <c r="DK40" i="3"/>
  <c r="DJ40" i="3"/>
  <c r="DI40" i="3"/>
  <c r="DK39" i="3"/>
  <c r="DJ39" i="3"/>
  <c r="DI39" i="3"/>
  <c r="DK38" i="3"/>
  <c r="DJ38" i="3"/>
  <c r="DI38" i="3"/>
  <c r="DK37" i="3"/>
  <c r="DJ37" i="3"/>
  <c r="DI37" i="3"/>
  <c r="DK36" i="3"/>
  <c r="DJ36" i="3"/>
  <c r="DI36" i="3"/>
  <c r="DK35" i="3"/>
  <c r="DJ35" i="3"/>
  <c r="DI35" i="3"/>
  <c r="DK34" i="3"/>
  <c r="DJ34" i="3"/>
  <c r="DI34" i="3"/>
  <c r="DK33" i="3"/>
  <c r="DJ33" i="3"/>
  <c r="DI33" i="3"/>
  <c r="DK30" i="3"/>
  <c r="DJ30" i="3"/>
  <c r="DI30" i="3"/>
  <c r="DK29" i="3"/>
  <c r="DJ29" i="3"/>
  <c r="DI29" i="3"/>
  <c r="DK28" i="3"/>
  <c r="DJ28" i="3"/>
  <c r="DI28" i="3"/>
  <c r="DK27" i="3"/>
  <c r="DJ27" i="3"/>
  <c r="DI27" i="3"/>
  <c r="DK26" i="3"/>
  <c r="DJ26" i="3"/>
  <c r="DI26" i="3"/>
  <c r="DK25" i="3"/>
  <c r="DJ25" i="3"/>
  <c r="DI25" i="3"/>
  <c r="DK24" i="3"/>
  <c r="DJ24" i="3"/>
  <c r="DI24" i="3"/>
  <c r="DK23" i="3"/>
  <c r="DJ23" i="3"/>
  <c r="DI23" i="3"/>
  <c r="DK22" i="3"/>
  <c r="DJ22" i="3"/>
  <c r="DI22" i="3"/>
  <c r="DK18" i="3"/>
  <c r="DJ18" i="3"/>
  <c r="DI18" i="3"/>
  <c r="DK17" i="3"/>
  <c r="DJ17" i="3"/>
  <c r="DI17" i="3"/>
  <c r="DK16" i="3"/>
  <c r="DJ16" i="3"/>
  <c r="DI16" i="3"/>
  <c r="DK15" i="3"/>
  <c r="DJ15" i="3"/>
  <c r="DI15" i="3"/>
  <c r="DK14" i="3"/>
  <c r="DJ14" i="3"/>
  <c r="DI14" i="3"/>
  <c r="DK13" i="3"/>
  <c r="DJ13" i="3"/>
  <c r="DI13" i="3"/>
  <c r="DK12" i="3"/>
  <c r="DJ12" i="3"/>
  <c r="DI12" i="3"/>
  <c r="DK11" i="3"/>
  <c r="DJ11" i="3"/>
  <c r="DI11" i="3"/>
  <c r="DK8" i="3"/>
  <c r="DJ8" i="3"/>
  <c r="DI8" i="3"/>
  <c r="DK7" i="3"/>
  <c r="DJ7" i="3"/>
  <c r="DI7" i="3"/>
  <c r="DK6" i="3"/>
  <c r="DJ6" i="3"/>
  <c r="DI6" i="3"/>
  <c r="CF2" i="2" s="1"/>
  <c r="DK5" i="3"/>
  <c r="DJ5" i="3"/>
  <c r="DI5" i="3"/>
  <c r="DK4" i="3"/>
  <c r="CF4" i="2" s="1"/>
  <c r="DJ4" i="3"/>
  <c r="DI4" i="3"/>
  <c r="DK3" i="3"/>
  <c r="DJ3" i="3"/>
  <c r="DI3" i="3"/>
  <c r="DK2" i="3"/>
  <c r="CE4" i="2" s="1"/>
  <c r="DJ2" i="3"/>
  <c r="CF3" i="2" s="1"/>
  <c r="DI2" i="3"/>
  <c r="CE2" i="2" s="1"/>
  <c r="DH98" i="3"/>
  <c r="DG98" i="3"/>
  <c r="DF98" i="3"/>
  <c r="DH97" i="3"/>
  <c r="DG97" i="3"/>
  <c r="DF97" i="3"/>
  <c r="DH96" i="3"/>
  <c r="DG96" i="3"/>
  <c r="DF96" i="3"/>
  <c r="DH95" i="3"/>
  <c r="DG95" i="3"/>
  <c r="DF95" i="3"/>
  <c r="DH94" i="3"/>
  <c r="DG94" i="3"/>
  <c r="DF94" i="3"/>
  <c r="DH93" i="3"/>
  <c r="DG93" i="3"/>
  <c r="DF93" i="3"/>
  <c r="DH92" i="3"/>
  <c r="DG92" i="3"/>
  <c r="DF92" i="3"/>
  <c r="DH91" i="3"/>
  <c r="DG91" i="3"/>
  <c r="DF91" i="3"/>
  <c r="DH90" i="3"/>
  <c r="DG90" i="3"/>
  <c r="DF90" i="3"/>
  <c r="DH87" i="3"/>
  <c r="DG87" i="3"/>
  <c r="DF87" i="3"/>
  <c r="DH86" i="3"/>
  <c r="DG86" i="3"/>
  <c r="DF86" i="3"/>
  <c r="DH85" i="3"/>
  <c r="DG85" i="3"/>
  <c r="DF85" i="3"/>
  <c r="DH84" i="3"/>
  <c r="DG84" i="3"/>
  <c r="DF84" i="3"/>
  <c r="DH83" i="3"/>
  <c r="DG83" i="3"/>
  <c r="DF83" i="3"/>
  <c r="DH82" i="3"/>
  <c r="DG82" i="3"/>
  <c r="DF82" i="3"/>
  <c r="DH81" i="3"/>
  <c r="DG81" i="3"/>
  <c r="DF81" i="3"/>
  <c r="DH80" i="3"/>
  <c r="DG80" i="3"/>
  <c r="DF80" i="3"/>
  <c r="DH79" i="3"/>
  <c r="DG79" i="3"/>
  <c r="DF79" i="3"/>
  <c r="DH78" i="3"/>
  <c r="DG78" i="3"/>
  <c r="DF78" i="3"/>
  <c r="DH75" i="3"/>
  <c r="DG75" i="3"/>
  <c r="DF75" i="3"/>
  <c r="DH74" i="3"/>
  <c r="DG74" i="3"/>
  <c r="DF74" i="3"/>
  <c r="DH73" i="3"/>
  <c r="DG73" i="3"/>
  <c r="DF73" i="3"/>
  <c r="DH72" i="3"/>
  <c r="DG72" i="3"/>
  <c r="DF72" i="3"/>
  <c r="DH71" i="3"/>
  <c r="DG71" i="3"/>
  <c r="DF71" i="3"/>
  <c r="DH70" i="3"/>
  <c r="DG70" i="3"/>
  <c r="DF70" i="3"/>
  <c r="DH69" i="3"/>
  <c r="DG69" i="3"/>
  <c r="DF69" i="3"/>
  <c r="DH68" i="3"/>
  <c r="DG68" i="3"/>
  <c r="DF68" i="3"/>
  <c r="DH67" i="3"/>
  <c r="DG67" i="3"/>
  <c r="DF67" i="3"/>
  <c r="DH63" i="3"/>
  <c r="DG63" i="3"/>
  <c r="DF63" i="3"/>
  <c r="DH62" i="3"/>
  <c r="DG62" i="3"/>
  <c r="DF62" i="3"/>
  <c r="DH61" i="3"/>
  <c r="DG61" i="3"/>
  <c r="DF61" i="3"/>
  <c r="DH60" i="3"/>
  <c r="DG60" i="3"/>
  <c r="DF60" i="3"/>
  <c r="DH59" i="3"/>
  <c r="DG59" i="3"/>
  <c r="DF59" i="3"/>
  <c r="DH58" i="3"/>
  <c r="DG58" i="3"/>
  <c r="DF58" i="3"/>
  <c r="DH57" i="3"/>
  <c r="DG57" i="3"/>
  <c r="DF57" i="3"/>
  <c r="DH56" i="3"/>
  <c r="DG56" i="3"/>
  <c r="DF56" i="3"/>
  <c r="DH52" i="3"/>
  <c r="DG52" i="3"/>
  <c r="DF52" i="3"/>
  <c r="DH51" i="3"/>
  <c r="DG51" i="3"/>
  <c r="DF51" i="3"/>
  <c r="DH50" i="3"/>
  <c r="DG50" i="3"/>
  <c r="DF50" i="3"/>
  <c r="DH49" i="3"/>
  <c r="DG49" i="3"/>
  <c r="DF49" i="3"/>
  <c r="DH48" i="3"/>
  <c r="DG48" i="3"/>
  <c r="DF48" i="3"/>
  <c r="DH47" i="3"/>
  <c r="DG47" i="3"/>
  <c r="DF47" i="3"/>
  <c r="DH46" i="3"/>
  <c r="DG46" i="3"/>
  <c r="DF46" i="3"/>
  <c r="DH45" i="3"/>
  <c r="DG45" i="3"/>
  <c r="DF45" i="3"/>
  <c r="DH42" i="3"/>
  <c r="DG42" i="3"/>
  <c r="DF42" i="3"/>
  <c r="DH41" i="3"/>
  <c r="DG41" i="3"/>
  <c r="DF41" i="3"/>
  <c r="DH40" i="3"/>
  <c r="DG40" i="3"/>
  <c r="DF40" i="3"/>
  <c r="DH39" i="3"/>
  <c r="DG39" i="3"/>
  <c r="DF39" i="3"/>
  <c r="DH38" i="3"/>
  <c r="DG38" i="3"/>
  <c r="DF38" i="3"/>
  <c r="DH37" i="3"/>
  <c r="DG37" i="3"/>
  <c r="DF37" i="3"/>
  <c r="DH36" i="3"/>
  <c r="DG36" i="3"/>
  <c r="DF36" i="3"/>
  <c r="DH35" i="3"/>
  <c r="DG35" i="3"/>
  <c r="DF35" i="3"/>
  <c r="DH34" i="3"/>
  <c r="DG34" i="3"/>
  <c r="DF34" i="3"/>
  <c r="DH33" i="3"/>
  <c r="DG33" i="3"/>
  <c r="DF33" i="3"/>
  <c r="DH30" i="3"/>
  <c r="DG30" i="3"/>
  <c r="DF30" i="3"/>
  <c r="DH29" i="3"/>
  <c r="DG29" i="3"/>
  <c r="DF29" i="3"/>
  <c r="DH28" i="3"/>
  <c r="DG28" i="3"/>
  <c r="DF28" i="3"/>
  <c r="DH27" i="3"/>
  <c r="DG27" i="3"/>
  <c r="DF27" i="3"/>
  <c r="DH26" i="3"/>
  <c r="DG26" i="3"/>
  <c r="DF26" i="3"/>
  <c r="DH25" i="3"/>
  <c r="DG25" i="3"/>
  <c r="DF25" i="3"/>
  <c r="DH24" i="3"/>
  <c r="DG24" i="3"/>
  <c r="DF24" i="3"/>
  <c r="DH23" i="3"/>
  <c r="DG23" i="3"/>
  <c r="DF23" i="3"/>
  <c r="DH22" i="3"/>
  <c r="DG22" i="3"/>
  <c r="DF22" i="3"/>
  <c r="DH19" i="3"/>
  <c r="DG19" i="3"/>
  <c r="DF19" i="3"/>
  <c r="DH18" i="3"/>
  <c r="DG18" i="3"/>
  <c r="DF18" i="3"/>
  <c r="DH17" i="3"/>
  <c r="DG17" i="3"/>
  <c r="DF17" i="3"/>
  <c r="DH16" i="3"/>
  <c r="DG16" i="3"/>
  <c r="DF16" i="3"/>
  <c r="DH15" i="3"/>
  <c r="DG15" i="3"/>
  <c r="DF15" i="3"/>
  <c r="DH14" i="3"/>
  <c r="DG14" i="3"/>
  <c r="DF14" i="3"/>
  <c r="DH13" i="3"/>
  <c r="DG13" i="3"/>
  <c r="DF13" i="3"/>
  <c r="DH12" i="3"/>
  <c r="DG12" i="3"/>
  <c r="DF12" i="3"/>
  <c r="DH11" i="3"/>
  <c r="DG11" i="3"/>
  <c r="DF11" i="3"/>
  <c r="CC2" i="2" s="1"/>
  <c r="DH8" i="3"/>
  <c r="DG8" i="3"/>
  <c r="DF8" i="3"/>
  <c r="DH7" i="3"/>
  <c r="DG7" i="3"/>
  <c r="DF7" i="3"/>
  <c r="DH6" i="3"/>
  <c r="DG6" i="3"/>
  <c r="DF6" i="3"/>
  <c r="DH5" i="3"/>
  <c r="DG5" i="3"/>
  <c r="DF5" i="3"/>
  <c r="DH4" i="3"/>
  <c r="DG4" i="3"/>
  <c r="DF4" i="3"/>
  <c r="CB2" i="2" s="1"/>
  <c r="DH3" i="3"/>
  <c r="CC4" i="2" s="1"/>
  <c r="DG3" i="3"/>
  <c r="DF3" i="3"/>
  <c r="DH2" i="3"/>
  <c r="DG2" i="3"/>
  <c r="CC3" i="2" s="1"/>
  <c r="DF2" i="3"/>
  <c r="DE99" i="3"/>
  <c r="DD99" i="3"/>
  <c r="DC99" i="3"/>
  <c r="DE98" i="3"/>
  <c r="DD98" i="3"/>
  <c r="DC98" i="3"/>
  <c r="DE97" i="3"/>
  <c r="DD97" i="3"/>
  <c r="DC97" i="3"/>
  <c r="DE96" i="3"/>
  <c r="DD96" i="3"/>
  <c r="DC96" i="3"/>
  <c r="DE95" i="3"/>
  <c r="DD95" i="3"/>
  <c r="DC95" i="3"/>
  <c r="DE94" i="3"/>
  <c r="DD94" i="3"/>
  <c r="DC94" i="3"/>
  <c r="DE93" i="3"/>
  <c r="DD93" i="3"/>
  <c r="DC93" i="3"/>
  <c r="DE92" i="3"/>
  <c r="DD92" i="3"/>
  <c r="DC92" i="3"/>
  <c r="DE91" i="3"/>
  <c r="DD91" i="3"/>
  <c r="DC91" i="3"/>
  <c r="DE90" i="3"/>
  <c r="DD90" i="3"/>
  <c r="DC90" i="3"/>
  <c r="DE87" i="3"/>
  <c r="DD87" i="3"/>
  <c r="DC87" i="3"/>
  <c r="DE86" i="3"/>
  <c r="DD86" i="3"/>
  <c r="DC86" i="3"/>
  <c r="DE85" i="3"/>
  <c r="DD85" i="3"/>
  <c r="DC85" i="3"/>
  <c r="DE84" i="3"/>
  <c r="DD84" i="3"/>
  <c r="DC84" i="3"/>
  <c r="DE83" i="3"/>
  <c r="DD83" i="3"/>
  <c r="DC83" i="3"/>
  <c r="DE82" i="3"/>
  <c r="DD82" i="3"/>
  <c r="DC82" i="3"/>
  <c r="DE81" i="3"/>
  <c r="DD81" i="3"/>
  <c r="DC81" i="3"/>
  <c r="DE80" i="3"/>
  <c r="DD80" i="3"/>
  <c r="DC80" i="3"/>
  <c r="DE79" i="3"/>
  <c r="DD79" i="3"/>
  <c r="DC79" i="3"/>
  <c r="DE78" i="3"/>
  <c r="DD78" i="3"/>
  <c r="DC78" i="3"/>
  <c r="DE74" i="3"/>
  <c r="DD74" i="3"/>
  <c r="DC74" i="3"/>
  <c r="DE73" i="3"/>
  <c r="DD73" i="3"/>
  <c r="DC73" i="3"/>
  <c r="DE72" i="3"/>
  <c r="DD72" i="3"/>
  <c r="DC72" i="3"/>
  <c r="DE71" i="3"/>
  <c r="DD71" i="3"/>
  <c r="DC71" i="3"/>
  <c r="DE70" i="3"/>
  <c r="DD70" i="3"/>
  <c r="DC70" i="3"/>
  <c r="DE69" i="3"/>
  <c r="DD69" i="3"/>
  <c r="DC69" i="3"/>
  <c r="DE68" i="3"/>
  <c r="DD68" i="3"/>
  <c r="DC68" i="3"/>
  <c r="DE67" i="3"/>
  <c r="DD67" i="3"/>
  <c r="DC67" i="3"/>
  <c r="DE64" i="3"/>
  <c r="DD64" i="3"/>
  <c r="DC64" i="3"/>
  <c r="DE63" i="3"/>
  <c r="DD63" i="3"/>
  <c r="DC63" i="3"/>
  <c r="DE62" i="3"/>
  <c r="DD62" i="3"/>
  <c r="DC62" i="3"/>
  <c r="DE61" i="3"/>
  <c r="DD61" i="3"/>
  <c r="DC61" i="3"/>
  <c r="DE60" i="3"/>
  <c r="DD60" i="3"/>
  <c r="DC60" i="3"/>
  <c r="DE59" i="3"/>
  <c r="DD59" i="3"/>
  <c r="DC59" i="3"/>
  <c r="DE58" i="3"/>
  <c r="DD58" i="3"/>
  <c r="DC58" i="3"/>
  <c r="DE57" i="3"/>
  <c r="DD57" i="3"/>
  <c r="DC57" i="3"/>
  <c r="DE56" i="3"/>
  <c r="DD56" i="3"/>
  <c r="DC56" i="3"/>
  <c r="DE52" i="3"/>
  <c r="DD52" i="3"/>
  <c r="DC52" i="3"/>
  <c r="DE51" i="3"/>
  <c r="DD51" i="3"/>
  <c r="DC51" i="3"/>
  <c r="DE50" i="3"/>
  <c r="DD50" i="3"/>
  <c r="DC50" i="3"/>
  <c r="DE49" i="3"/>
  <c r="DD49" i="3"/>
  <c r="DC49" i="3"/>
  <c r="DE48" i="3"/>
  <c r="DD48" i="3"/>
  <c r="DC48" i="3"/>
  <c r="DE47" i="3"/>
  <c r="DD47" i="3"/>
  <c r="DC47" i="3"/>
  <c r="DE46" i="3"/>
  <c r="DD46" i="3"/>
  <c r="DC46" i="3"/>
  <c r="DE45" i="3"/>
  <c r="DD45" i="3"/>
  <c r="DC45" i="3"/>
  <c r="DE42" i="3"/>
  <c r="DD42" i="3"/>
  <c r="DC42" i="3"/>
  <c r="DE41" i="3"/>
  <c r="DD41" i="3"/>
  <c r="DC41" i="3"/>
  <c r="DE40" i="3"/>
  <c r="DD40" i="3"/>
  <c r="DC40" i="3"/>
  <c r="DE39" i="3"/>
  <c r="DD39" i="3"/>
  <c r="DC39" i="3"/>
  <c r="DE38" i="3"/>
  <c r="DD38" i="3"/>
  <c r="DC38" i="3"/>
  <c r="DE37" i="3"/>
  <c r="DD37" i="3"/>
  <c r="DC37" i="3"/>
  <c r="DE36" i="3"/>
  <c r="DD36" i="3"/>
  <c r="DC36" i="3"/>
  <c r="DE35" i="3"/>
  <c r="DD35" i="3"/>
  <c r="DC35" i="3"/>
  <c r="DE34" i="3"/>
  <c r="DD34" i="3"/>
  <c r="DC34" i="3"/>
  <c r="DE33" i="3"/>
  <c r="DD33" i="3"/>
  <c r="DC33" i="3"/>
  <c r="DE30" i="3"/>
  <c r="DD30" i="3"/>
  <c r="DC30" i="3"/>
  <c r="DE29" i="3"/>
  <c r="DD29" i="3"/>
  <c r="DC29" i="3"/>
  <c r="DE28" i="3"/>
  <c r="DD28" i="3"/>
  <c r="DC28" i="3"/>
  <c r="DE27" i="3"/>
  <c r="DD27" i="3"/>
  <c r="DC27" i="3"/>
  <c r="DE26" i="3"/>
  <c r="DD26" i="3"/>
  <c r="DC26" i="3"/>
  <c r="DE25" i="3"/>
  <c r="DD25" i="3"/>
  <c r="DC25" i="3"/>
  <c r="DE24" i="3"/>
  <c r="DD24" i="3"/>
  <c r="DC24" i="3"/>
  <c r="DE23" i="3"/>
  <c r="DD23" i="3"/>
  <c r="DC23" i="3"/>
  <c r="DE22" i="3"/>
  <c r="DD22" i="3"/>
  <c r="DC22" i="3"/>
  <c r="DE19" i="3"/>
  <c r="DD19" i="3"/>
  <c r="DC19" i="3"/>
  <c r="DE18" i="3"/>
  <c r="DD18" i="3"/>
  <c r="DC18" i="3"/>
  <c r="DE17" i="3"/>
  <c r="DD17" i="3"/>
  <c r="DC17" i="3"/>
  <c r="DE16" i="3"/>
  <c r="DD16" i="3"/>
  <c r="DC16" i="3"/>
  <c r="DE15" i="3"/>
  <c r="DD15" i="3"/>
  <c r="DC15" i="3"/>
  <c r="DE14" i="3"/>
  <c r="DD14" i="3"/>
  <c r="DC14" i="3"/>
  <c r="DE13" i="3"/>
  <c r="DD13" i="3"/>
  <c r="DC13" i="3"/>
  <c r="DE12" i="3"/>
  <c r="DD12" i="3"/>
  <c r="DC12" i="3"/>
  <c r="DE11" i="3"/>
  <c r="DD11" i="3"/>
  <c r="DC11" i="3"/>
  <c r="BZ2" i="2" s="1"/>
  <c r="DE8" i="3"/>
  <c r="DD8" i="3"/>
  <c r="DC8" i="3"/>
  <c r="DE7" i="3"/>
  <c r="DD7" i="3"/>
  <c r="DC7" i="3"/>
  <c r="DE6" i="3"/>
  <c r="DD6" i="3"/>
  <c r="DC6" i="3"/>
  <c r="DE5" i="3"/>
  <c r="DD5" i="3"/>
  <c r="DC5" i="3"/>
  <c r="DE4" i="3"/>
  <c r="DD4" i="3"/>
  <c r="DC4" i="3"/>
  <c r="BY2" i="2" s="1"/>
  <c r="DE3" i="3"/>
  <c r="BY4" i="2" s="1"/>
  <c r="DD3" i="3"/>
  <c r="DC3" i="3"/>
  <c r="DE2" i="3"/>
  <c r="DD2" i="3"/>
  <c r="BZ3" i="2" s="1"/>
  <c r="DC2" i="3"/>
  <c r="AY10" i="2"/>
  <c r="BB10" i="2"/>
  <c r="BD99" i="3"/>
  <c r="AY99" i="3"/>
  <c r="BD98" i="3"/>
  <c r="AY98" i="3"/>
  <c r="BD97" i="3"/>
  <c r="AY97" i="3"/>
  <c r="BD96" i="3"/>
  <c r="AY96" i="3"/>
  <c r="BD95" i="3"/>
  <c r="AY95" i="3"/>
  <c r="BD94" i="3"/>
  <c r="AY94" i="3"/>
  <c r="BD93" i="3"/>
  <c r="AY93" i="3"/>
  <c r="BD92" i="3"/>
  <c r="AY92" i="3"/>
  <c r="BD91" i="3"/>
  <c r="AY91" i="3"/>
  <c r="BD90" i="3"/>
  <c r="AY90" i="3"/>
  <c r="BD87" i="3"/>
  <c r="AY87" i="3"/>
  <c r="BD86" i="3"/>
  <c r="AY86" i="3"/>
  <c r="BD85" i="3"/>
  <c r="AY85" i="3"/>
  <c r="BD84" i="3"/>
  <c r="AY84" i="3"/>
  <c r="BD83" i="3"/>
  <c r="AY83" i="3"/>
  <c r="BD82" i="3"/>
  <c r="AY82" i="3"/>
  <c r="BD81" i="3"/>
  <c r="AY81" i="3"/>
  <c r="BD80" i="3"/>
  <c r="AY80" i="3"/>
  <c r="BD79" i="3"/>
  <c r="AY79" i="3"/>
  <c r="BD78" i="3"/>
  <c r="AY78" i="3"/>
  <c r="BD74" i="3"/>
  <c r="AY74" i="3"/>
  <c r="BD73" i="3"/>
  <c r="AY73" i="3"/>
  <c r="BD72" i="3"/>
  <c r="AY72" i="3"/>
  <c r="BD71" i="3"/>
  <c r="AY71" i="3"/>
  <c r="BD70" i="3"/>
  <c r="AY70" i="3"/>
  <c r="BD69" i="3"/>
  <c r="AY69" i="3"/>
  <c r="BD68" i="3"/>
  <c r="AY68" i="3"/>
  <c r="BD67" i="3"/>
  <c r="AY67" i="3"/>
  <c r="BD64" i="3"/>
  <c r="AY64" i="3"/>
  <c r="BD63" i="3"/>
  <c r="AY63" i="3"/>
  <c r="BD62" i="3"/>
  <c r="AY62" i="3"/>
  <c r="BD61" i="3"/>
  <c r="AY61" i="3"/>
  <c r="BD60" i="3"/>
  <c r="AY60" i="3"/>
  <c r="BD59" i="3"/>
  <c r="AY59" i="3"/>
  <c r="BD58" i="3"/>
  <c r="AY58" i="3"/>
  <c r="BD57" i="3"/>
  <c r="AY57" i="3"/>
  <c r="BD56" i="3"/>
  <c r="AY56" i="3"/>
  <c r="BD53" i="3"/>
  <c r="AY53" i="3"/>
  <c r="BD52" i="3"/>
  <c r="AY52" i="3"/>
  <c r="BD51" i="3"/>
  <c r="AY51" i="3"/>
  <c r="BD50" i="3"/>
  <c r="AY50" i="3"/>
  <c r="BD49" i="3"/>
  <c r="AY49" i="3"/>
  <c r="BD48" i="3"/>
  <c r="AY48" i="3"/>
  <c r="BD47" i="3"/>
  <c r="AY47" i="3"/>
  <c r="BD46" i="3"/>
  <c r="AY46" i="3"/>
  <c r="BD45" i="3"/>
  <c r="AY45" i="3"/>
  <c r="BD41" i="3"/>
  <c r="AY41" i="3"/>
  <c r="BD40" i="3"/>
  <c r="AY40" i="3"/>
  <c r="BD39" i="3"/>
  <c r="AY39" i="3"/>
  <c r="BD38" i="3"/>
  <c r="AY38" i="3"/>
  <c r="BD37" i="3"/>
  <c r="AY37" i="3"/>
  <c r="BD36" i="3"/>
  <c r="AY36" i="3"/>
  <c r="BD35" i="3"/>
  <c r="AY35" i="3"/>
  <c r="BD34" i="3"/>
  <c r="AY34" i="3"/>
  <c r="BD33" i="3"/>
  <c r="AY33" i="3"/>
  <c r="BD30" i="3"/>
  <c r="AY30" i="3"/>
  <c r="BD29" i="3"/>
  <c r="AY29" i="3"/>
  <c r="BD28" i="3"/>
  <c r="AY28" i="3"/>
  <c r="BD27" i="3"/>
  <c r="AY27" i="3"/>
  <c r="BD26" i="3"/>
  <c r="AY26" i="3"/>
  <c r="BD25" i="3"/>
  <c r="AY25" i="3"/>
  <c r="BD24" i="3"/>
  <c r="AY24" i="3"/>
  <c r="BD23" i="3"/>
  <c r="AY23" i="3"/>
  <c r="BD22" i="3"/>
  <c r="AY22" i="3"/>
  <c r="BD18" i="3"/>
  <c r="AY18" i="3"/>
  <c r="BD17" i="3"/>
  <c r="AY17" i="3"/>
  <c r="BD16" i="3"/>
  <c r="AY16" i="3"/>
  <c r="BD15" i="3"/>
  <c r="AY15" i="3"/>
  <c r="BD14" i="3"/>
  <c r="AY14" i="3"/>
  <c r="BD13" i="3"/>
  <c r="AY13" i="3"/>
  <c r="BD12" i="3"/>
  <c r="AY12" i="3"/>
  <c r="BD11" i="3"/>
  <c r="AY11" i="3"/>
  <c r="BD8" i="3"/>
  <c r="AY8" i="3"/>
  <c r="BD7" i="3"/>
  <c r="AY7" i="3"/>
  <c r="BD6" i="3"/>
  <c r="AY6" i="3"/>
  <c r="BD5" i="3"/>
  <c r="AY5" i="3"/>
  <c r="BD4" i="3"/>
  <c r="AY4" i="3"/>
  <c r="BD3" i="3"/>
  <c r="BH11" i="2" s="1"/>
  <c r="AY3" i="3"/>
  <c r="BH10" i="2" s="1"/>
  <c r="BD2" i="3"/>
  <c r="AY2" i="3"/>
  <c r="BC99" i="3"/>
  <c r="AX99" i="3"/>
  <c r="BC98" i="3"/>
  <c r="AX98" i="3"/>
  <c r="BC97" i="3"/>
  <c r="AX97" i="3"/>
  <c r="BC96" i="3"/>
  <c r="AX96" i="3"/>
  <c r="BC95" i="3"/>
  <c r="AX95" i="3"/>
  <c r="BC94" i="3"/>
  <c r="AX94" i="3"/>
  <c r="BC93" i="3"/>
  <c r="AX93" i="3"/>
  <c r="BC92" i="3"/>
  <c r="AX92" i="3"/>
  <c r="BC91" i="3"/>
  <c r="AX91" i="3"/>
  <c r="BC90" i="3"/>
  <c r="AX90" i="3"/>
  <c r="BC87" i="3"/>
  <c r="AX87" i="3"/>
  <c r="BC86" i="3"/>
  <c r="AX86" i="3"/>
  <c r="BC85" i="3"/>
  <c r="AX85" i="3"/>
  <c r="BC84" i="3"/>
  <c r="AX84" i="3"/>
  <c r="BC83" i="3"/>
  <c r="AX83" i="3"/>
  <c r="BC82" i="3"/>
  <c r="AX82" i="3"/>
  <c r="BC81" i="3"/>
  <c r="AX81" i="3"/>
  <c r="BC80" i="3"/>
  <c r="AX80" i="3"/>
  <c r="BC79" i="3"/>
  <c r="AX79" i="3"/>
  <c r="BC78" i="3"/>
  <c r="AX78" i="3"/>
  <c r="BC74" i="3"/>
  <c r="AX74" i="3"/>
  <c r="BC73" i="3"/>
  <c r="AX73" i="3"/>
  <c r="BC72" i="3"/>
  <c r="AX72" i="3"/>
  <c r="BC71" i="3"/>
  <c r="AX71" i="3"/>
  <c r="BC70" i="3"/>
  <c r="AX70" i="3"/>
  <c r="BC69" i="3"/>
  <c r="AX69" i="3"/>
  <c r="BC68" i="3"/>
  <c r="AX68" i="3"/>
  <c r="BC67" i="3"/>
  <c r="AX67" i="3"/>
  <c r="BC64" i="3"/>
  <c r="AX64" i="3"/>
  <c r="BC63" i="3"/>
  <c r="AX63" i="3"/>
  <c r="BC62" i="3"/>
  <c r="AX62" i="3"/>
  <c r="BC61" i="3"/>
  <c r="AX61" i="3"/>
  <c r="BC60" i="3"/>
  <c r="AX60" i="3"/>
  <c r="BC59" i="3"/>
  <c r="AX59" i="3"/>
  <c r="BC58" i="3"/>
  <c r="AX58" i="3"/>
  <c r="BC57" i="3"/>
  <c r="AX57" i="3"/>
  <c r="BC56" i="3"/>
  <c r="AX56" i="3"/>
  <c r="BC52" i="3"/>
  <c r="AX52" i="3"/>
  <c r="BC51" i="3"/>
  <c r="AX51" i="3"/>
  <c r="BC50" i="3"/>
  <c r="AX50" i="3"/>
  <c r="BC49" i="3"/>
  <c r="AX49" i="3"/>
  <c r="BC48" i="3"/>
  <c r="AX48" i="3"/>
  <c r="BC47" i="3"/>
  <c r="AX47" i="3"/>
  <c r="BC46" i="3"/>
  <c r="AX46" i="3"/>
  <c r="BC45" i="3"/>
  <c r="AX45" i="3"/>
  <c r="BC41" i="3"/>
  <c r="AX41" i="3"/>
  <c r="BC40" i="3"/>
  <c r="AX40" i="3"/>
  <c r="BC39" i="3"/>
  <c r="AX39" i="3"/>
  <c r="BC38" i="3"/>
  <c r="AX38" i="3"/>
  <c r="BC37" i="3"/>
  <c r="AX37" i="3"/>
  <c r="BC36" i="3"/>
  <c r="AX36" i="3"/>
  <c r="BC35" i="3"/>
  <c r="AX35" i="3"/>
  <c r="BC34" i="3"/>
  <c r="AX34" i="3"/>
  <c r="BC33" i="3"/>
  <c r="AX33" i="3"/>
  <c r="BC30" i="3"/>
  <c r="AX30" i="3"/>
  <c r="BC29" i="3"/>
  <c r="AX29" i="3"/>
  <c r="BC28" i="3"/>
  <c r="AX28" i="3"/>
  <c r="BC27" i="3"/>
  <c r="AX27" i="3"/>
  <c r="BC26" i="3"/>
  <c r="AX26" i="3"/>
  <c r="BC25" i="3"/>
  <c r="AX25" i="3"/>
  <c r="BC24" i="3"/>
  <c r="AX24" i="3"/>
  <c r="BC23" i="3"/>
  <c r="AX23" i="3"/>
  <c r="BC22" i="3"/>
  <c r="AX22" i="3"/>
  <c r="BC18" i="3"/>
  <c r="AX18" i="3"/>
  <c r="BC17" i="3"/>
  <c r="AX17" i="3"/>
  <c r="BC16" i="3"/>
  <c r="AX16" i="3"/>
  <c r="BC15" i="3"/>
  <c r="AX15" i="3"/>
  <c r="BC14" i="3"/>
  <c r="AX14" i="3"/>
  <c r="BC13" i="3"/>
  <c r="AX13" i="3"/>
  <c r="BC12" i="3"/>
  <c r="AX12" i="3"/>
  <c r="BC11" i="3"/>
  <c r="AX11" i="3"/>
  <c r="BC8" i="3"/>
  <c r="AX8" i="3"/>
  <c r="BC7" i="3"/>
  <c r="AX7" i="3"/>
  <c r="BC6" i="3"/>
  <c r="AX6" i="3"/>
  <c r="BC5" i="3"/>
  <c r="AX5" i="3"/>
  <c r="BC4" i="3"/>
  <c r="AX4" i="3"/>
  <c r="BC3" i="3"/>
  <c r="AX3" i="3"/>
  <c r="BC2" i="3"/>
  <c r="BF11" i="2" s="1"/>
  <c r="AX2" i="3"/>
  <c r="BE10" i="2" s="1"/>
  <c r="BB98" i="3"/>
  <c r="AW98" i="3"/>
  <c r="BB97" i="3"/>
  <c r="AW97" i="3"/>
  <c r="BB96" i="3"/>
  <c r="AW96" i="3"/>
  <c r="BB95" i="3"/>
  <c r="AW95" i="3"/>
  <c r="BB94" i="3"/>
  <c r="AW94" i="3"/>
  <c r="BB93" i="3"/>
  <c r="AW93" i="3"/>
  <c r="BB92" i="3"/>
  <c r="AW92" i="3"/>
  <c r="BB91" i="3"/>
  <c r="AW91" i="3"/>
  <c r="BB90" i="3"/>
  <c r="AW90" i="3"/>
  <c r="BB87" i="3"/>
  <c r="AW87" i="3"/>
  <c r="BB86" i="3"/>
  <c r="AW86" i="3"/>
  <c r="BB85" i="3"/>
  <c r="AW85" i="3"/>
  <c r="BB84" i="3"/>
  <c r="AW84" i="3"/>
  <c r="BB83" i="3"/>
  <c r="AW83" i="3"/>
  <c r="BB82" i="3"/>
  <c r="AW82" i="3"/>
  <c r="BB81" i="3"/>
  <c r="AW81" i="3"/>
  <c r="BB80" i="3"/>
  <c r="AW80" i="3"/>
  <c r="BB79" i="3"/>
  <c r="AW79" i="3"/>
  <c r="BB78" i="3"/>
  <c r="AW78" i="3"/>
  <c r="BB75" i="3"/>
  <c r="AW75" i="3"/>
  <c r="BB74" i="3"/>
  <c r="AW74" i="3"/>
  <c r="BB73" i="3"/>
  <c r="AW73" i="3"/>
  <c r="BB72" i="3"/>
  <c r="AW72" i="3"/>
  <c r="BB71" i="3"/>
  <c r="AW71" i="3"/>
  <c r="BB70" i="3"/>
  <c r="AW70" i="3"/>
  <c r="BB69" i="3"/>
  <c r="AW69" i="3"/>
  <c r="BB68" i="3"/>
  <c r="AW68" i="3"/>
  <c r="BB67" i="3"/>
  <c r="AW67" i="3"/>
  <c r="BB63" i="3"/>
  <c r="AW63" i="3"/>
  <c r="BB62" i="3"/>
  <c r="AW62" i="3"/>
  <c r="BB61" i="3"/>
  <c r="AW61" i="3"/>
  <c r="BB60" i="3"/>
  <c r="AW60" i="3"/>
  <c r="BB59" i="3"/>
  <c r="AW59" i="3"/>
  <c r="BB58" i="3"/>
  <c r="AW58" i="3"/>
  <c r="BB57" i="3"/>
  <c r="AW57" i="3"/>
  <c r="BB56" i="3"/>
  <c r="AW56" i="3"/>
  <c r="BB52" i="3"/>
  <c r="AW52" i="3"/>
  <c r="BB51" i="3"/>
  <c r="AW51" i="3"/>
  <c r="BB50" i="3"/>
  <c r="AW50" i="3"/>
  <c r="BB49" i="3"/>
  <c r="AW49" i="3"/>
  <c r="BB48" i="3"/>
  <c r="AW48" i="3"/>
  <c r="BB47" i="3"/>
  <c r="AW47" i="3"/>
  <c r="BB46" i="3"/>
  <c r="AW46" i="3"/>
  <c r="BB45" i="3"/>
  <c r="AW45" i="3"/>
  <c r="BB42" i="3"/>
  <c r="AW42" i="3"/>
  <c r="BB41" i="3"/>
  <c r="AW41" i="3"/>
  <c r="BB40" i="3"/>
  <c r="AW40" i="3"/>
  <c r="BB39" i="3"/>
  <c r="AW39" i="3"/>
  <c r="BB38" i="3"/>
  <c r="AW38" i="3"/>
  <c r="BB37" i="3"/>
  <c r="AW37" i="3"/>
  <c r="BB36" i="3"/>
  <c r="AW36" i="3"/>
  <c r="BB35" i="3"/>
  <c r="AW35" i="3"/>
  <c r="BB34" i="3"/>
  <c r="AW34" i="3"/>
  <c r="BB33" i="3"/>
  <c r="AW33" i="3"/>
  <c r="BB30" i="3"/>
  <c r="AW30" i="3"/>
  <c r="BB29" i="3"/>
  <c r="AW29" i="3"/>
  <c r="BB28" i="3"/>
  <c r="AW28" i="3"/>
  <c r="BB27" i="3"/>
  <c r="AW27" i="3"/>
  <c r="BB26" i="3"/>
  <c r="AW26" i="3"/>
  <c r="BB25" i="3"/>
  <c r="AW25" i="3"/>
  <c r="BB24" i="3"/>
  <c r="AW24" i="3"/>
  <c r="BB23" i="3"/>
  <c r="AW23" i="3"/>
  <c r="BB22" i="3"/>
  <c r="AW22" i="3"/>
  <c r="BB19" i="3"/>
  <c r="AW19" i="3"/>
  <c r="BB18" i="3"/>
  <c r="AW18" i="3"/>
  <c r="BB17" i="3"/>
  <c r="AW17" i="3"/>
  <c r="BB16" i="3"/>
  <c r="AW16" i="3"/>
  <c r="BB15" i="3"/>
  <c r="AW15" i="3"/>
  <c r="BB14" i="3"/>
  <c r="AW14" i="3"/>
  <c r="BB13" i="3"/>
  <c r="AW13" i="3"/>
  <c r="BB12" i="3"/>
  <c r="AW12" i="3"/>
  <c r="BB11" i="3"/>
  <c r="AW11" i="3"/>
  <c r="BB8" i="3"/>
  <c r="AW8" i="3"/>
  <c r="BB7" i="3"/>
  <c r="AW7" i="3"/>
  <c r="BB6" i="3"/>
  <c r="AW6" i="3"/>
  <c r="BB5" i="3"/>
  <c r="AW5" i="3"/>
  <c r="BB4" i="3"/>
  <c r="AW4" i="3"/>
  <c r="BB3" i="3"/>
  <c r="AW3" i="3"/>
  <c r="BC10" i="2" s="1"/>
  <c r="BB2" i="3"/>
  <c r="BB11" i="2" s="1"/>
  <c r="AW2" i="3"/>
  <c r="BA99" i="3"/>
  <c r="AV99" i="3"/>
  <c r="BA98" i="3"/>
  <c r="AV98" i="3"/>
  <c r="BA97" i="3"/>
  <c r="AV97" i="3"/>
  <c r="BA96" i="3"/>
  <c r="AV96" i="3"/>
  <c r="BA95" i="3"/>
  <c r="AV95" i="3"/>
  <c r="BA94" i="3"/>
  <c r="AV94" i="3"/>
  <c r="BA93" i="3"/>
  <c r="AV93" i="3"/>
  <c r="BA92" i="3"/>
  <c r="AV92" i="3"/>
  <c r="BA91" i="3"/>
  <c r="AV91" i="3"/>
  <c r="BA90" i="3"/>
  <c r="AV90" i="3"/>
  <c r="BA87" i="3"/>
  <c r="AV87" i="3"/>
  <c r="BA86" i="3"/>
  <c r="AV86" i="3"/>
  <c r="BA85" i="3"/>
  <c r="AV85" i="3"/>
  <c r="BA84" i="3"/>
  <c r="AV84" i="3"/>
  <c r="BA83" i="3"/>
  <c r="AV83" i="3"/>
  <c r="BA82" i="3"/>
  <c r="AV82" i="3"/>
  <c r="BA81" i="3"/>
  <c r="AV81" i="3"/>
  <c r="BA80" i="3"/>
  <c r="AV80" i="3"/>
  <c r="BA79" i="3"/>
  <c r="AV79" i="3"/>
  <c r="BA78" i="3"/>
  <c r="AV78" i="3"/>
  <c r="BA74" i="3"/>
  <c r="AV74" i="3"/>
  <c r="BA73" i="3"/>
  <c r="AV73" i="3"/>
  <c r="BA72" i="3"/>
  <c r="AV72" i="3"/>
  <c r="BA71" i="3"/>
  <c r="AV71" i="3"/>
  <c r="BA70" i="3"/>
  <c r="AV70" i="3"/>
  <c r="BA69" i="3"/>
  <c r="AV69" i="3"/>
  <c r="BA68" i="3"/>
  <c r="AV68" i="3"/>
  <c r="BA67" i="3"/>
  <c r="AV67" i="3"/>
  <c r="BA64" i="3"/>
  <c r="AV64" i="3"/>
  <c r="BA63" i="3"/>
  <c r="AV63" i="3"/>
  <c r="BA62" i="3"/>
  <c r="AV62" i="3"/>
  <c r="BA61" i="3"/>
  <c r="AV61" i="3"/>
  <c r="BA60" i="3"/>
  <c r="AV60" i="3"/>
  <c r="BA59" i="3"/>
  <c r="AV59" i="3"/>
  <c r="BA58" i="3"/>
  <c r="AV58" i="3"/>
  <c r="BA57" i="3"/>
  <c r="AV57" i="3"/>
  <c r="BA56" i="3"/>
  <c r="AV56" i="3"/>
  <c r="BA52" i="3"/>
  <c r="AV52" i="3"/>
  <c r="BA51" i="3"/>
  <c r="AV51" i="3"/>
  <c r="BA50" i="3"/>
  <c r="AV50" i="3"/>
  <c r="BA49" i="3"/>
  <c r="AV49" i="3"/>
  <c r="BA48" i="3"/>
  <c r="AV48" i="3"/>
  <c r="BA47" i="3"/>
  <c r="AV47" i="3"/>
  <c r="BA46" i="3"/>
  <c r="AV46" i="3"/>
  <c r="BA45" i="3"/>
  <c r="AV45" i="3"/>
  <c r="BA42" i="3"/>
  <c r="AV42" i="3"/>
  <c r="BA41" i="3"/>
  <c r="AV41" i="3"/>
  <c r="BA40" i="3"/>
  <c r="AV40" i="3"/>
  <c r="BA39" i="3"/>
  <c r="AV39" i="3"/>
  <c r="BA38" i="3"/>
  <c r="AV38" i="3"/>
  <c r="BA37" i="3"/>
  <c r="AV37" i="3"/>
  <c r="BA36" i="3"/>
  <c r="AV36" i="3"/>
  <c r="BA35" i="3"/>
  <c r="AV35" i="3"/>
  <c r="BA34" i="3"/>
  <c r="AV34" i="3"/>
  <c r="BA33" i="3"/>
  <c r="AV33" i="3"/>
  <c r="BA30" i="3"/>
  <c r="AV30" i="3"/>
  <c r="BA29" i="3"/>
  <c r="AV29" i="3"/>
  <c r="BA28" i="3"/>
  <c r="AV28" i="3"/>
  <c r="BA27" i="3"/>
  <c r="AV27" i="3"/>
  <c r="BA26" i="3"/>
  <c r="AV26" i="3"/>
  <c r="BA25" i="3"/>
  <c r="AV25" i="3"/>
  <c r="BA24" i="3"/>
  <c r="AV24" i="3"/>
  <c r="BA23" i="3"/>
  <c r="AV23" i="3"/>
  <c r="BA22" i="3"/>
  <c r="AV22" i="3"/>
  <c r="BA19" i="3"/>
  <c r="AV19" i="3"/>
  <c r="BA18" i="3"/>
  <c r="AV18" i="3"/>
  <c r="BA17" i="3"/>
  <c r="AV17" i="3"/>
  <c r="BA16" i="3"/>
  <c r="AV16" i="3"/>
  <c r="BA15" i="3"/>
  <c r="AV15" i="3"/>
  <c r="BA14" i="3"/>
  <c r="AV14" i="3"/>
  <c r="BA13" i="3"/>
  <c r="AV13" i="3"/>
  <c r="BA12" i="3"/>
  <c r="AV12" i="3"/>
  <c r="BA11" i="3"/>
  <c r="AV11" i="3"/>
  <c r="BA8" i="3"/>
  <c r="AV8" i="3"/>
  <c r="BA7" i="3"/>
  <c r="AV7" i="3"/>
  <c r="BA6" i="3"/>
  <c r="AV6" i="3"/>
  <c r="BA5" i="3"/>
  <c r="AV5" i="3"/>
  <c r="BA4" i="3"/>
  <c r="AV4" i="3"/>
  <c r="BA3" i="3"/>
  <c r="AV3" i="3"/>
  <c r="AZ10" i="2" s="1"/>
  <c r="BA2" i="3"/>
  <c r="AY11" i="2" s="1"/>
  <c r="AV2" i="3"/>
  <c r="AM99" i="3"/>
  <c r="AM98" i="3"/>
  <c r="AM97" i="3"/>
  <c r="AM96" i="3"/>
  <c r="AM95" i="3"/>
  <c r="AM94" i="3"/>
  <c r="AM93" i="3"/>
  <c r="AM92" i="3"/>
  <c r="AM91" i="3"/>
  <c r="AM90" i="3"/>
  <c r="AM87" i="3"/>
  <c r="AM86" i="3"/>
  <c r="AM85" i="3"/>
  <c r="AM84" i="3"/>
  <c r="AM83" i="3"/>
  <c r="AM82" i="3"/>
  <c r="AM81" i="3"/>
  <c r="AM80" i="3"/>
  <c r="AM79" i="3"/>
  <c r="AM78" i="3"/>
  <c r="AM74" i="3"/>
  <c r="AM73" i="3"/>
  <c r="AM72" i="3"/>
  <c r="AM71" i="3"/>
  <c r="AM70" i="3"/>
  <c r="AM69" i="3"/>
  <c r="AM68" i="3"/>
  <c r="AM67" i="3"/>
  <c r="AM64" i="3"/>
  <c r="AM63" i="3"/>
  <c r="AM62" i="3"/>
  <c r="AM61" i="3"/>
  <c r="AM60" i="3"/>
  <c r="AM59" i="3"/>
  <c r="AM58" i="3"/>
  <c r="AM57" i="3"/>
  <c r="AM56" i="3"/>
  <c r="AM53" i="3"/>
  <c r="AM52" i="3"/>
  <c r="AM51" i="3"/>
  <c r="AM50" i="3"/>
  <c r="AM49" i="3"/>
  <c r="AM48" i="3"/>
  <c r="AM47" i="3"/>
  <c r="AM46" i="3"/>
  <c r="AM45" i="3"/>
  <c r="AM41" i="3"/>
  <c r="AM40" i="3"/>
  <c r="AM39" i="3"/>
  <c r="AM38" i="3"/>
  <c r="AM37" i="3"/>
  <c r="AM36" i="3"/>
  <c r="AM35" i="3"/>
  <c r="AM34" i="3"/>
  <c r="AM33" i="3"/>
  <c r="AM30" i="3"/>
  <c r="AM29" i="3"/>
  <c r="AM28" i="3"/>
  <c r="AM27" i="3"/>
  <c r="AM26" i="3"/>
  <c r="AM25" i="3"/>
  <c r="AM24" i="3"/>
  <c r="AM23" i="3"/>
  <c r="AM22" i="3"/>
  <c r="AM18" i="3"/>
  <c r="AM17" i="3"/>
  <c r="AM16" i="3"/>
  <c r="AM15" i="3"/>
  <c r="AM14" i="3"/>
  <c r="AM13" i="3"/>
  <c r="AM12" i="3"/>
  <c r="AM11" i="3"/>
  <c r="AM8" i="3"/>
  <c r="AM7" i="3"/>
  <c r="AM6" i="3"/>
  <c r="AM5" i="3"/>
  <c r="AM4" i="3"/>
  <c r="AM3" i="3"/>
  <c r="AM2" i="3"/>
  <c r="BH8" i="2" s="1"/>
  <c r="AL99" i="3"/>
  <c r="AL98" i="3"/>
  <c r="AL97" i="3"/>
  <c r="AL96" i="3"/>
  <c r="AL95" i="3"/>
  <c r="AL94" i="3"/>
  <c r="AL93" i="3"/>
  <c r="AL92" i="3"/>
  <c r="AL91" i="3"/>
  <c r="AL90" i="3"/>
  <c r="AL87" i="3"/>
  <c r="AL86" i="3"/>
  <c r="AL85" i="3"/>
  <c r="AL84" i="3"/>
  <c r="AL83" i="3"/>
  <c r="AL82" i="3"/>
  <c r="AL81" i="3"/>
  <c r="AL80" i="3"/>
  <c r="AL79" i="3"/>
  <c r="AL78" i="3"/>
  <c r="AL74" i="3"/>
  <c r="AL73" i="3"/>
  <c r="AL72" i="3"/>
  <c r="AL71" i="3"/>
  <c r="AL70" i="3"/>
  <c r="AL69" i="3"/>
  <c r="AL68" i="3"/>
  <c r="AL67" i="3"/>
  <c r="AL64" i="3"/>
  <c r="AL63" i="3"/>
  <c r="AL62" i="3"/>
  <c r="AL61" i="3"/>
  <c r="AL60" i="3"/>
  <c r="AL59" i="3"/>
  <c r="AL58" i="3"/>
  <c r="AL57" i="3"/>
  <c r="AL56" i="3"/>
  <c r="AL52" i="3"/>
  <c r="AL51" i="3"/>
  <c r="AL50" i="3"/>
  <c r="AL49" i="3"/>
  <c r="AL48" i="3"/>
  <c r="AL47" i="3"/>
  <c r="AL46" i="3"/>
  <c r="AL45" i="3"/>
  <c r="AL41" i="3"/>
  <c r="AL40" i="3"/>
  <c r="AL39" i="3"/>
  <c r="AL38" i="3"/>
  <c r="AL37" i="3"/>
  <c r="AL36" i="3"/>
  <c r="AL35" i="3"/>
  <c r="AL34" i="3"/>
  <c r="AL33" i="3"/>
  <c r="AL30" i="3"/>
  <c r="AL29" i="3"/>
  <c r="AL28" i="3"/>
  <c r="AL27" i="3"/>
  <c r="AL26" i="3"/>
  <c r="AL25" i="3"/>
  <c r="AL24" i="3"/>
  <c r="AL23" i="3"/>
  <c r="AL22" i="3"/>
  <c r="AL18" i="3"/>
  <c r="AL17" i="3"/>
  <c r="AL16" i="3"/>
  <c r="AL15" i="3"/>
  <c r="AL14" i="3"/>
  <c r="AL13" i="3"/>
  <c r="AL12" i="3"/>
  <c r="AL11" i="3"/>
  <c r="AL8" i="3"/>
  <c r="AL7" i="3"/>
  <c r="AL6" i="3"/>
  <c r="AL5" i="3"/>
  <c r="AL4" i="3"/>
  <c r="AL3" i="3"/>
  <c r="AL2" i="3"/>
  <c r="BE8" i="2" s="1"/>
  <c r="AK98" i="3"/>
  <c r="AK97" i="3"/>
  <c r="AK96" i="3"/>
  <c r="AK95" i="3"/>
  <c r="AK94" i="3"/>
  <c r="AK93" i="3"/>
  <c r="AK92" i="3"/>
  <c r="AK91" i="3"/>
  <c r="AK90" i="3"/>
  <c r="AK87" i="3"/>
  <c r="AK86" i="3"/>
  <c r="AK85" i="3"/>
  <c r="AK84" i="3"/>
  <c r="AK83" i="3"/>
  <c r="AK82" i="3"/>
  <c r="AK81" i="3"/>
  <c r="AK80" i="3"/>
  <c r="AK79" i="3"/>
  <c r="AK78" i="3"/>
  <c r="AK75" i="3"/>
  <c r="AK74" i="3"/>
  <c r="AK73" i="3"/>
  <c r="AK72" i="3"/>
  <c r="AK71" i="3"/>
  <c r="AK70" i="3"/>
  <c r="AK69" i="3"/>
  <c r="AK68" i="3"/>
  <c r="AK67" i="3"/>
  <c r="AK63" i="3"/>
  <c r="AK62" i="3"/>
  <c r="BB8" i="2" s="1"/>
  <c r="AK61" i="3"/>
  <c r="AK60" i="3"/>
  <c r="AK59" i="3"/>
  <c r="AK58" i="3"/>
  <c r="AK57" i="3"/>
  <c r="AK56" i="3"/>
  <c r="AK52" i="3"/>
  <c r="AK51" i="3"/>
  <c r="AK50" i="3"/>
  <c r="AK49" i="3"/>
  <c r="AK48" i="3"/>
  <c r="AK47" i="3"/>
  <c r="AK46" i="3"/>
  <c r="AK45" i="3"/>
  <c r="AK42" i="3"/>
  <c r="AK41" i="3"/>
  <c r="AK40" i="3"/>
  <c r="AK39" i="3"/>
  <c r="AK38" i="3"/>
  <c r="AK37" i="3"/>
  <c r="AK36" i="3"/>
  <c r="AK35" i="3"/>
  <c r="AK34" i="3"/>
  <c r="AK33" i="3"/>
  <c r="AK30" i="3"/>
  <c r="AK29" i="3"/>
  <c r="AK28" i="3"/>
  <c r="AK27" i="3"/>
  <c r="AK26" i="3"/>
  <c r="AK25" i="3"/>
  <c r="AK24" i="3"/>
  <c r="AK23" i="3"/>
  <c r="AK22" i="3"/>
  <c r="AK19" i="3"/>
  <c r="AK18" i="3"/>
  <c r="AK17" i="3"/>
  <c r="AK16" i="3"/>
  <c r="AK15" i="3"/>
  <c r="AK14" i="3"/>
  <c r="AK13" i="3"/>
  <c r="AK12" i="3"/>
  <c r="AK11" i="3"/>
  <c r="AK8" i="3"/>
  <c r="AK7" i="3"/>
  <c r="AK6" i="3"/>
  <c r="AK5" i="3"/>
  <c r="AK4" i="3"/>
  <c r="AK3" i="3"/>
  <c r="AK2" i="3"/>
  <c r="BC8" i="2" s="1"/>
  <c r="AJ99" i="3"/>
  <c r="AJ98" i="3"/>
  <c r="AJ97" i="3"/>
  <c r="AJ96" i="3"/>
  <c r="AJ95" i="3"/>
  <c r="AJ94" i="3"/>
  <c r="AJ93" i="3"/>
  <c r="AJ92" i="3"/>
  <c r="AJ91" i="3"/>
  <c r="AJ90" i="3"/>
  <c r="AJ87" i="3"/>
  <c r="AJ86" i="3"/>
  <c r="AJ85" i="3"/>
  <c r="AJ84" i="3"/>
  <c r="AJ83" i="3"/>
  <c r="AJ82" i="3"/>
  <c r="AJ81" i="3"/>
  <c r="AJ80" i="3"/>
  <c r="AJ79" i="3"/>
  <c r="AJ78" i="3"/>
  <c r="AJ74" i="3"/>
  <c r="AJ73" i="3"/>
  <c r="AJ72" i="3"/>
  <c r="AJ71" i="3"/>
  <c r="AJ70" i="3"/>
  <c r="AJ69" i="3"/>
  <c r="AJ68" i="3"/>
  <c r="AJ67" i="3"/>
  <c r="AJ64" i="3"/>
  <c r="AJ63" i="3"/>
  <c r="AJ62" i="3"/>
  <c r="AJ61" i="3"/>
  <c r="AJ60" i="3"/>
  <c r="AJ59" i="3"/>
  <c r="AJ58" i="3"/>
  <c r="AJ57" i="3"/>
  <c r="AJ56" i="3"/>
  <c r="AJ52" i="3"/>
  <c r="AJ51" i="3"/>
  <c r="AJ50" i="3"/>
  <c r="AJ49" i="3"/>
  <c r="AJ48" i="3"/>
  <c r="AJ47" i="3"/>
  <c r="AJ46" i="3"/>
  <c r="AJ45" i="3"/>
  <c r="AJ42" i="3"/>
  <c r="AJ41" i="3"/>
  <c r="AJ40" i="3"/>
  <c r="AJ39" i="3"/>
  <c r="AJ38" i="3"/>
  <c r="AJ37" i="3"/>
  <c r="AJ36" i="3"/>
  <c r="AJ35" i="3"/>
  <c r="AJ34" i="3"/>
  <c r="AJ33" i="3"/>
  <c r="AJ30" i="3"/>
  <c r="AJ29" i="3"/>
  <c r="AJ28" i="3"/>
  <c r="AJ27" i="3"/>
  <c r="AJ26" i="3"/>
  <c r="AJ25" i="3"/>
  <c r="AJ24" i="3"/>
  <c r="AJ23" i="3"/>
  <c r="AJ22" i="3"/>
  <c r="AJ19" i="3"/>
  <c r="AJ18" i="3"/>
  <c r="AJ17" i="3"/>
  <c r="AJ16" i="3"/>
  <c r="AJ15" i="3"/>
  <c r="AJ14" i="3"/>
  <c r="AJ13" i="3"/>
  <c r="AJ12" i="3"/>
  <c r="AJ11" i="3"/>
  <c r="AJ8" i="3"/>
  <c r="AJ7" i="3"/>
  <c r="AJ6" i="3"/>
  <c r="AJ5" i="3"/>
  <c r="AJ4" i="3"/>
  <c r="AJ3" i="3"/>
  <c r="AY8" i="2" s="1"/>
  <c r="AJ2" i="3"/>
  <c r="X99" i="3"/>
  <c r="X98" i="3"/>
  <c r="X97" i="3"/>
  <c r="X96" i="3"/>
  <c r="X95" i="3"/>
  <c r="X94" i="3"/>
  <c r="X93" i="3"/>
  <c r="X92" i="3"/>
  <c r="X91" i="3"/>
  <c r="X90" i="3"/>
  <c r="X87" i="3"/>
  <c r="X86" i="3"/>
  <c r="X85" i="3"/>
  <c r="X84" i="3"/>
  <c r="X83" i="3"/>
  <c r="X82" i="3"/>
  <c r="X81" i="3"/>
  <c r="X80" i="3"/>
  <c r="X79" i="3"/>
  <c r="X78" i="3"/>
  <c r="X74" i="3"/>
  <c r="X73" i="3"/>
  <c r="X72" i="3"/>
  <c r="X71" i="3"/>
  <c r="X70" i="3"/>
  <c r="X69" i="3"/>
  <c r="X68" i="3"/>
  <c r="X67" i="3"/>
  <c r="X64" i="3"/>
  <c r="X63" i="3"/>
  <c r="X62" i="3"/>
  <c r="X61" i="3"/>
  <c r="X60" i="3"/>
  <c r="X59" i="3"/>
  <c r="X58" i="3"/>
  <c r="X57" i="3"/>
  <c r="X56" i="3"/>
  <c r="X53" i="3"/>
  <c r="X52" i="3"/>
  <c r="X51" i="3"/>
  <c r="X50" i="3"/>
  <c r="X49" i="3"/>
  <c r="X48" i="3"/>
  <c r="X47" i="3"/>
  <c r="X46" i="3"/>
  <c r="X45" i="3"/>
  <c r="X41" i="3"/>
  <c r="X40" i="3"/>
  <c r="X39" i="3"/>
  <c r="X38" i="3"/>
  <c r="X37" i="3"/>
  <c r="X36" i="3"/>
  <c r="X35" i="3"/>
  <c r="X34" i="3"/>
  <c r="X33" i="3"/>
  <c r="X30" i="3"/>
  <c r="X29" i="3"/>
  <c r="X28" i="3"/>
  <c r="X27" i="3"/>
  <c r="X26" i="3"/>
  <c r="X25" i="3"/>
  <c r="X24" i="3"/>
  <c r="X23" i="3"/>
  <c r="X22" i="3"/>
  <c r="X18" i="3"/>
  <c r="X17" i="3"/>
  <c r="X16" i="3"/>
  <c r="X15" i="3"/>
  <c r="X14" i="3"/>
  <c r="X13" i="3"/>
  <c r="X12" i="3"/>
  <c r="X11" i="3"/>
  <c r="X8" i="3"/>
  <c r="X7" i="3"/>
  <c r="X6" i="3"/>
  <c r="X5" i="3"/>
  <c r="X4" i="3"/>
  <c r="X3" i="3"/>
  <c r="X2" i="3"/>
  <c r="BH6" i="2" s="1"/>
  <c r="W99" i="3"/>
  <c r="W98" i="3"/>
  <c r="W97" i="3"/>
  <c r="W96" i="3"/>
  <c r="W95" i="3"/>
  <c r="W94" i="3"/>
  <c r="W93" i="3"/>
  <c r="W92" i="3"/>
  <c r="W91" i="3"/>
  <c r="W90" i="3"/>
  <c r="W87" i="3"/>
  <c r="W86" i="3"/>
  <c r="W85" i="3"/>
  <c r="W84" i="3"/>
  <c r="W83" i="3"/>
  <c r="W82" i="3"/>
  <c r="W81" i="3"/>
  <c r="W80" i="3"/>
  <c r="W79" i="3"/>
  <c r="W78" i="3"/>
  <c r="W74" i="3"/>
  <c r="W73" i="3"/>
  <c r="W72" i="3"/>
  <c r="W71" i="3"/>
  <c r="W70" i="3"/>
  <c r="W69" i="3"/>
  <c r="W68" i="3"/>
  <c r="W67" i="3"/>
  <c r="W64" i="3"/>
  <c r="W63" i="3"/>
  <c r="W62" i="3"/>
  <c r="W61" i="3"/>
  <c r="W60" i="3"/>
  <c r="W59" i="3"/>
  <c r="W58" i="3"/>
  <c r="W57" i="3"/>
  <c r="W56" i="3"/>
  <c r="W52" i="3"/>
  <c r="W51" i="3"/>
  <c r="W50" i="3"/>
  <c r="W49" i="3"/>
  <c r="W48" i="3"/>
  <c r="W47" i="3"/>
  <c r="W46" i="3"/>
  <c r="W45" i="3"/>
  <c r="W41" i="3"/>
  <c r="W40" i="3"/>
  <c r="W39" i="3"/>
  <c r="W38" i="3"/>
  <c r="W37" i="3"/>
  <c r="W36" i="3"/>
  <c r="W35" i="3"/>
  <c r="W34" i="3"/>
  <c r="W33" i="3"/>
  <c r="W30" i="3"/>
  <c r="W29" i="3"/>
  <c r="W28" i="3"/>
  <c r="W27" i="3"/>
  <c r="W26" i="3"/>
  <c r="W25" i="3"/>
  <c r="W24" i="3"/>
  <c r="W23" i="3"/>
  <c r="W22" i="3"/>
  <c r="W18" i="3"/>
  <c r="W17" i="3"/>
  <c r="W16" i="3"/>
  <c r="W15" i="3"/>
  <c r="W14" i="3"/>
  <c r="BF6" i="2" s="1"/>
  <c r="W13" i="3"/>
  <c r="W12" i="3"/>
  <c r="W11" i="3"/>
  <c r="W8" i="3"/>
  <c r="W7" i="3"/>
  <c r="W6" i="3"/>
  <c r="W5" i="3"/>
  <c r="W4" i="3"/>
  <c r="W3" i="3"/>
  <c r="W2" i="3"/>
  <c r="AG2" i="3" s="1"/>
  <c r="V98" i="3"/>
  <c r="V97" i="3"/>
  <c r="V96" i="3"/>
  <c r="V95" i="3"/>
  <c r="V94" i="3"/>
  <c r="V93" i="3"/>
  <c r="V92" i="3"/>
  <c r="V91" i="3"/>
  <c r="V90" i="3"/>
  <c r="V87" i="3"/>
  <c r="V86" i="3"/>
  <c r="V85" i="3"/>
  <c r="V84" i="3"/>
  <c r="V83" i="3"/>
  <c r="V82" i="3"/>
  <c r="V81" i="3"/>
  <c r="V80" i="3"/>
  <c r="V79" i="3"/>
  <c r="V78" i="3"/>
  <c r="V75" i="3"/>
  <c r="V74" i="3"/>
  <c r="V73" i="3"/>
  <c r="V72" i="3"/>
  <c r="V71" i="3"/>
  <c r="V70" i="3"/>
  <c r="V69" i="3"/>
  <c r="V68" i="3"/>
  <c r="V67" i="3"/>
  <c r="V63" i="3"/>
  <c r="V62" i="3"/>
  <c r="V61" i="3"/>
  <c r="V60" i="3"/>
  <c r="V59" i="3"/>
  <c r="V58" i="3"/>
  <c r="V57" i="3"/>
  <c r="V56" i="3"/>
  <c r="V52" i="3"/>
  <c r="V51" i="3"/>
  <c r="V50" i="3"/>
  <c r="V49" i="3"/>
  <c r="V48" i="3"/>
  <c r="V47" i="3"/>
  <c r="V46" i="3"/>
  <c r="V45" i="3"/>
  <c r="V42" i="3"/>
  <c r="V41" i="3"/>
  <c r="V40" i="3"/>
  <c r="V39" i="3"/>
  <c r="V38" i="3"/>
  <c r="V37" i="3"/>
  <c r="V36" i="3"/>
  <c r="V35" i="3"/>
  <c r="V34" i="3"/>
  <c r="V33" i="3"/>
  <c r="V30" i="3"/>
  <c r="V29" i="3"/>
  <c r="V28" i="3"/>
  <c r="V27" i="3"/>
  <c r="V26" i="3"/>
  <c r="V25" i="3"/>
  <c r="V24" i="3"/>
  <c r="V23" i="3"/>
  <c r="V22" i="3"/>
  <c r="V19" i="3"/>
  <c r="V18" i="3"/>
  <c r="V17" i="3"/>
  <c r="V16" i="3"/>
  <c r="V15" i="3"/>
  <c r="V14" i="3"/>
  <c r="V13" i="3"/>
  <c r="V12" i="3"/>
  <c r="V11" i="3"/>
  <c r="V8" i="3"/>
  <c r="V7" i="3"/>
  <c r="V6" i="3"/>
  <c r="V5" i="3"/>
  <c r="V4" i="3"/>
  <c r="V3" i="3"/>
  <c r="V2" i="3"/>
  <c r="AF2" i="3" s="1"/>
  <c r="U99" i="3"/>
  <c r="U98" i="3"/>
  <c r="U97" i="3"/>
  <c r="U96" i="3"/>
  <c r="U95" i="3"/>
  <c r="U94" i="3"/>
  <c r="U93" i="3"/>
  <c r="U92" i="3"/>
  <c r="U91" i="3"/>
  <c r="U90" i="3"/>
  <c r="U87" i="3"/>
  <c r="U86" i="3"/>
  <c r="U85" i="3"/>
  <c r="U84" i="3"/>
  <c r="U83" i="3"/>
  <c r="U82" i="3"/>
  <c r="U81" i="3"/>
  <c r="U80" i="3"/>
  <c r="U79" i="3"/>
  <c r="U78" i="3"/>
  <c r="U74" i="3"/>
  <c r="U73" i="3"/>
  <c r="U72" i="3"/>
  <c r="U71" i="3"/>
  <c r="U70" i="3"/>
  <c r="U69" i="3"/>
  <c r="U68" i="3"/>
  <c r="U67" i="3"/>
  <c r="U64" i="3"/>
  <c r="U63" i="3"/>
  <c r="U62" i="3"/>
  <c r="U61" i="3"/>
  <c r="U60" i="3"/>
  <c r="U59" i="3"/>
  <c r="U58" i="3"/>
  <c r="U57" i="3"/>
  <c r="U56" i="3"/>
  <c r="U52" i="3"/>
  <c r="U51" i="3"/>
  <c r="U50" i="3"/>
  <c r="U49" i="3"/>
  <c r="U48" i="3"/>
  <c r="U47" i="3"/>
  <c r="U46" i="3"/>
  <c r="U45" i="3"/>
  <c r="U42" i="3"/>
  <c r="U41" i="3"/>
  <c r="U40" i="3"/>
  <c r="U39" i="3"/>
  <c r="U38" i="3"/>
  <c r="U37" i="3"/>
  <c r="U36" i="3"/>
  <c r="U35" i="3"/>
  <c r="U34" i="3"/>
  <c r="U33" i="3"/>
  <c r="U30" i="3"/>
  <c r="U29" i="3"/>
  <c r="U28" i="3"/>
  <c r="U27" i="3"/>
  <c r="U26" i="3"/>
  <c r="U25" i="3"/>
  <c r="U24" i="3"/>
  <c r="U23" i="3"/>
  <c r="U22" i="3"/>
  <c r="U19" i="3"/>
  <c r="U18" i="3"/>
  <c r="U17" i="3"/>
  <c r="U16" i="3"/>
  <c r="U15" i="3"/>
  <c r="U14" i="3"/>
  <c r="U13" i="3"/>
  <c r="U12" i="3"/>
  <c r="U11" i="3"/>
  <c r="U8" i="3"/>
  <c r="U7" i="3"/>
  <c r="U6" i="3"/>
  <c r="U5" i="3"/>
  <c r="U4" i="3"/>
  <c r="U3" i="3"/>
  <c r="U2" i="3"/>
  <c r="AE2" i="3" s="1"/>
  <c r="S99" i="3"/>
  <c r="S98" i="3"/>
  <c r="S97" i="3"/>
  <c r="S96" i="3"/>
  <c r="S95" i="3"/>
  <c r="S94" i="3"/>
  <c r="S93" i="3"/>
  <c r="S92" i="3"/>
  <c r="S91" i="3"/>
  <c r="S90" i="3"/>
  <c r="S87" i="3"/>
  <c r="S86" i="3"/>
  <c r="S85" i="3"/>
  <c r="S84" i="3"/>
  <c r="S83" i="3"/>
  <c r="S82" i="3"/>
  <c r="S81" i="3"/>
  <c r="S80" i="3"/>
  <c r="S79" i="3"/>
  <c r="S78" i="3"/>
  <c r="S75" i="3"/>
  <c r="S74" i="3"/>
  <c r="S73" i="3"/>
  <c r="S72" i="3"/>
  <c r="S71" i="3"/>
  <c r="S70" i="3"/>
  <c r="S69" i="3"/>
  <c r="S68" i="3"/>
  <c r="S67" i="3"/>
  <c r="S64" i="3"/>
  <c r="S63" i="3"/>
  <c r="S62" i="3"/>
  <c r="S61" i="3"/>
  <c r="S60" i="3"/>
  <c r="S59" i="3"/>
  <c r="S58" i="3"/>
  <c r="S57" i="3"/>
  <c r="S56" i="3"/>
  <c r="S53" i="3"/>
  <c r="S52" i="3"/>
  <c r="S51" i="3"/>
  <c r="S50" i="3"/>
  <c r="S49" i="3"/>
  <c r="S48" i="3"/>
  <c r="S47" i="3"/>
  <c r="S46" i="3"/>
  <c r="S45" i="3"/>
  <c r="BH5" i="2" s="1"/>
  <c r="S42" i="3"/>
  <c r="S41" i="3"/>
  <c r="S40" i="3"/>
  <c r="S39" i="3"/>
  <c r="S38" i="3"/>
  <c r="S37" i="3"/>
  <c r="S36" i="3"/>
  <c r="S35" i="3"/>
  <c r="S34" i="3"/>
  <c r="S33" i="3"/>
  <c r="S30" i="3"/>
  <c r="S29" i="3"/>
  <c r="S28" i="3"/>
  <c r="S27" i="3"/>
  <c r="S26" i="3"/>
  <c r="S25" i="3"/>
  <c r="S24" i="3"/>
  <c r="S23" i="3"/>
  <c r="S22" i="3"/>
  <c r="S19" i="3"/>
  <c r="S18" i="3"/>
  <c r="S17" i="3"/>
  <c r="S16" i="3"/>
  <c r="S15" i="3"/>
  <c r="S14" i="3"/>
  <c r="S13" i="3"/>
  <c r="S12" i="3"/>
  <c r="S11" i="3"/>
  <c r="S8" i="3"/>
  <c r="S7" i="3"/>
  <c r="S6" i="3"/>
  <c r="S5" i="3"/>
  <c r="S4" i="3"/>
  <c r="BI5" i="2" s="1"/>
  <c r="S3" i="3"/>
  <c r="S2" i="3"/>
  <c r="R99" i="3"/>
  <c r="R98" i="3"/>
  <c r="R97" i="3"/>
  <c r="R96" i="3"/>
  <c r="R95" i="3"/>
  <c r="R94" i="3"/>
  <c r="R93" i="3"/>
  <c r="R92" i="3"/>
  <c r="R91" i="3"/>
  <c r="R90" i="3"/>
  <c r="R87" i="3"/>
  <c r="R86" i="3"/>
  <c r="R85" i="3"/>
  <c r="R84" i="3"/>
  <c r="R83" i="3"/>
  <c r="R82" i="3"/>
  <c r="R81" i="3"/>
  <c r="R80" i="3"/>
  <c r="R79" i="3"/>
  <c r="R78" i="3"/>
  <c r="R75" i="3"/>
  <c r="R74" i="3"/>
  <c r="R73" i="3"/>
  <c r="R72" i="3"/>
  <c r="R71" i="3"/>
  <c r="R70" i="3"/>
  <c r="R69" i="3"/>
  <c r="R68" i="3"/>
  <c r="R67" i="3"/>
  <c r="R64" i="3"/>
  <c r="R63" i="3"/>
  <c r="R62" i="3"/>
  <c r="R61" i="3"/>
  <c r="R60" i="3"/>
  <c r="R59" i="3"/>
  <c r="R58" i="3"/>
  <c r="R57" i="3"/>
  <c r="R56" i="3"/>
  <c r="R52" i="3"/>
  <c r="R51" i="3"/>
  <c r="R50" i="3"/>
  <c r="R49" i="3"/>
  <c r="R48" i="3"/>
  <c r="R47" i="3"/>
  <c r="R46" i="3"/>
  <c r="R45" i="3"/>
  <c r="R42" i="3"/>
  <c r="R41" i="3"/>
  <c r="R40" i="3"/>
  <c r="R39" i="3"/>
  <c r="R38" i="3"/>
  <c r="R37" i="3"/>
  <c r="R36" i="3"/>
  <c r="R35" i="3"/>
  <c r="R34" i="3"/>
  <c r="R33" i="3"/>
  <c r="R30" i="3"/>
  <c r="R29" i="3"/>
  <c r="R28" i="3"/>
  <c r="R27" i="3"/>
  <c r="R26" i="3"/>
  <c r="R25" i="3"/>
  <c r="R24" i="3"/>
  <c r="R23" i="3"/>
  <c r="R22" i="3"/>
  <c r="R19" i="3"/>
  <c r="R18" i="3"/>
  <c r="R17" i="3"/>
  <c r="R16" i="3"/>
  <c r="R15" i="3"/>
  <c r="R14" i="3"/>
  <c r="R13" i="3"/>
  <c r="R12" i="3"/>
  <c r="R11" i="3"/>
  <c r="R8" i="3"/>
  <c r="R7" i="3"/>
  <c r="R6" i="3"/>
  <c r="BE5" i="2" s="1"/>
  <c r="R5" i="3"/>
  <c r="R4" i="3"/>
  <c r="R3" i="3"/>
  <c r="R2" i="3"/>
  <c r="Q99" i="3"/>
  <c r="Q98" i="3"/>
  <c r="Q97" i="3"/>
  <c r="Q96" i="3"/>
  <c r="Q95" i="3"/>
  <c r="Q94" i="3"/>
  <c r="Q93" i="3"/>
  <c r="Q92" i="3"/>
  <c r="Q91" i="3"/>
  <c r="Q90" i="3"/>
  <c r="Q87" i="3"/>
  <c r="Q86" i="3"/>
  <c r="Q85" i="3"/>
  <c r="Q84" i="3"/>
  <c r="Q83" i="3"/>
  <c r="Q82" i="3"/>
  <c r="Q81" i="3"/>
  <c r="Q80" i="3"/>
  <c r="Q79" i="3"/>
  <c r="Q78" i="3"/>
  <c r="Q75" i="3"/>
  <c r="Q74" i="3"/>
  <c r="Q73" i="3"/>
  <c r="Q72" i="3"/>
  <c r="Q71" i="3"/>
  <c r="Q70" i="3"/>
  <c r="Q69" i="3"/>
  <c r="Q68" i="3"/>
  <c r="Q67" i="3"/>
  <c r="Q64" i="3"/>
  <c r="Q63" i="3"/>
  <c r="Q62" i="3"/>
  <c r="Q61" i="3"/>
  <c r="Q60" i="3"/>
  <c r="Q59" i="3"/>
  <c r="Q58" i="3"/>
  <c r="Q57" i="3"/>
  <c r="Q56" i="3"/>
  <c r="Q53" i="3"/>
  <c r="Q52" i="3"/>
  <c r="Q51" i="3"/>
  <c r="Q50" i="3"/>
  <c r="Q49" i="3"/>
  <c r="Q48" i="3"/>
  <c r="Q47" i="3"/>
  <c r="Q46" i="3"/>
  <c r="Q45" i="3"/>
  <c r="Q43" i="3"/>
  <c r="Q42" i="3"/>
  <c r="Q41" i="3"/>
  <c r="Q40" i="3"/>
  <c r="Q39" i="3"/>
  <c r="Q38" i="3"/>
  <c r="Q37" i="3"/>
  <c r="Q36" i="3"/>
  <c r="Q35" i="3"/>
  <c r="Q34" i="3"/>
  <c r="Q33" i="3"/>
  <c r="Q31" i="3"/>
  <c r="Q30" i="3"/>
  <c r="Q29" i="3"/>
  <c r="Q28" i="3"/>
  <c r="Q27" i="3"/>
  <c r="Q26" i="3"/>
  <c r="Q25" i="3"/>
  <c r="Q24" i="3"/>
  <c r="Q23" i="3"/>
  <c r="Q22" i="3"/>
  <c r="Q20" i="3"/>
  <c r="Q19" i="3"/>
  <c r="Q18" i="3"/>
  <c r="Q17" i="3"/>
  <c r="Q16" i="3"/>
  <c r="Q15" i="3"/>
  <c r="Q14" i="3"/>
  <c r="Q13" i="3"/>
  <c r="BB5" i="2" s="1"/>
  <c r="Q12" i="3"/>
  <c r="Q11" i="3"/>
  <c r="Q9" i="3"/>
  <c r="Q8" i="3"/>
  <c r="Q7" i="3"/>
  <c r="Q6" i="3"/>
  <c r="Q5" i="3"/>
  <c r="Q4" i="3"/>
  <c r="Q3" i="3"/>
  <c r="Q2" i="3"/>
  <c r="BC5" i="2" s="1"/>
  <c r="P100" i="3"/>
  <c r="P99" i="3"/>
  <c r="P98" i="3"/>
  <c r="P97" i="3"/>
  <c r="P96" i="3"/>
  <c r="P95" i="3"/>
  <c r="P94" i="3"/>
  <c r="P93" i="3"/>
  <c r="P92" i="3"/>
  <c r="P91" i="3"/>
  <c r="P90" i="3"/>
  <c r="P88" i="3"/>
  <c r="P87" i="3"/>
  <c r="P86" i="3"/>
  <c r="P85" i="3"/>
  <c r="P84" i="3"/>
  <c r="P83" i="3"/>
  <c r="P82" i="3"/>
  <c r="P81" i="3"/>
  <c r="P80" i="3"/>
  <c r="P79" i="3"/>
  <c r="P78" i="3"/>
  <c r="P75" i="3"/>
  <c r="P74" i="3"/>
  <c r="P73" i="3"/>
  <c r="P72" i="3"/>
  <c r="P71" i="3"/>
  <c r="P70" i="3"/>
  <c r="P69" i="3"/>
  <c r="P68" i="3"/>
  <c r="P67" i="3"/>
  <c r="P65" i="3"/>
  <c r="P64" i="3"/>
  <c r="P63" i="3"/>
  <c r="P62" i="3"/>
  <c r="P61" i="3"/>
  <c r="P60" i="3"/>
  <c r="P59" i="3"/>
  <c r="P58" i="3"/>
  <c r="P57" i="3"/>
  <c r="P56" i="3"/>
  <c r="P53" i="3"/>
  <c r="P52" i="3"/>
  <c r="P51" i="3"/>
  <c r="P50" i="3"/>
  <c r="P49" i="3"/>
  <c r="P48" i="3"/>
  <c r="P47" i="3"/>
  <c r="P46" i="3"/>
  <c r="P45" i="3"/>
  <c r="P42" i="3"/>
  <c r="P41" i="3"/>
  <c r="P40" i="3"/>
  <c r="P39" i="3"/>
  <c r="P38" i="3"/>
  <c r="P37" i="3"/>
  <c r="P36" i="3"/>
  <c r="P35" i="3"/>
  <c r="P34" i="3"/>
  <c r="P33" i="3"/>
  <c r="P31" i="3"/>
  <c r="P30" i="3"/>
  <c r="P29" i="3"/>
  <c r="P28" i="3"/>
  <c r="P27" i="3"/>
  <c r="P26" i="3"/>
  <c r="P25" i="3"/>
  <c r="P24" i="3"/>
  <c r="P23" i="3"/>
  <c r="P22" i="3"/>
  <c r="P19" i="3"/>
  <c r="P18" i="3"/>
  <c r="P17" i="3"/>
  <c r="P16" i="3"/>
  <c r="P15" i="3"/>
  <c r="P14" i="3"/>
  <c r="P13" i="3"/>
  <c r="P12" i="3"/>
  <c r="P11" i="3"/>
  <c r="P9" i="3"/>
  <c r="P8" i="3"/>
  <c r="P7" i="3"/>
  <c r="P6" i="3"/>
  <c r="P5" i="3"/>
  <c r="P4" i="3"/>
  <c r="P3" i="3"/>
  <c r="AZ5" i="2" s="1"/>
  <c r="P2" i="3"/>
  <c r="AY5" i="2" s="1"/>
  <c r="N99" i="3"/>
  <c r="N98" i="3"/>
  <c r="N97" i="3"/>
  <c r="N96" i="3"/>
  <c r="N95" i="3"/>
  <c r="N94" i="3"/>
  <c r="N93" i="3"/>
  <c r="N92" i="3"/>
  <c r="N91" i="3"/>
  <c r="N90" i="3"/>
  <c r="N87" i="3"/>
  <c r="N86" i="3"/>
  <c r="N85" i="3"/>
  <c r="N84" i="3"/>
  <c r="N83" i="3"/>
  <c r="N82" i="3"/>
  <c r="N81" i="3"/>
  <c r="N80" i="3"/>
  <c r="N79" i="3"/>
  <c r="N78" i="3"/>
  <c r="N74" i="3"/>
  <c r="N73" i="3"/>
  <c r="N72" i="3"/>
  <c r="N71" i="3"/>
  <c r="N70" i="3"/>
  <c r="N69" i="3"/>
  <c r="N68" i="3"/>
  <c r="N67" i="3"/>
  <c r="N64" i="3"/>
  <c r="N63" i="3"/>
  <c r="N62" i="3"/>
  <c r="N61" i="3"/>
  <c r="N60" i="3"/>
  <c r="N59" i="3"/>
  <c r="N58" i="3"/>
  <c r="N57" i="3"/>
  <c r="N56" i="3"/>
  <c r="N53" i="3"/>
  <c r="N52" i="3"/>
  <c r="N51" i="3"/>
  <c r="N50" i="3"/>
  <c r="N49" i="3"/>
  <c r="N48" i="3"/>
  <c r="N47" i="3"/>
  <c r="N46" i="3"/>
  <c r="N45" i="3"/>
  <c r="N41" i="3"/>
  <c r="N40" i="3"/>
  <c r="N39" i="3"/>
  <c r="N38" i="3"/>
  <c r="N37" i="3"/>
  <c r="N36" i="3"/>
  <c r="N35" i="3"/>
  <c r="N34" i="3"/>
  <c r="N33" i="3"/>
  <c r="N30" i="3"/>
  <c r="N29" i="3"/>
  <c r="N28" i="3"/>
  <c r="N27" i="3"/>
  <c r="N26" i="3"/>
  <c r="N25" i="3"/>
  <c r="N24" i="3"/>
  <c r="N23" i="3"/>
  <c r="N22" i="3"/>
  <c r="N18" i="3"/>
  <c r="N17" i="3"/>
  <c r="N16" i="3"/>
  <c r="N15" i="3"/>
  <c r="N14" i="3"/>
  <c r="N13" i="3"/>
  <c r="N12" i="3"/>
  <c r="N11" i="3"/>
  <c r="N8" i="3"/>
  <c r="N7" i="3"/>
  <c r="N6" i="3"/>
  <c r="N5" i="3"/>
  <c r="N4" i="3"/>
  <c r="N3" i="3"/>
  <c r="N2" i="3"/>
  <c r="BH4" i="2" s="1"/>
  <c r="M99" i="3"/>
  <c r="M98" i="3"/>
  <c r="M97" i="3"/>
  <c r="M96" i="3"/>
  <c r="M95" i="3"/>
  <c r="M94" i="3"/>
  <c r="M93" i="3"/>
  <c r="M92" i="3"/>
  <c r="M91" i="3"/>
  <c r="M90" i="3"/>
  <c r="M87" i="3"/>
  <c r="M86" i="3"/>
  <c r="M85" i="3"/>
  <c r="M84" i="3"/>
  <c r="M83" i="3"/>
  <c r="M82" i="3"/>
  <c r="M81" i="3"/>
  <c r="M80" i="3"/>
  <c r="M79" i="3"/>
  <c r="M78" i="3"/>
  <c r="M74" i="3"/>
  <c r="M73" i="3"/>
  <c r="M72" i="3"/>
  <c r="M71" i="3"/>
  <c r="M70" i="3"/>
  <c r="M69" i="3"/>
  <c r="M68" i="3"/>
  <c r="M67" i="3"/>
  <c r="M64" i="3"/>
  <c r="M63" i="3"/>
  <c r="M62" i="3"/>
  <c r="M61" i="3"/>
  <c r="M60" i="3"/>
  <c r="M59" i="3"/>
  <c r="M58" i="3"/>
  <c r="M57" i="3"/>
  <c r="M56" i="3"/>
  <c r="M52" i="3"/>
  <c r="M51" i="3"/>
  <c r="M50" i="3"/>
  <c r="M49" i="3"/>
  <c r="M48" i="3"/>
  <c r="M47" i="3"/>
  <c r="M46" i="3"/>
  <c r="M45" i="3"/>
  <c r="M41" i="3"/>
  <c r="M40" i="3"/>
  <c r="M39" i="3"/>
  <c r="M38" i="3"/>
  <c r="M37" i="3"/>
  <c r="M36" i="3"/>
  <c r="M35" i="3"/>
  <c r="M34" i="3"/>
  <c r="M33" i="3"/>
  <c r="M30" i="3"/>
  <c r="M29" i="3"/>
  <c r="M28" i="3"/>
  <c r="M27" i="3"/>
  <c r="M26" i="3"/>
  <c r="M25" i="3"/>
  <c r="M24" i="3"/>
  <c r="M23" i="3"/>
  <c r="M22" i="3"/>
  <c r="M18" i="3"/>
  <c r="M17" i="3"/>
  <c r="M16" i="3"/>
  <c r="M15" i="3"/>
  <c r="M14" i="3"/>
  <c r="M13" i="3"/>
  <c r="M12" i="3"/>
  <c r="M11" i="3"/>
  <c r="M8" i="3"/>
  <c r="M7" i="3"/>
  <c r="M6" i="3"/>
  <c r="M5" i="3"/>
  <c r="M4" i="3"/>
  <c r="M3" i="3"/>
  <c r="M2" i="3"/>
  <c r="BE4" i="2" s="1"/>
  <c r="L98" i="3"/>
  <c r="L97" i="3"/>
  <c r="L96" i="3"/>
  <c r="L95" i="3"/>
  <c r="L94" i="3"/>
  <c r="L93" i="3"/>
  <c r="L92" i="3"/>
  <c r="L91" i="3"/>
  <c r="L90" i="3"/>
  <c r="L87" i="3"/>
  <c r="L86" i="3"/>
  <c r="L85" i="3"/>
  <c r="L84" i="3"/>
  <c r="L83" i="3"/>
  <c r="L82" i="3"/>
  <c r="L81" i="3"/>
  <c r="L80" i="3"/>
  <c r="L79" i="3"/>
  <c r="L78" i="3"/>
  <c r="L75" i="3"/>
  <c r="L74" i="3"/>
  <c r="L73" i="3"/>
  <c r="L72" i="3"/>
  <c r="L71" i="3"/>
  <c r="L70" i="3"/>
  <c r="L69" i="3"/>
  <c r="L68" i="3"/>
  <c r="L67" i="3"/>
  <c r="L63" i="3"/>
  <c r="L62" i="3"/>
  <c r="L61" i="3"/>
  <c r="L60" i="3"/>
  <c r="L59" i="3"/>
  <c r="L58" i="3"/>
  <c r="L57" i="3"/>
  <c r="L56" i="3"/>
  <c r="L52" i="3"/>
  <c r="L51" i="3"/>
  <c r="L50" i="3"/>
  <c r="L49" i="3"/>
  <c r="L48" i="3"/>
  <c r="L47" i="3"/>
  <c r="L46" i="3"/>
  <c r="L45" i="3"/>
  <c r="L42" i="3"/>
  <c r="L41" i="3"/>
  <c r="L40" i="3"/>
  <c r="L39" i="3"/>
  <c r="L38" i="3"/>
  <c r="L37" i="3"/>
  <c r="L36" i="3"/>
  <c r="L35" i="3"/>
  <c r="L34" i="3"/>
  <c r="L33" i="3"/>
  <c r="L30" i="3"/>
  <c r="L29" i="3"/>
  <c r="L28" i="3"/>
  <c r="L27" i="3"/>
  <c r="L26" i="3"/>
  <c r="L25" i="3"/>
  <c r="L24" i="3"/>
  <c r="L23" i="3"/>
  <c r="L22" i="3"/>
  <c r="L19" i="3"/>
  <c r="L18" i="3"/>
  <c r="L17" i="3"/>
  <c r="L16" i="3"/>
  <c r="L15" i="3"/>
  <c r="L14" i="3"/>
  <c r="L13" i="3"/>
  <c r="L12" i="3"/>
  <c r="L11" i="3"/>
  <c r="L8" i="3"/>
  <c r="L7" i="3"/>
  <c r="L6" i="3"/>
  <c r="L5" i="3"/>
  <c r="L4" i="3"/>
  <c r="L3" i="3"/>
  <c r="L2" i="3"/>
  <c r="BB4" i="2" s="1"/>
  <c r="K99" i="3"/>
  <c r="K98" i="3"/>
  <c r="K97" i="3"/>
  <c r="K96" i="3"/>
  <c r="K95" i="3"/>
  <c r="K94" i="3"/>
  <c r="K93" i="3"/>
  <c r="K92" i="3"/>
  <c r="K91" i="3"/>
  <c r="K90" i="3"/>
  <c r="K87" i="3"/>
  <c r="K86" i="3"/>
  <c r="K85" i="3"/>
  <c r="K84" i="3"/>
  <c r="K83" i="3"/>
  <c r="K82" i="3"/>
  <c r="K81" i="3"/>
  <c r="K80" i="3"/>
  <c r="K79" i="3"/>
  <c r="K78" i="3"/>
  <c r="K74" i="3"/>
  <c r="K73" i="3"/>
  <c r="K72" i="3"/>
  <c r="K71" i="3"/>
  <c r="K70" i="3"/>
  <c r="K69" i="3"/>
  <c r="K68" i="3"/>
  <c r="K67" i="3"/>
  <c r="K64" i="3"/>
  <c r="K63" i="3"/>
  <c r="K62" i="3"/>
  <c r="K61" i="3"/>
  <c r="K60" i="3"/>
  <c r="K59" i="3"/>
  <c r="K58" i="3"/>
  <c r="K57" i="3"/>
  <c r="K56" i="3"/>
  <c r="K52" i="3"/>
  <c r="K51" i="3"/>
  <c r="K50" i="3"/>
  <c r="K49" i="3"/>
  <c r="K48" i="3"/>
  <c r="K47" i="3"/>
  <c r="K46" i="3"/>
  <c r="K45" i="3"/>
  <c r="K42" i="3"/>
  <c r="K41" i="3"/>
  <c r="K40" i="3"/>
  <c r="K39" i="3"/>
  <c r="K38" i="3"/>
  <c r="K37" i="3"/>
  <c r="K36" i="3"/>
  <c r="K35" i="3"/>
  <c r="K34" i="3"/>
  <c r="K33" i="3"/>
  <c r="K30" i="3"/>
  <c r="K29" i="3"/>
  <c r="K28" i="3"/>
  <c r="K27" i="3"/>
  <c r="K26" i="3"/>
  <c r="K25" i="3"/>
  <c r="K24" i="3"/>
  <c r="K23" i="3"/>
  <c r="K22" i="3"/>
  <c r="K19" i="3"/>
  <c r="K18" i="3"/>
  <c r="K17" i="3"/>
  <c r="K16" i="3"/>
  <c r="K15" i="3"/>
  <c r="K14" i="3"/>
  <c r="K13" i="3"/>
  <c r="K12" i="3"/>
  <c r="K11" i="3"/>
  <c r="K8" i="3"/>
  <c r="K7" i="3"/>
  <c r="K6" i="3"/>
  <c r="K5" i="3"/>
  <c r="K4" i="3"/>
  <c r="K3" i="3"/>
  <c r="K2" i="3"/>
  <c r="AY4" i="2" s="1"/>
  <c r="BI3" i="2"/>
  <c r="BH3" i="2"/>
  <c r="BF3" i="2"/>
  <c r="BE3" i="2"/>
  <c r="BC3" i="2"/>
  <c r="BB3" i="2"/>
  <c r="AZ3" i="2"/>
  <c r="AY3" i="2"/>
  <c r="BI2" i="2"/>
  <c r="BH2" i="2"/>
  <c r="BF2" i="2"/>
  <c r="BE2" i="2"/>
  <c r="BC2" i="2"/>
  <c r="BB2" i="2"/>
  <c r="AZ2" i="2"/>
  <c r="AY2" i="2"/>
  <c r="BP5" i="2"/>
  <c r="BQ5" i="2"/>
  <c r="BP6" i="2"/>
  <c r="BQ6" i="2"/>
  <c r="BO100" i="3"/>
  <c r="BG100" i="3"/>
  <c r="BP99" i="3"/>
  <c r="BO99" i="3"/>
  <c r="BL99" i="3"/>
  <c r="BG99" i="3"/>
  <c r="BF99" i="3"/>
  <c r="AC99" i="3"/>
  <c r="AR99" i="3" s="1"/>
  <c r="AB99" i="3"/>
  <c r="AQ99" i="3" s="1"/>
  <c r="Z99" i="3"/>
  <c r="AO99" i="3" s="1"/>
  <c r="BP98" i="3"/>
  <c r="BO98" i="3"/>
  <c r="BM98" i="3"/>
  <c r="BL98" i="3"/>
  <c r="BG98" i="3"/>
  <c r="BF98" i="3"/>
  <c r="AC98" i="3"/>
  <c r="AR98" i="3" s="1"/>
  <c r="AB98" i="3"/>
  <c r="AQ98" i="3" s="1"/>
  <c r="AA98" i="3"/>
  <c r="AP98" i="3" s="1"/>
  <c r="Z98" i="3"/>
  <c r="AO98" i="3" s="1"/>
  <c r="BP97" i="3"/>
  <c r="BO97" i="3"/>
  <c r="BM97" i="3"/>
  <c r="BL97" i="3"/>
  <c r="BG97" i="3"/>
  <c r="BF97" i="3"/>
  <c r="AC97" i="3"/>
  <c r="AR97" i="3" s="1"/>
  <c r="AB97" i="3"/>
  <c r="AQ97" i="3" s="1"/>
  <c r="AA97" i="3"/>
  <c r="AP97" i="3" s="1"/>
  <c r="Z97" i="3"/>
  <c r="AO97" i="3" s="1"/>
  <c r="BP96" i="3"/>
  <c r="BO96" i="3"/>
  <c r="BM96" i="3"/>
  <c r="BL96" i="3"/>
  <c r="BG96" i="3"/>
  <c r="BF96" i="3"/>
  <c r="AC96" i="3"/>
  <c r="AR96" i="3" s="1"/>
  <c r="AB96" i="3"/>
  <c r="AQ96" i="3" s="1"/>
  <c r="AA96" i="3"/>
  <c r="AP96" i="3" s="1"/>
  <c r="Z96" i="3"/>
  <c r="AO96" i="3" s="1"/>
  <c r="BP95" i="3"/>
  <c r="BO95" i="3"/>
  <c r="BM95" i="3"/>
  <c r="BL95" i="3"/>
  <c r="BG95" i="3"/>
  <c r="BF95" i="3"/>
  <c r="AC95" i="3"/>
  <c r="AR95" i="3" s="1"/>
  <c r="AB95" i="3"/>
  <c r="AQ95" i="3" s="1"/>
  <c r="AA95" i="3"/>
  <c r="AP95" i="3" s="1"/>
  <c r="Z95" i="3"/>
  <c r="AO95" i="3" s="1"/>
  <c r="BP94" i="3"/>
  <c r="BO94" i="3"/>
  <c r="BM94" i="3"/>
  <c r="BL94" i="3"/>
  <c r="BG94" i="3"/>
  <c r="BF94" i="3"/>
  <c r="AC94" i="3"/>
  <c r="AR94" i="3" s="1"/>
  <c r="AB94" i="3"/>
  <c r="AQ94" i="3" s="1"/>
  <c r="AA94" i="3"/>
  <c r="AP94" i="3" s="1"/>
  <c r="Z94" i="3"/>
  <c r="AO94" i="3" s="1"/>
  <c r="BP93" i="3"/>
  <c r="BO93" i="3"/>
  <c r="BM93" i="3"/>
  <c r="BL93" i="3"/>
  <c r="BG93" i="3"/>
  <c r="BF93" i="3"/>
  <c r="AC93" i="3"/>
  <c r="AR93" i="3" s="1"/>
  <c r="AB93" i="3"/>
  <c r="AQ93" i="3" s="1"/>
  <c r="AA93" i="3"/>
  <c r="AP93" i="3" s="1"/>
  <c r="Z93" i="3"/>
  <c r="AO93" i="3" s="1"/>
  <c r="BP92" i="3"/>
  <c r="BO92" i="3"/>
  <c r="BM92" i="3"/>
  <c r="BL92" i="3"/>
  <c r="BG92" i="3"/>
  <c r="BF92" i="3"/>
  <c r="AC92" i="3"/>
  <c r="AR92" i="3" s="1"/>
  <c r="AB92" i="3"/>
  <c r="AQ92" i="3" s="1"/>
  <c r="AA92" i="3"/>
  <c r="AP92" i="3" s="1"/>
  <c r="Z92" i="3"/>
  <c r="AO92" i="3" s="1"/>
  <c r="BP91" i="3"/>
  <c r="BO91" i="3"/>
  <c r="BM91" i="3"/>
  <c r="BL91" i="3"/>
  <c r="BG91" i="3"/>
  <c r="BF91" i="3"/>
  <c r="AC91" i="3"/>
  <c r="AR91" i="3" s="1"/>
  <c r="AB91" i="3"/>
  <c r="AQ91" i="3" s="1"/>
  <c r="AA91" i="3"/>
  <c r="AP91" i="3" s="1"/>
  <c r="Z91" i="3"/>
  <c r="AO91" i="3" s="1"/>
  <c r="BP90" i="3"/>
  <c r="BO90" i="3"/>
  <c r="BM90" i="3"/>
  <c r="BL90" i="3"/>
  <c r="BG90" i="3"/>
  <c r="BF90" i="3"/>
  <c r="AC90" i="3"/>
  <c r="AR90" i="3" s="1"/>
  <c r="AB90" i="3"/>
  <c r="AQ90" i="3" s="1"/>
  <c r="AA90" i="3"/>
  <c r="AP90" i="3" s="1"/>
  <c r="Z90" i="3"/>
  <c r="AO90" i="3" s="1"/>
  <c r="BO88" i="3"/>
  <c r="BG88" i="3"/>
  <c r="BF88" i="3"/>
  <c r="BP87" i="3"/>
  <c r="BO87" i="3"/>
  <c r="BM87" i="3"/>
  <c r="BL87" i="3"/>
  <c r="BG87" i="3"/>
  <c r="BF87" i="3"/>
  <c r="AC87" i="3"/>
  <c r="AR87" i="3" s="1"/>
  <c r="AB87" i="3"/>
  <c r="AQ87" i="3" s="1"/>
  <c r="AA87" i="3"/>
  <c r="AP87" i="3" s="1"/>
  <c r="Z87" i="3"/>
  <c r="AO87" i="3" s="1"/>
  <c r="BP86" i="3"/>
  <c r="BO86" i="3"/>
  <c r="BM86" i="3"/>
  <c r="BL86" i="3"/>
  <c r="BG86" i="3"/>
  <c r="BF86" i="3"/>
  <c r="AC86" i="3"/>
  <c r="AR86" i="3" s="1"/>
  <c r="AB86" i="3"/>
  <c r="AQ86" i="3" s="1"/>
  <c r="AA86" i="3"/>
  <c r="AP86" i="3" s="1"/>
  <c r="Z86" i="3"/>
  <c r="AO86" i="3" s="1"/>
  <c r="BP85" i="3"/>
  <c r="BO85" i="3"/>
  <c r="BM85" i="3"/>
  <c r="BL85" i="3"/>
  <c r="BG85" i="3"/>
  <c r="BF85" i="3"/>
  <c r="AC85" i="3"/>
  <c r="AR85" i="3" s="1"/>
  <c r="AB85" i="3"/>
  <c r="AQ85" i="3" s="1"/>
  <c r="AA85" i="3"/>
  <c r="AP85" i="3" s="1"/>
  <c r="Z85" i="3"/>
  <c r="AO85" i="3" s="1"/>
  <c r="BP84" i="3"/>
  <c r="BO84" i="3"/>
  <c r="BM84" i="3"/>
  <c r="BL84" i="3"/>
  <c r="BG84" i="3"/>
  <c r="BF84" i="3"/>
  <c r="AC84" i="3"/>
  <c r="AR84" i="3" s="1"/>
  <c r="AB84" i="3"/>
  <c r="AQ84" i="3" s="1"/>
  <c r="AA84" i="3"/>
  <c r="AP84" i="3" s="1"/>
  <c r="Z84" i="3"/>
  <c r="AO84" i="3" s="1"/>
  <c r="BP83" i="3"/>
  <c r="BO83" i="3"/>
  <c r="BM83" i="3"/>
  <c r="BL83" i="3"/>
  <c r="BG83" i="3"/>
  <c r="BF83" i="3"/>
  <c r="AC83" i="3"/>
  <c r="AR83" i="3" s="1"/>
  <c r="AB83" i="3"/>
  <c r="AQ83" i="3" s="1"/>
  <c r="AA83" i="3"/>
  <c r="AP83" i="3" s="1"/>
  <c r="Z83" i="3"/>
  <c r="AO83" i="3" s="1"/>
  <c r="BP82" i="3"/>
  <c r="BO82" i="3"/>
  <c r="BM82" i="3"/>
  <c r="BL82" i="3"/>
  <c r="BG82" i="3"/>
  <c r="BF82" i="3"/>
  <c r="AC82" i="3"/>
  <c r="AR82" i="3" s="1"/>
  <c r="AB82" i="3"/>
  <c r="AQ82" i="3" s="1"/>
  <c r="AA82" i="3"/>
  <c r="AP82" i="3" s="1"/>
  <c r="Z82" i="3"/>
  <c r="AO82" i="3" s="1"/>
  <c r="BP81" i="3"/>
  <c r="BO81" i="3"/>
  <c r="BM81" i="3"/>
  <c r="BL81" i="3"/>
  <c r="BG81" i="3"/>
  <c r="BF81" i="3"/>
  <c r="AC81" i="3"/>
  <c r="AR81" i="3" s="1"/>
  <c r="AB81" i="3"/>
  <c r="AQ81" i="3" s="1"/>
  <c r="AA81" i="3"/>
  <c r="AP81" i="3" s="1"/>
  <c r="Z81" i="3"/>
  <c r="AO81" i="3" s="1"/>
  <c r="BP80" i="3"/>
  <c r="BO80" i="3"/>
  <c r="BM80" i="3"/>
  <c r="BL80" i="3"/>
  <c r="BG80" i="3"/>
  <c r="BF80" i="3"/>
  <c r="AC80" i="3"/>
  <c r="AR80" i="3" s="1"/>
  <c r="AB80" i="3"/>
  <c r="AQ80" i="3" s="1"/>
  <c r="AA80" i="3"/>
  <c r="AP80" i="3" s="1"/>
  <c r="Z80" i="3"/>
  <c r="AO80" i="3" s="1"/>
  <c r="BP79" i="3"/>
  <c r="BO79" i="3"/>
  <c r="BM79" i="3"/>
  <c r="BL79" i="3"/>
  <c r="BG79" i="3"/>
  <c r="BF79" i="3"/>
  <c r="AC79" i="3"/>
  <c r="AR79" i="3" s="1"/>
  <c r="AB79" i="3"/>
  <c r="AQ79" i="3" s="1"/>
  <c r="AA79" i="3"/>
  <c r="AP79" i="3" s="1"/>
  <c r="Z79" i="3"/>
  <c r="AO79" i="3" s="1"/>
  <c r="BP78" i="3"/>
  <c r="BO78" i="3"/>
  <c r="BM78" i="3"/>
  <c r="BL78" i="3"/>
  <c r="BG78" i="3"/>
  <c r="BF78" i="3"/>
  <c r="AC78" i="3"/>
  <c r="AR78" i="3" s="1"/>
  <c r="AB78" i="3"/>
  <c r="AQ78" i="3" s="1"/>
  <c r="AA78" i="3"/>
  <c r="AP78" i="3" s="1"/>
  <c r="Z78" i="3"/>
  <c r="AO78" i="3" s="1"/>
  <c r="BP75" i="3"/>
  <c r="BM75" i="3"/>
  <c r="BG75" i="3"/>
  <c r="BF75" i="3"/>
  <c r="AA75" i="3"/>
  <c r="AP75" i="3" s="1"/>
  <c r="BP74" i="3"/>
  <c r="BO74" i="3"/>
  <c r="BM74" i="3"/>
  <c r="BL74" i="3"/>
  <c r="BG74" i="3"/>
  <c r="BF74" i="3"/>
  <c r="AC74" i="3"/>
  <c r="AR74" i="3" s="1"/>
  <c r="AB74" i="3"/>
  <c r="AQ74" i="3" s="1"/>
  <c r="AA74" i="3"/>
  <c r="AP74" i="3" s="1"/>
  <c r="Z74" i="3"/>
  <c r="AO74" i="3" s="1"/>
  <c r="BP73" i="3"/>
  <c r="BO73" i="3"/>
  <c r="BM73" i="3"/>
  <c r="BL73" i="3"/>
  <c r="BG73" i="3"/>
  <c r="BF73" i="3"/>
  <c r="AC73" i="3"/>
  <c r="AR73" i="3" s="1"/>
  <c r="AB73" i="3"/>
  <c r="AQ73" i="3" s="1"/>
  <c r="AA73" i="3"/>
  <c r="AP73" i="3" s="1"/>
  <c r="Z73" i="3"/>
  <c r="AO73" i="3" s="1"/>
  <c r="BP72" i="3"/>
  <c r="BO72" i="3"/>
  <c r="BM72" i="3"/>
  <c r="BL72" i="3"/>
  <c r="BG72" i="3"/>
  <c r="BF72" i="3"/>
  <c r="AC72" i="3"/>
  <c r="AR72" i="3" s="1"/>
  <c r="AB72" i="3"/>
  <c r="AQ72" i="3" s="1"/>
  <c r="AA72" i="3"/>
  <c r="AP72" i="3" s="1"/>
  <c r="Z72" i="3"/>
  <c r="AO72" i="3" s="1"/>
  <c r="BP71" i="3"/>
  <c r="BO71" i="3"/>
  <c r="BM71" i="3"/>
  <c r="BL71" i="3"/>
  <c r="BG71" i="3"/>
  <c r="BF71" i="3"/>
  <c r="AC71" i="3"/>
  <c r="AR71" i="3" s="1"/>
  <c r="AB71" i="3"/>
  <c r="AQ71" i="3" s="1"/>
  <c r="AA71" i="3"/>
  <c r="AP71" i="3" s="1"/>
  <c r="Z71" i="3"/>
  <c r="AO71" i="3" s="1"/>
  <c r="BP70" i="3"/>
  <c r="BO70" i="3"/>
  <c r="BM70" i="3"/>
  <c r="BL70" i="3"/>
  <c r="BG70" i="3"/>
  <c r="BF70" i="3"/>
  <c r="AC70" i="3"/>
  <c r="AR70" i="3" s="1"/>
  <c r="AB70" i="3"/>
  <c r="AQ70" i="3" s="1"/>
  <c r="AA70" i="3"/>
  <c r="AP70" i="3" s="1"/>
  <c r="Z70" i="3"/>
  <c r="AO70" i="3" s="1"/>
  <c r="BP69" i="3"/>
  <c r="BO69" i="3"/>
  <c r="BM69" i="3"/>
  <c r="BL69" i="3"/>
  <c r="BG69" i="3"/>
  <c r="BF69" i="3"/>
  <c r="AC69" i="3"/>
  <c r="AR69" i="3" s="1"/>
  <c r="AB69" i="3"/>
  <c r="AQ69" i="3" s="1"/>
  <c r="AA69" i="3"/>
  <c r="AP69" i="3" s="1"/>
  <c r="Z69" i="3"/>
  <c r="AO69" i="3" s="1"/>
  <c r="BP68" i="3"/>
  <c r="BO68" i="3"/>
  <c r="BM68" i="3"/>
  <c r="BL68" i="3"/>
  <c r="BG68" i="3"/>
  <c r="BF68" i="3"/>
  <c r="AC68" i="3"/>
  <c r="AR68" i="3" s="1"/>
  <c r="AB68" i="3"/>
  <c r="AQ68" i="3" s="1"/>
  <c r="AA68" i="3"/>
  <c r="AP68" i="3" s="1"/>
  <c r="Z68" i="3"/>
  <c r="AO68" i="3" s="1"/>
  <c r="BP67" i="3"/>
  <c r="BO67" i="3"/>
  <c r="BM67" i="3"/>
  <c r="BL67" i="3"/>
  <c r="BG67" i="3"/>
  <c r="BF67" i="3"/>
  <c r="AC67" i="3"/>
  <c r="AR67" i="3" s="1"/>
  <c r="AB67" i="3"/>
  <c r="AQ67" i="3" s="1"/>
  <c r="AA67" i="3"/>
  <c r="AP67" i="3" s="1"/>
  <c r="Z67" i="3"/>
  <c r="AO67" i="3" s="1"/>
  <c r="BO65" i="3"/>
  <c r="BG65" i="3"/>
  <c r="BP64" i="3"/>
  <c r="BO64" i="3"/>
  <c r="BL64" i="3"/>
  <c r="BG64" i="3"/>
  <c r="BF64" i="3"/>
  <c r="AC64" i="3"/>
  <c r="AR64" i="3" s="1"/>
  <c r="AB64" i="3"/>
  <c r="AQ64" i="3" s="1"/>
  <c r="Z64" i="3"/>
  <c r="AO64" i="3" s="1"/>
  <c r="BP63" i="3"/>
  <c r="BO63" i="3"/>
  <c r="BM63" i="3"/>
  <c r="BL63" i="3"/>
  <c r="BG63" i="3"/>
  <c r="BF63" i="3"/>
  <c r="AC63" i="3"/>
  <c r="AR63" i="3" s="1"/>
  <c r="AB63" i="3"/>
  <c r="AQ63" i="3" s="1"/>
  <c r="AA63" i="3"/>
  <c r="AP63" i="3" s="1"/>
  <c r="Z63" i="3"/>
  <c r="AO63" i="3" s="1"/>
  <c r="BP62" i="3"/>
  <c r="BO62" i="3"/>
  <c r="BM62" i="3"/>
  <c r="BL62" i="3"/>
  <c r="BG62" i="3"/>
  <c r="BF62" i="3"/>
  <c r="AC62" i="3"/>
  <c r="AR62" i="3" s="1"/>
  <c r="AB62" i="3"/>
  <c r="AQ62" i="3" s="1"/>
  <c r="AA62" i="3"/>
  <c r="AP62" i="3" s="1"/>
  <c r="Z62" i="3"/>
  <c r="AO62" i="3" s="1"/>
  <c r="BP61" i="3"/>
  <c r="BO61" i="3"/>
  <c r="BM61" i="3"/>
  <c r="BL61" i="3"/>
  <c r="BG61" i="3"/>
  <c r="BF61" i="3"/>
  <c r="AC61" i="3"/>
  <c r="AR61" i="3" s="1"/>
  <c r="AB61" i="3"/>
  <c r="AQ61" i="3" s="1"/>
  <c r="AA61" i="3"/>
  <c r="AP61" i="3" s="1"/>
  <c r="Z61" i="3"/>
  <c r="AO61" i="3" s="1"/>
  <c r="BP60" i="3"/>
  <c r="BO60" i="3"/>
  <c r="BM60" i="3"/>
  <c r="BL60" i="3"/>
  <c r="BG60" i="3"/>
  <c r="BF60" i="3"/>
  <c r="AC60" i="3"/>
  <c r="AR60" i="3" s="1"/>
  <c r="AB60" i="3"/>
  <c r="AQ60" i="3" s="1"/>
  <c r="AA60" i="3"/>
  <c r="AP60" i="3" s="1"/>
  <c r="Z60" i="3"/>
  <c r="AO60" i="3" s="1"/>
  <c r="BP59" i="3"/>
  <c r="BO59" i="3"/>
  <c r="BM59" i="3"/>
  <c r="BL59" i="3"/>
  <c r="BG59" i="3"/>
  <c r="BF59" i="3"/>
  <c r="AC59" i="3"/>
  <c r="AR59" i="3" s="1"/>
  <c r="AB59" i="3"/>
  <c r="AQ59" i="3" s="1"/>
  <c r="AA59" i="3"/>
  <c r="AP59" i="3" s="1"/>
  <c r="Z59" i="3"/>
  <c r="AO59" i="3" s="1"/>
  <c r="BP58" i="3"/>
  <c r="BO58" i="3"/>
  <c r="BM58" i="3"/>
  <c r="BL58" i="3"/>
  <c r="BG58" i="3"/>
  <c r="BF58" i="3"/>
  <c r="AC58" i="3"/>
  <c r="AR58" i="3" s="1"/>
  <c r="AB58" i="3"/>
  <c r="AQ58" i="3" s="1"/>
  <c r="AA58" i="3"/>
  <c r="AP58" i="3" s="1"/>
  <c r="Z58" i="3"/>
  <c r="AO58" i="3" s="1"/>
  <c r="BP57" i="3"/>
  <c r="BO57" i="3"/>
  <c r="BM57" i="3"/>
  <c r="BL57" i="3"/>
  <c r="BG57" i="3"/>
  <c r="BF57" i="3"/>
  <c r="AC57" i="3"/>
  <c r="AR57" i="3" s="1"/>
  <c r="AB57" i="3"/>
  <c r="AQ57" i="3" s="1"/>
  <c r="AA57" i="3"/>
  <c r="AP57" i="3" s="1"/>
  <c r="Z57" i="3"/>
  <c r="AO57" i="3" s="1"/>
  <c r="BP56" i="3"/>
  <c r="BO56" i="3"/>
  <c r="BM56" i="3"/>
  <c r="BL56" i="3"/>
  <c r="BG56" i="3"/>
  <c r="BF56" i="3"/>
  <c r="AC56" i="3"/>
  <c r="AR56" i="3" s="1"/>
  <c r="AB56" i="3"/>
  <c r="AQ56" i="3" s="1"/>
  <c r="AA56" i="3"/>
  <c r="AP56" i="3" s="1"/>
  <c r="Z56" i="3"/>
  <c r="AO56" i="3" s="1"/>
  <c r="BP53" i="3"/>
  <c r="BO53" i="3"/>
  <c r="BG53" i="3"/>
  <c r="BF53" i="3"/>
  <c r="AC53" i="3"/>
  <c r="AR53" i="3" s="1"/>
  <c r="BP52" i="3"/>
  <c r="BO52" i="3"/>
  <c r="BM52" i="3"/>
  <c r="BL52" i="3"/>
  <c r="BG52" i="3"/>
  <c r="BF52" i="3"/>
  <c r="AC52" i="3"/>
  <c r="AR52" i="3" s="1"/>
  <c r="AB52" i="3"/>
  <c r="AQ52" i="3" s="1"/>
  <c r="AA52" i="3"/>
  <c r="AP52" i="3" s="1"/>
  <c r="Z52" i="3"/>
  <c r="AO52" i="3" s="1"/>
  <c r="BP51" i="3"/>
  <c r="BO51" i="3"/>
  <c r="BM51" i="3"/>
  <c r="BL51" i="3"/>
  <c r="BG51" i="3"/>
  <c r="BF51" i="3"/>
  <c r="AC51" i="3"/>
  <c r="AR51" i="3" s="1"/>
  <c r="AB51" i="3"/>
  <c r="AQ51" i="3" s="1"/>
  <c r="AA51" i="3"/>
  <c r="AP51" i="3" s="1"/>
  <c r="Z51" i="3"/>
  <c r="AO51" i="3" s="1"/>
  <c r="BP50" i="3"/>
  <c r="BO50" i="3"/>
  <c r="BM50" i="3"/>
  <c r="BL50" i="3"/>
  <c r="BG50" i="3"/>
  <c r="BF50" i="3"/>
  <c r="AC50" i="3"/>
  <c r="AR50" i="3" s="1"/>
  <c r="AB50" i="3"/>
  <c r="AQ50" i="3" s="1"/>
  <c r="AA50" i="3"/>
  <c r="AP50" i="3" s="1"/>
  <c r="Z50" i="3"/>
  <c r="AO50" i="3" s="1"/>
  <c r="BP49" i="3"/>
  <c r="BO49" i="3"/>
  <c r="BM49" i="3"/>
  <c r="BL49" i="3"/>
  <c r="BG49" i="3"/>
  <c r="BF49" i="3"/>
  <c r="AC49" i="3"/>
  <c r="AR49" i="3" s="1"/>
  <c r="AB49" i="3"/>
  <c r="AQ49" i="3" s="1"/>
  <c r="AA49" i="3"/>
  <c r="AP49" i="3" s="1"/>
  <c r="Z49" i="3"/>
  <c r="AO49" i="3" s="1"/>
  <c r="BP48" i="3"/>
  <c r="BO48" i="3"/>
  <c r="BM48" i="3"/>
  <c r="BL48" i="3"/>
  <c r="BG48" i="3"/>
  <c r="BF48" i="3"/>
  <c r="AC48" i="3"/>
  <c r="AR48" i="3" s="1"/>
  <c r="AB48" i="3"/>
  <c r="AQ48" i="3" s="1"/>
  <c r="AA48" i="3"/>
  <c r="AP48" i="3" s="1"/>
  <c r="Z48" i="3"/>
  <c r="AO48" i="3" s="1"/>
  <c r="BP47" i="3"/>
  <c r="BO47" i="3"/>
  <c r="BM47" i="3"/>
  <c r="BL47" i="3"/>
  <c r="BG47" i="3"/>
  <c r="BF47" i="3"/>
  <c r="AC47" i="3"/>
  <c r="AR47" i="3" s="1"/>
  <c r="AB47" i="3"/>
  <c r="AQ47" i="3" s="1"/>
  <c r="AA47" i="3"/>
  <c r="AP47" i="3" s="1"/>
  <c r="Z47" i="3"/>
  <c r="AO47" i="3" s="1"/>
  <c r="BP46" i="3"/>
  <c r="BO46" i="3"/>
  <c r="BM46" i="3"/>
  <c r="BL46" i="3"/>
  <c r="BG46" i="3"/>
  <c r="BF46" i="3"/>
  <c r="AC46" i="3"/>
  <c r="AR46" i="3" s="1"/>
  <c r="AB46" i="3"/>
  <c r="AQ46" i="3" s="1"/>
  <c r="AA46" i="3"/>
  <c r="AP46" i="3" s="1"/>
  <c r="Z46" i="3"/>
  <c r="AO46" i="3" s="1"/>
  <c r="BP45" i="3"/>
  <c r="BO45" i="3"/>
  <c r="BM45" i="3"/>
  <c r="BL45" i="3"/>
  <c r="BG45" i="3"/>
  <c r="BF45" i="3"/>
  <c r="AC45" i="3"/>
  <c r="AR45" i="3" s="1"/>
  <c r="AB45" i="3"/>
  <c r="AQ45" i="3" s="1"/>
  <c r="AA45" i="3"/>
  <c r="AP45" i="3" s="1"/>
  <c r="Z45" i="3"/>
  <c r="AO45" i="3" s="1"/>
  <c r="BF43" i="3"/>
  <c r="BP42" i="3"/>
  <c r="BO42" i="3"/>
  <c r="BM42" i="3"/>
  <c r="BL42" i="3"/>
  <c r="BG42" i="3"/>
  <c r="BF42" i="3"/>
  <c r="AA42" i="3"/>
  <c r="AP42" i="3" s="1"/>
  <c r="Z42" i="3"/>
  <c r="AO42" i="3" s="1"/>
  <c r="BP41" i="3"/>
  <c r="BO41" i="3"/>
  <c r="BM41" i="3"/>
  <c r="BL41" i="3"/>
  <c r="BG41" i="3"/>
  <c r="BF41" i="3"/>
  <c r="AC41" i="3"/>
  <c r="AR41" i="3" s="1"/>
  <c r="AB41" i="3"/>
  <c r="AQ41" i="3" s="1"/>
  <c r="AA41" i="3"/>
  <c r="AP41" i="3" s="1"/>
  <c r="Z41" i="3"/>
  <c r="AO41" i="3" s="1"/>
  <c r="BP40" i="3"/>
  <c r="BO40" i="3"/>
  <c r="BM40" i="3"/>
  <c r="BL40" i="3"/>
  <c r="BG40" i="3"/>
  <c r="BF40" i="3"/>
  <c r="AC40" i="3"/>
  <c r="AR40" i="3" s="1"/>
  <c r="AB40" i="3"/>
  <c r="AQ40" i="3" s="1"/>
  <c r="AA40" i="3"/>
  <c r="AP40" i="3" s="1"/>
  <c r="Z40" i="3"/>
  <c r="AO40" i="3" s="1"/>
  <c r="BP39" i="3"/>
  <c r="BO39" i="3"/>
  <c r="BM39" i="3"/>
  <c r="BL39" i="3"/>
  <c r="BG39" i="3"/>
  <c r="BF39" i="3"/>
  <c r="AC39" i="3"/>
  <c r="AR39" i="3" s="1"/>
  <c r="AB39" i="3"/>
  <c r="AQ39" i="3" s="1"/>
  <c r="AA39" i="3"/>
  <c r="AP39" i="3" s="1"/>
  <c r="Z39" i="3"/>
  <c r="AO39" i="3" s="1"/>
  <c r="BP38" i="3"/>
  <c r="BO38" i="3"/>
  <c r="BM38" i="3"/>
  <c r="BL38" i="3"/>
  <c r="BG38" i="3"/>
  <c r="BF38" i="3"/>
  <c r="AC38" i="3"/>
  <c r="AR38" i="3" s="1"/>
  <c r="AB38" i="3"/>
  <c r="AQ38" i="3" s="1"/>
  <c r="AA38" i="3"/>
  <c r="AP38" i="3" s="1"/>
  <c r="Z38" i="3"/>
  <c r="AO38" i="3" s="1"/>
  <c r="BP37" i="3"/>
  <c r="BO37" i="3"/>
  <c r="BM37" i="3"/>
  <c r="BL37" i="3"/>
  <c r="BG37" i="3"/>
  <c r="BF37" i="3"/>
  <c r="AC37" i="3"/>
  <c r="AR37" i="3" s="1"/>
  <c r="AB37" i="3"/>
  <c r="AQ37" i="3" s="1"/>
  <c r="AA37" i="3"/>
  <c r="AP37" i="3" s="1"/>
  <c r="Z37" i="3"/>
  <c r="AO37" i="3" s="1"/>
  <c r="BP36" i="3"/>
  <c r="BO36" i="3"/>
  <c r="BM36" i="3"/>
  <c r="BL36" i="3"/>
  <c r="BG36" i="3"/>
  <c r="BF36" i="3"/>
  <c r="AC36" i="3"/>
  <c r="AR36" i="3" s="1"/>
  <c r="AB36" i="3"/>
  <c r="AQ36" i="3" s="1"/>
  <c r="AA36" i="3"/>
  <c r="AP36" i="3" s="1"/>
  <c r="Z36" i="3"/>
  <c r="AO36" i="3" s="1"/>
  <c r="BP35" i="3"/>
  <c r="BO35" i="3"/>
  <c r="BM35" i="3"/>
  <c r="BL35" i="3"/>
  <c r="BG35" i="3"/>
  <c r="BF35" i="3"/>
  <c r="AC35" i="3"/>
  <c r="AR35" i="3" s="1"/>
  <c r="AB35" i="3"/>
  <c r="AQ35" i="3" s="1"/>
  <c r="AA35" i="3"/>
  <c r="AP35" i="3" s="1"/>
  <c r="Z35" i="3"/>
  <c r="AO35" i="3" s="1"/>
  <c r="BP34" i="3"/>
  <c r="BO34" i="3"/>
  <c r="BM34" i="3"/>
  <c r="BL34" i="3"/>
  <c r="BG34" i="3"/>
  <c r="BF34" i="3"/>
  <c r="AC34" i="3"/>
  <c r="AR34" i="3" s="1"/>
  <c r="AB34" i="3"/>
  <c r="AQ34" i="3" s="1"/>
  <c r="AA34" i="3"/>
  <c r="AP34" i="3" s="1"/>
  <c r="Z34" i="3"/>
  <c r="AO34" i="3" s="1"/>
  <c r="BP33" i="3"/>
  <c r="BO33" i="3"/>
  <c r="BM33" i="3"/>
  <c r="BL33" i="3"/>
  <c r="BG33" i="3"/>
  <c r="BF33" i="3"/>
  <c r="AC33" i="3"/>
  <c r="AR33" i="3" s="1"/>
  <c r="AB33" i="3"/>
  <c r="AQ33" i="3" s="1"/>
  <c r="AA33" i="3"/>
  <c r="AP33" i="3" s="1"/>
  <c r="Z33" i="3"/>
  <c r="AO33" i="3" s="1"/>
  <c r="BP31" i="3"/>
  <c r="BO31" i="3"/>
  <c r="BG31" i="3"/>
  <c r="BF31" i="3"/>
  <c r="BP30" i="3"/>
  <c r="BO30" i="3"/>
  <c r="BM30" i="3"/>
  <c r="BL30" i="3"/>
  <c r="BG30" i="3"/>
  <c r="BF30" i="3"/>
  <c r="AC30" i="3"/>
  <c r="AR30" i="3" s="1"/>
  <c r="AB30" i="3"/>
  <c r="AQ30" i="3" s="1"/>
  <c r="AA30" i="3"/>
  <c r="AP30" i="3" s="1"/>
  <c r="Z30" i="3"/>
  <c r="AO30" i="3" s="1"/>
  <c r="BP29" i="3"/>
  <c r="BO29" i="3"/>
  <c r="BM29" i="3"/>
  <c r="BL29" i="3"/>
  <c r="BG29" i="3"/>
  <c r="BF29" i="3"/>
  <c r="AC29" i="3"/>
  <c r="AR29" i="3" s="1"/>
  <c r="AB29" i="3"/>
  <c r="AQ29" i="3" s="1"/>
  <c r="AA29" i="3"/>
  <c r="AP29" i="3" s="1"/>
  <c r="Z29" i="3"/>
  <c r="AO29" i="3" s="1"/>
  <c r="BP28" i="3"/>
  <c r="BO28" i="3"/>
  <c r="BM28" i="3"/>
  <c r="BL28" i="3"/>
  <c r="BG28" i="3"/>
  <c r="BF28" i="3"/>
  <c r="AC28" i="3"/>
  <c r="AR28" i="3" s="1"/>
  <c r="AB28" i="3"/>
  <c r="AQ28" i="3" s="1"/>
  <c r="AA28" i="3"/>
  <c r="AP28" i="3" s="1"/>
  <c r="Z28" i="3"/>
  <c r="AO28" i="3" s="1"/>
  <c r="BP27" i="3"/>
  <c r="BO27" i="3"/>
  <c r="BM27" i="3"/>
  <c r="BL27" i="3"/>
  <c r="BG27" i="3"/>
  <c r="BF27" i="3"/>
  <c r="AC27" i="3"/>
  <c r="AR27" i="3" s="1"/>
  <c r="AB27" i="3"/>
  <c r="AQ27" i="3" s="1"/>
  <c r="AA27" i="3"/>
  <c r="AP27" i="3" s="1"/>
  <c r="Z27" i="3"/>
  <c r="AO27" i="3" s="1"/>
  <c r="BP26" i="3"/>
  <c r="BO26" i="3"/>
  <c r="BM26" i="3"/>
  <c r="BL26" i="3"/>
  <c r="BG26" i="3"/>
  <c r="BF26" i="3"/>
  <c r="AC26" i="3"/>
  <c r="AR26" i="3" s="1"/>
  <c r="AB26" i="3"/>
  <c r="AQ26" i="3" s="1"/>
  <c r="AA26" i="3"/>
  <c r="AP26" i="3" s="1"/>
  <c r="Z26" i="3"/>
  <c r="AO26" i="3" s="1"/>
  <c r="BP25" i="3"/>
  <c r="BO25" i="3"/>
  <c r="BM25" i="3"/>
  <c r="BL25" i="3"/>
  <c r="BG25" i="3"/>
  <c r="BF25" i="3"/>
  <c r="AC25" i="3"/>
  <c r="AR25" i="3" s="1"/>
  <c r="AB25" i="3"/>
  <c r="AQ25" i="3" s="1"/>
  <c r="AA25" i="3"/>
  <c r="AP25" i="3" s="1"/>
  <c r="Z25" i="3"/>
  <c r="AO25" i="3" s="1"/>
  <c r="BP24" i="3"/>
  <c r="BO24" i="3"/>
  <c r="BM24" i="3"/>
  <c r="BL24" i="3"/>
  <c r="BG24" i="3"/>
  <c r="BF24" i="3"/>
  <c r="AC24" i="3"/>
  <c r="AR24" i="3" s="1"/>
  <c r="AB24" i="3"/>
  <c r="AQ24" i="3" s="1"/>
  <c r="AA24" i="3"/>
  <c r="AP24" i="3" s="1"/>
  <c r="Z24" i="3"/>
  <c r="AO24" i="3" s="1"/>
  <c r="BP23" i="3"/>
  <c r="BO23" i="3"/>
  <c r="BM23" i="3"/>
  <c r="BL23" i="3"/>
  <c r="BG23" i="3"/>
  <c r="BF23" i="3"/>
  <c r="AC23" i="3"/>
  <c r="AR23" i="3" s="1"/>
  <c r="AB23" i="3"/>
  <c r="AQ23" i="3" s="1"/>
  <c r="AA23" i="3"/>
  <c r="AP23" i="3" s="1"/>
  <c r="Z23" i="3"/>
  <c r="AO23" i="3" s="1"/>
  <c r="BP22" i="3"/>
  <c r="BO22" i="3"/>
  <c r="BM22" i="3"/>
  <c r="BL22" i="3"/>
  <c r="BG22" i="3"/>
  <c r="BF22" i="3"/>
  <c r="AC22" i="3"/>
  <c r="AR22" i="3" s="1"/>
  <c r="AB22" i="3"/>
  <c r="AQ22" i="3" s="1"/>
  <c r="AA22" i="3"/>
  <c r="AP22" i="3" s="1"/>
  <c r="Z22" i="3"/>
  <c r="AO22" i="3" s="1"/>
  <c r="BF20" i="3"/>
  <c r="BP19" i="3"/>
  <c r="BO19" i="3"/>
  <c r="BM19" i="3"/>
  <c r="BL19" i="3"/>
  <c r="BG19" i="3"/>
  <c r="BF19" i="3"/>
  <c r="AA19" i="3"/>
  <c r="AP19" i="3" s="1"/>
  <c r="Z19" i="3"/>
  <c r="AO19" i="3" s="1"/>
  <c r="BP18" i="3"/>
  <c r="BO18" i="3"/>
  <c r="BM18" i="3"/>
  <c r="BL18" i="3"/>
  <c r="BG18" i="3"/>
  <c r="BF18" i="3"/>
  <c r="AC18" i="3"/>
  <c r="AR18" i="3" s="1"/>
  <c r="AB18" i="3"/>
  <c r="AQ18" i="3" s="1"/>
  <c r="AA18" i="3"/>
  <c r="AP18" i="3" s="1"/>
  <c r="Z18" i="3"/>
  <c r="AO18" i="3" s="1"/>
  <c r="BP17" i="3"/>
  <c r="BO17" i="3"/>
  <c r="BM17" i="3"/>
  <c r="BL17" i="3"/>
  <c r="BG17" i="3"/>
  <c r="BF17" i="3"/>
  <c r="AC17" i="3"/>
  <c r="AR17" i="3" s="1"/>
  <c r="AB17" i="3"/>
  <c r="AQ17" i="3" s="1"/>
  <c r="AA17" i="3"/>
  <c r="AP17" i="3" s="1"/>
  <c r="Z17" i="3"/>
  <c r="AO17" i="3" s="1"/>
  <c r="BP16" i="3"/>
  <c r="BO16" i="3"/>
  <c r="BM16" i="3"/>
  <c r="BL16" i="3"/>
  <c r="BG16" i="3"/>
  <c r="BF16" i="3"/>
  <c r="AC16" i="3"/>
  <c r="AR16" i="3" s="1"/>
  <c r="AB16" i="3"/>
  <c r="AQ16" i="3" s="1"/>
  <c r="AA16" i="3"/>
  <c r="AP16" i="3" s="1"/>
  <c r="Z16" i="3"/>
  <c r="AO16" i="3" s="1"/>
  <c r="BP15" i="3"/>
  <c r="BO15" i="3"/>
  <c r="BM15" i="3"/>
  <c r="BL15" i="3"/>
  <c r="BG15" i="3"/>
  <c r="BF15" i="3"/>
  <c r="AC15" i="3"/>
  <c r="AR15" i="3" s="1"/>
  <c r="AB15" i="3"/>
  <c r="AQ15" i="3" s="1"/>
  <c r="AA15" i="3"/>
  <c r="AP15" i="3" s="1"/>
  <c r="Z15" i="3"/>
  <c r="AO15" i="3" s="1"/>
  <c r="BP14" i="3"/>
  <c r="BO14" i="3"/>
  <c r="BM14" i="3"/>
  <c r="BL14" i="3"/>
  <c r="BG14" i="3"/>
  <c r="BF14" i="3"/>
  <c r="AC14" i="3"/>
  <c r="AR14" i="3" s="1"/>
  <c r="AB14" i="3"/>
  <c r="AQ14" i="3" s="1"/>
  <c r="AA14" i="3"/>
  <c r="AP14" i="3" s="1"/>
  <c r="Z14" i="3"/>
  <c r="AO14" i="3" s="1"/>
  <c r="BP13" i="3"/>
  <c r="BO13" i="3"/>
  <c r="BM13" i="3"/>
  <c r="BL13" i="3"/>
  <c r="BG13" i="3"/>
  <c r="BF13" i="3"/>
  <c r="AC13" i="3"/>
  <c r="AR13" i="3" s="1"/>
  <c r="AB13" i="3"/>
  <c r="AQ13" i="3" s="1"/>
  <c r="AA13" i="3"/>
  <c r="AP13" i="3" s="1"/>
  <c r="Z13" i="3"/>
  <c r="AO13" i="3" s="1"/>
  <c r="BP12" i="3"/>
  <c r="BO12" i="3"/>
  <c r="BM12" i="3"/>
  <c r="BL12" i="3"/>
  <c r="BG12" i="3"/>
  <c r="BF12" i="3"/>
  <c r="AC12" i="3"/>
  <c r="AR12" i="3" s="1"/>
  <c r="AB12" i="3"/>
  <c r="AQ12" i="3" s="1"/>
  <c r="AA12" i="3"/>
  <c r="AP12" i="3" s="1"/>
  <c r="Z12" i="3"/>
  <c r="AO12" i="3" s="1"/>
  <c r="BP11" i="3"/>
  <c r="BO11" i="3"/>
  <c r="BM11" i="3"/>
  <c r="BL11" i="3"/>
  <c r="BG11" i="3"/>
  <c r="BF11" i="3"/>
  <c r="AC11" i="3"/>
  <c r="AR11" i="3" s="1"/>
  <c r="AB11" i="3"/>
  <c r="AQ11" i="3" s="1"/>
  <c r="AA11" i="3"/>
  <c r="AP11" i="3" s="1"/>
  <c r="Z11" i="3"/>
  <c r="AO11" i="3" s="1"/>
  <c r="BP9" i="3"/>
  <c r="BO9" i="3"/>
  <c r="BG9" i="3"/>
  <c r="BF9" i="3"/>
  <c r="BP8" i="3"/>
  <c r="BO8" i="3"/>
  <c r="BM8" i="3"/>
  <c r="BL8" i="3"/>
  <c r="BG8" i="3"/>
  <c r="BF8" i="3"/>
  <c r="AC8" i="3"/>
  <c r="AR8" i="3" s="1"/>
  <c r="AB8" i="3"/>
  <c r="AQ8" i="3" s="1"/>
  <c r="AA8" i="3"/>
  <c r="AP8" i="3" s="1"/>
  <c r="Z8" i="3"/>
  <c r="AO8" i="3" s="1"/>
  <c r="BP7" i="3"/>
  <c r="BO7" i="3"/>
  <c r="BM7" i="3"/>
  <c r="BL7" i="3"/>
  <c r="BG7" i="3"/>
  <c r="BF7" i="3"/>
  <c r="AC7" i="3"/>
  <c r="AR7" i="3" s="1"/>
  <c r="AB7" i="3"/>
  <c r="AQ7" i="3" s="1"/>
  <c r="AA7" i="3"/>
  <c r="AP7" i="3" s="1"/>
  <c r="Z7" i="3"/>
  <c r="AO7" i="3" s="1"/>
  <c r="BP6" i="3"/>
  <c r="BO6" i="3"/>
  <c r="BM6" i="3"/>
  <c r="BL6" i="3"/>
  <c r="BG6" i="3"/>
  <c r="BF6" i="3"/>
  <c r="AC6" i="3"/>
  <c r="AR6" i="3" s="1"/>
  <c r="AB6" i="3"/>
  <c r="AQ6" i="3" s="1"/>
  <c r="AA6" i="3"/>
  <c r="AP6" i="3" s="1"/>
  <c r="Z6" i="3"/>
  <c r="AO6" i="3" s="1"/>
  <c r="BP5" i="3"/>
  <c r="BO5" i="3"/>
  <c r="BM5" i="3"/>
  <c r="BL5" i="3"/>
  <c r="BG5" i="3"/>
  <c r="BF5" i="3"/>
  <c r="AC5" i="3"/>
  <c r="AR5" i="3" s="1"/>
  <c r="AB5" i="3"/>
  <c r="AQ5" i="3" s="1"/>
  <c r="AA5" i="3"/>
  <c r="AP5" i="3" s="1"/>
  <c r="Z5" i="3"/>
  <c r="AO5" i="3" s="1"/>
  <c r="BP4" i="3"/>
  <c r="BO4" i="3"/>
  <c r="BM4" i="3"/>
  <c r="BL4" i="3"/>
  <c r="BG4" i="3"/>
  <c r="BF4" i="3"/>
  <c r="AC4" i="3"/>
  <c r="AR4" i="3" s="1"/>
  <c r="AB4" i="3"/>
  <c r="AQ4" i="3" s="1"/>
  <c r="AA4" i="3"/>
  <c r="AP4" i="3" s="1"/>
  <c r="Z4" i="3"/>
  <c r="AO4" i="3" s="1"/>
  <c r="BP3" i="3"/>
  <c r="BO3" i="3"/>
  <c r="BM3" i="3"/>
  <c r="BP9" i="2" s="1"/>
  <c r="BL3" i="3"/>
  <c r="BG3" i="3"/>
  <c r="BF3" i="3"/>
  <c r="AC3" i="3"/>
  <c r="AR3" i="3" s="1"/>
  <c r="AB3" i="3"/>
  <c r="AQ3" i="3" s="1"/>
  <c r="AA3" i="3"/>
  <c r="AP3" i="3" s="1"/>
  <c r="Z3" i="3"/>
  <c r="AO3" i="3" s="1"/>
  <c r="BP2" i="3"/>
  <c r="BP15" i="2" s="1"/>
  <c r="BO2" i="3"/>
  <c r="BP14" i="2" s="1"/>
  <c r="BM2" i="3"/>
  <c r="BQ9" i="2" s="1"/>
  <c r="BL2" i="3"/>
  <c r="BQ8" i="2" s="1"/>
  <c r="BG2" i="3"/>
  <c r="BP3" i="2" s="1"/>
  <c r="BF2" i="3"/>
  <c r="BP2" i="2" s="1"/>
  <c r="AC2" i="3"/>
  <c r="BI7" i="2" s="1"/>
  <c r="AB2" i="3"/>
  <c r="BF7" i="2" s="1"/>
  <c r="AA2" i="3"/>
  <c r="AP2" i="3" s="1"/>
  <c r="Z2" i="3"/>
  <c r="AO2" i="3" s="1"/>
  <c r="BE7" i="2" l="1"/>
  <c r="BP8" i="2"/>
  <c r="BE6" i="2"/>
  <c r="BE11" i="2"/>
  <c r="CI2" i="2"/>
  <c r="CI4" i="2"/>
  <c r="AF2" i="4"/>
  <c r="AG2" i="2"/>
  <c r="AG4" i="2"/>
  <c r="AL3" i="2"/>
  <c r="BC7" i="2"/>
  <c r="BQ15" i="2"/>
  <c r="BI4" i="2"/>
  <c r="BC6" i="2"/>
  <c r="BC11" i="2"/>
  <c r="BY3" i="2"/>
  <c r="CL2" i="2"/>
  <c r="CL4" i="2"/>
  <c r="BH7" i="2"/>
  <c r="BB7" i="2"/>
  <c r="BB6" i="2"/>
  <c r="X3" i="2"/>
  <c r="AO3" i="2"/>
  <c r="BZ4" i="2"/>
  <c r="AZ7" i="2"/>
  <c r="BQ14" i="2"/>
  <c r="BF4" i="2"/>
  <c r="AZ6" i="2"/>
  <c r="AZ11" i="2"/>
  <c r="CB3" i="2"/>
  <c r="CO2" i="2"/>
  <c r="CO4" i="2"/>
  <c r="AT4" i="3"/>
  <c r="AT2" i="3" s="1"/>
  <c r="AR2" i="3"/>
  <c r="AY7" i="2"/>
  <c r="AY6" i="2"/>
  <c r="AT6" i="3"/>
  <c r="AA3" i="2"/>
  <c r="AR3" i="2"/>
  <c r="BQ3" i="2"/>
  <c r="BC4" i="2"/>
  <c r="BI8" i="2"/>
  <c r="BI10" i="2"/>
  <c r="CE3" i="2"/>
  <c r="CR2" i="2"/>
  <c r="CR4" i="2"/>
  <c r="AQ2" i="3"/>
  <c r="BM2" i="2" s="1"/>
  <c r="AD3" i="2"/>
  <c r="AU3" i="2"/>
  <c r="BQ2" i="2"/>
  <c r="AZ4" i="2"/>
  <c r="BF8" i="2"/>
  <c r="BF10" i="2"/>
  <c r="CH3" i="2"/>
  <c r="CU2" i="2"/>
  <c r="CU4" i="2"/>
  <c r="AH2" i="3"/>
  <c r="AG3" i="2"/>
  <c r="AL2" i="2"/>
  <c r="AL4" i="2"/>
  <c r="CM3" i="2"/>
  <c r="X2" i="2"/>
  <c r="X4" i="2"/>
  <c r="AO2" i="2"/>
  <c r="AO4" i="2"/>
  <c r="BF5" i="2"/>
  <c r="AZ8" i="2"/>
  <c r="CB4" i="2"/>
  <c r="AR2" i="2"/>
  <c r="BQ12" i="2"/>
  <c r="BI6" i="2"/>
  <c r="BI11" i="2"/>
  <c r="AD2" i="2"/>
  <c r="AD4" i="2"/>
  <c r="AU2" i="2"/>
  <c r="AU4" i="2"/>
  <c r="BL2" i="2" l="1"/>
</calcChain>
</file>

<file path=xl/sharedStrings.xml><?xml version="1.0" encoding="utf-8"?>
<sst xmlns="http://schemas.openxmlformats.org/spreadsheetml/2006/main" count="1374" uniqueCount="326">
  <si>
    <t>fr.X</t>
  </si>
  <si>
    <t>fr.Y</t>
  </si>
  <si>
    <t>fl.X</t>
  </si>
  <si>
    <t>fl.Y</t>
  </si>
  <si>
    <t>rr.X</t>
  </si>
  <si>
    <t>rr.Y</t>
  </si>
  <si>
    <t>rl.X</t>
  </si>
  <si>
    <t>rl.Y</t>
  </si>
  <si>
    <t>start/stop.X</t>
  </si>
  <si>
    <t>start/stop.Y</t>
  </si>
  <si>
    <t>drr.X</t>
  </si>
  <si>
    <t>drr.Y</t>
  </si>
  <si>
    <t>drl.X</t>
  </si>
  <si>
    <t>drl.Y</t>
  </si>
  <si>
    <t>IC FR X</t>
  </si>
  <si>
    <t>IC FR Y</t>
  </si>
  <si>
    <t>IC FL X</t>
  </si>
  <si>
    <t>IC FL Y</t>
  </si>
  <si>
    <t>IC RR X</t>
  </si>
  <si>
    <t>IC RR Y</t>
  </si>
  <si>
    <t>IC RL X</t>
  </si>
  <si>
    <t>IC RL Y</t>
  </si>
  <si>
    <t>STOP</t>
  </si>
  <si>
    <t>FR StrideLen(cm)</t>
  </si>
  <si>
    <t>FL StrideLen(cm)</t>
  </si>
  <si>
    <t>RR StrideLen(cm)</t>
  </si>
  <si>
    <t>RL StrideLen(cm)</t>
  </si>
  <si>
    <t>Front Trk Width(cm)</t>
  </si>
  <si>
    <t>Rear Trk Width(cm)</t>
  </si>
  <si>
    <t>Track Width</t>
  </si>
  <si>
    <t>AVG</t>
  </si>
  <si>
    <t>SD</t>
  </si>
  <si>
    <t>Front (cm)</t>
  </si>
  <si>
    <t>Rear (cm)</t>
  </si>
  <si>
    <t>Front Lat Move(cm)</t>
  </si>
  <si>
    <t>Rear Lat Move(cm)</t>
  </si>
  <si>
    <t>Lateral Movement</t>
  </si>
  <si>
    <t>Right Ft Base(cm)</t>
  </si>
  <si>
    <t>Left Ft Base(cm)</t>
  </si>
  <si>
    <t>Foot Base</t>
  </si>
  <si>
    <t>Right (cm)</t>
  </si>
  <si>
    <t>Left (cm)</t>
  </si>
  <si>
    <t>Diag Dist FRRL(cm)</t>
  </si>
  <si>
    <t>Diag Dist FLRR(cm)</t>
  </si>
  <si>
    <t>Diagonal Distance</t>
  </si>
  <si>
    <t>FRRL (cm)</t>
  </si>
  <si>
    <t>FLRR (cm)</t>
  </si>
  <si>
    <t>FR SW</t>
  </si>
  <si>
    <t>FRFL SW overlap</t>
  </si>
  <si>
    <t>FRRR SW overlap</t>
  </si>
  <si>
    <t>FRRL SW overlap</t>
  </si>
  <si>
    <t>FL SW</t>
  </si>
  <si>
    <t>FLFR SW overlap</t>
  </si>
  <si>
    <t>FLRR SW overlap</t>
  </si>
  <si>
    <t>FLRL SW overlap</t>
  </si>
  <si>
    <t>RR SW</t>
  </si>
  <si>
    <t>RRFR SW overlap</t>
  </si>
  <si>
    <t>RRFL SW overlap</t>
  </si>
  <si>
    <t>RRRL SW overlap</t>
  </si>
  <si>
    <t>RL SW</t>
  </si>
  <si>
    <t>RLFR SW overlap</t>
  </si>
  <si>
    <t>RLFL SW overlap</t>
  </si>
  <si>
    <t>RLRR SW overlap</t>
  </si>
  <si>
    <t>FR ST</t>
  </si>
  <si>
    <t>FRFL ST overlap</t>
  </si>
  <si>
    <t>FRRR ST overlap</t>
  </si>
  <si>
    <t>FRRL ST overlap</t>
  </si>
  <si>
    <t>FL ST</t>
  </si>
  <si>
    <t>FLFR ST overlap</t>
  </si>
  <si>
    <t>FLRR ST overlap</t>
  </si>
  <si>
    <t>FLRL ST overlap</t>
  </si>
  <si>
    <t>RR ST</t>
  </si>
  <si>
    <t>RRFR ST overlap</t>
  </si>
  <si>
    <t>RRFL ST overlap</t>
  </si>
  <si>
    <t>RRRL ST overlap</t>
  </si>
  <si>
    <t>RL ST</t>
  </si>
  <si>
    <t>RLFR ST overlap</t>
  </si>
  <si>
    <t>RLFL ST overlap</t>
  </si>
  <si>
    <t>RLRR ST overlap</t>
  </si>
  <si>
    <t>FR Swing Time(s)</t>
  </si>
  <si>
    <t>FL Swing Time(s)</t>
  </si>
  <si>
    <t>RR Swing Time(s)</t>
  </si>
  <si>
    <t>RL Swing Time(s)</t>
  </si>
  <si>
    <t>FR Stance Time(s)</t>
  </si>
  <si>
    <t>FL Stance Time(s)</t>
  </si>
  <si>
    <t>RR Stance Time(s)</t>
  </si>
  <si>
    <t>RL Stance Time(s)</t>
  </si>
  <si>
    <t>FR Stride Time(s)</t>
  </si>
  <si>
    <t>FL Stride Time(s)</t>
  </si>
  <si>
    <t>RR Stride Time(s)</t>
  </si>
  <si>
    <t>RL Stride Time(s)</t>
  </si>
  <si>
    <t>FR Swing %</t>
  </si>
  <si>
    <t>FL Swing %</t>
  </si>
  <si>
    <t>RR Swing %</t>
  </si>
  <si>
    <t>RL Swing %</t>
  </si>
  <si>
    <t>FR Stance %</t>
  </si>
  <si>
    <t>FL Stance %</t>
  </si>
  <si>
    <t>RR Stance %</t>
  </si>
  <si>
    <t>RL Stance %</t>
  </si>
  <si>
    <t>FR = Front Right</t>
  </si>
  <si>
    <t>FL = Front Left</t>
  </si>
  <si>
    <t>RR = Rear Right</t>
  </si>
  <si>
    <t>RL = Rear Left</t>
  </si>
  <si>
    <t>FR Stance Frames</t>
  </si>
  <si>
    <t>FL Stance Frames</t>
  </si>
  <si>
    <t>RR Stance Frames</t>
  </si>
  <si>
    <t>RL Stance Frames</t>
  </si>
  <si>
    <t>FR Swing Frames</t>
  </si>
  <si>
    <t>FL Swing Frames</t>
  </si>
  <si>
    <t>RR Swing Frames</t>
  </si>
  <si>
    <t>RL Swing Frames</t>
  </si>
  <si>
    <t>Dorsal</t>
  </si>
  <si>
    <t>FR Swing Time (s)</t>
  </si>
  <si>
    <t>FL Swing Time (s)</t>
  </si>
  <si>
    <t>RR Swing Time (s)</t>
  </si>
  <si>
    <t>RL Swing Time (s)</t>
  </si>
  <si>
    <t>FR Stance Time (s)</t>
  </si>
  <si>
    <t>FL Stance Time (s)</t>
  </si>
  <si>
    <t>RR Stance Time (s)</t>
  </si>
  <si>
    <t>RL Stance Time (s)</t>
  </si>
  <si>
    <t>FR Stride Time (s)</t>
  </si>
  <si>
    <t>FL Stride Time (s)</t>
  </si>
  <si>
    <t>RR Stride Time (s)</t>
  </si>
  <si>
    <t>RL Stride Time (s)</t>
  </si>
  <si>
    <t>FR Overall Stride Freq</t>
  </si>
  <si>
    <t>FL Overall Stride Freq</t>
  </si>
  <si>
    <t>RR Overall Stride Freq</t>
  </si>
  <si>
    <t>RL Overall Stride Freq</t>
  </si>
  <si>
    <t>FR Overall Stride Freq(Hz)</t>
  </si>
  <si>
    <t>FL Overall Stride Freq(Hz)</t>
  </si>
  <si>
    <t>RR Overall Stride Freq(Hz)</t>
  </si>
  <si>
    <t>RL Overall Stride Freq(Hz)</t>
  </si>
  <si>
    <t>FR Ind Stride Freq(Hz)</t>
  </si>
  <si>
    <t>FL Ind Stride Freq(Hz)</t>
  </si>
  <si>
    <t>RR Ind Stride Freq(Hz)</t>
  </si>
  <si>
    <t>RL Ind Stride Freq(Hz)</t>
  </si>
  <si>
    <t>FR Ind Stride Freq</t>
  </si>
  <si>
    <t>FL Ind Stride Freq</t>
  </si>
  <si>
    <t>RR Ind Stride Freq</t>
  </si>
  <si>
    <t>RL Ind Stride Freq</t>
  </si>
  <si>
    <t>FRFL Swing O%</t>
  </si>
  <si>
    <t>FRRR Swing O%</t>
  </si>
  <si>
    <t>FRRL Swing O%</t>
  </si>
  <si>
    <t>FLFR Swing O%</t>
  </si>
  <si>
    <t>FLRR Swing O%</t>
  </si>
  <si>
    <t>FLRL Swing O%</t>
  </si>
  <si>
    <t>RRFR Swing O%</t>
  </si>
  <si>
    <t>RRFL Swing O%</t>
  </si>
  <si>
    <t>RRRL Swing O%</t>
  </si>
  <si>
    <t>RLFR Swing O%</t>
  </si>
  <si>
    <t>RLFL Swing O%</t>
  </si>
  <si>
    <t>RLRR Swing O%</t>
  </si>
  <si>
    <t>FRFL Stance O%</t>
  </si>
  <si>
    <t>FRRR Stance O%</t>
  </si>
  <si>
    <t>FRRL Stance O%</t>
  </si>
  <si>
    <t>FLFR Stance O%</t>
  </si>
  <si>
    <t>FLRR Stance O%</t>
  </si>
  <si>
    <t>FLRL Stance O%</t>
  </si>
  <si>
    <t>RRFR Stance O%</t>
  </si>
  <si>
    <t>RRFL Stance O%</t>
  </si>
  <si>
    <t>RRRL Stance O%</t>
  </si>
  <si>
    <t>RLFR Stance O%</t>
  </si>
  <si>
    <t>RLFL Stance O%</t>
  </si>
  <si>
    <t>RLRR Stance O%</t>
  </si>
  <si>
    <t>FR Swing O%</t>
  </si>
  <si>
    <t>FL Swing O%</t>
  </si>
  <si>
    <t>RR Swing O%</t>
  </si>
  <si>
    <t>RL Swing O%</t>
  </si>
  <si>
    <t>FR Stance O%</t>
  </si>
  <si>
    <t>FL Stance O%</t>
  </si>
  <si>
    <t>RR Stance O%</t>
  </si>
  <si>
    <t>RL Stance O%</t>
  </si>
  <si>
    <t>FR Swing O(s)</t>
  </si>
  <si>
    <t>FL Swing O(s)</t>
  </si>
  <si>
    <t>RR Swing O(s)</t>
  </si>
  <si>
    <t>RL Swing O(s)</t>
  </si>
  <si>
    <t>FRFL Swing O(s)</t>
  </si>
  <si>
    <t>FLFR Swing O(s)</t>
  </si>
  <si>
    <t>RRFR Swing O(s)</t>
  </si>
  <si>
    <t>RLFR Swing O(s)</t>
  </si>
  <si>
    <t>FRRR Swing O(s)</t>
  </si>
  <si>
    <t>FLRR Swing O(s)</t>
  </si>
  <si>
    <t>RRFL Swing O(s)</t>
  </si>
  <si>
    <t>RLFL Swing O(s)</t>
  </si>
  <si>
    <t>FRRL Swing O(s)</t>
  </si>
  <si>
    <t>FLRL Swing O(s)</t>
  </si>
  <si>
    <t>RRRL Swing O(s)</t>
  </si>
  <si>
    <t>RLRR Swing O(s)</t>
  </si>
  <si>
    <t>FR Stance O(s)</t>
  </si>
  <si>
    <t>FL Stance O(s)</t>
  </si>
  <si>
    <t>RR Stance O(s)</t>
  </si>
  <si>
    <t>RL Stance O(s)</t>
  </si>
  <si>
    <t>FRFL Stance O(s)</t>
  </si>
  <si>
    <t>FLFR Stance O(s)</t>
  </si>
  <si>
    <t>RRFR Stance O(s)</t>
  </si>
  <si>
    <t>RLFR Stance O(s)</t>
  </si>
  <si>
    <t>FRRR Stance O(s)</t>
  </si>
  <si>
    <t>FLRR Stance O(s)</t>
  </si>
  <si>
    <t>RRFL Stance O(s)</t>
  </si>
  <si>
    <t>RLFL Stance O(s)</t>
  </si>
  <si>
    <t>FRRL Stance O(s)</t>
  </si>
  <si>
    <t>FLRL Stance O(s)</t>
  </si>
  <si>
    <t>RRRL Stance O(s)</t>
  </si>
  <si>
    <t>RLRR Stance O(s)</t>
  </si>
  <si>
    <t># Feet Down</t>
  </si>
  <si>
    <t>Which Feet</t>
  </si>
  <si>
    <t>0 Feet</t>
  </si>
  <si>
    <t>1 Foot</t>
  </si>
  <si>
    <t>2 Feet</t>
  </si>
  <si>
    <t>3 Feet</t>
  </si>
  <si>
    <t>4 Feet</t>
  </si>
  <si>
    <t>Total Frames</t>
  </si>
  <si>
    <t>Frames</t>
  </si>
  <si>
    <t>% Down</t>
  </si>
  <si>
    <t>Time Down</t>
  </si>
  <si>
    <t>FR</t>
  </si>
  <si>
    <t>FL</t>
  </si>
  <si>
    <t>RR</t>
  </si>
  <si>
    <t>RL</t>
  </si>
  <si>
    <t>SS</t>
  </si>
  <si>
    <t>Coupling</t>
  </si>
  <si>
    <t>FRFL</t>
  </si>
  <si>
    <t>FRRR</t>
  </si>
  <si>
    <t>FRRL</t>
  </si>
  <si>
    <t>FLFR</t>
  </si>
  <si>
    <t>FLRR</t>
  </si>
  <si>
    <t>FLRL</t>
  </si>
  <si>
    <t>RRFR</t>
  </si>
  <si>
    <t>RRFL</t>
  </si>
  <si>
    <t>RRRL</t>
  </si>
  <si>
    <t>RLFR</t>
  </si>
  <si>
    <t>RLFL</t>
  </si>
  <si>
    <t>RLRR</t>
  </si>
  <si>
    <t>FootFalls</t>
  </si>
  <si>
    <t>ICs</t>
  </si>
  <si>
    <t>IC Time(s)</t>
  </si>
  <si>
    <t>Sequence Time(s)</t>
  </si>
  <si>
    <t>Passes</t>
  </si>
  <si>
    <t>Pass Time(s)</t>
  </si>
  <si>
    <t>Sequence Freq(Hz)</t>
  </si>
  <si>
    <t>CPI Step Sequences</t>
  </si>
  <si>
    <t>Number</t>
  </si>
  <si>
    <t>Percent</t>
  </si>
  <si>
    <t>Sequence Type</t>
  </si>
  <si>
    <t>CPI</t>
  </si>
  <si>
    <t>RI</t>
  </si>
  <si>
    <t>PSI</t>
  </si>
  <si>
    <t>Total</t>
  </si>
  <si>
    <t>Correct</t>
  </si>
  <si>
    <t>DSI</t>
  </si>
  <si>
    <t>FPP</t>
  </si>
  <si>
    <t>HPP</t>
  </si>
  <si>
    <t>HPD</t>
  </si>
  <si>
    <t>RHPD</t>
  </si>
  <si>
    <t>LHPD</t>
  </si>
  <si>
    <t>%Right Dorsal</t>
  </si>
  <si>
    <t>%Left Dorsal</t>
  </si>
  <si>
    <t>DSI/Pass</t>
  </si>
  <si>
    <t>Dorsal/Pass</t>
  </si>
  <si>
    <t>2143</t>
  </si>
  <si>
    <t>1432</t>
  </si>
  <si>
    <t>4321</t>
  </si>
  <si>
    <t>3214</t>
  </si>
  <si>
    <t>3213</t>
  </si>
  <si>
    <t>2134</t>
  </si>
  <si>
    <t>1342</t>
  </si>
  <si>
    <t>3421</t>
  </si>
  <si>
    <t>4214</t>
  </si>
  <si>
    <t>4213</t>
  </si>
  <si>
    <t>1234</t>
  </si>
  <si>
    <t>2341</t>
  </si>
  <si>
    <t>3412</t>
  </si>
  <si>
    <t>4123</t>
  </si>
  <si>
    <t>1423</t>
  </si>
  <si>
    <t>4234</t>
  </si>
  <si>
    <t>4124</t>
  </si>
  <si>
    <t>1243</t>
  </si>
  <si>
    <t>2431</t>
  </si>
  <si>
    <t>4312</t>
  </si>
  <si>
    <t>3123</t>
  </si>
  <si>
    <t>Cb</t>
  </si>
  <si>
    <t>Other</t>
  </si>
  <si>
    <t>Rb</t>
  </si>
  <si>
    <t>Ca</t>
  </si>
  <si>
    <t>Ab</t>
  </si>
  <si>
    <t>Ra</t>
  </si>
  <si>
    <t>Cruciate a - Ca</t>
  </si>
  <si>
    <t>Alternate a - Aa</t>
  </si>
  <si>
    <t>Rotate a - Ra</t>
  </si>
  <si>
    <t>Cruciate b - Cb</t>
  </si>
  <si>
    <t>Alternate b - Ab</t>
  </si>
  <si>
    <t>Rotate b - Rb</t>
  </si>
  <si>
    <t>Total Sequences</t>
  </si>
  <si>
    <t>Coordinated Pattern Index</t>
  </si>
  <si>
    <t>Ratio Index</t>
  </si>
  <si>
    <t>Plantar Stepping Index</t>
  </si>
  <si>
    <t>Dorsal Stepping Index</t>
  </si>
  <si>
    <t>Dorsal %Right</t>
  </si>
  <si>
    <t>Dorsal %Left</t>
  </si>
  <si>
    <t>FR Instant Speed(cm/s)</t>
  </si>
  <si>
    <t>FL Instant Speed(cm/s)</t>
  </si>
  <si>
    <t>RR Instant Speed(cm/s)</t>
  </si>
  <si>
    <t>RL Instant Speed(cm/s)</t>
  </si>
  <si>
    <t>Overall Speed(cm/s)</t>
  </si>
  <si>
    <t>T Stride Length(cm)</t>
  </si>
  <si>
    <t xml:space="preserve"> T Stride Time(s)</t>
  </si>
  <si>
    <t>Speed</t>
  </si>
  <si>
    <t>Instant Speed(cm/s)</t>
  </si>
  <si>
    <t>CouplingDFN</t>
  </si>
  <si>
    <t>FRFL DFN</t>
  </si>
  <si>
    <t>FRRR DFN</t>
  </si>
  <si>
    <t>FRRL DFN</t>
  </si>
  <si>
    <t>FLFR DFN</t>
  </si>
  <si>
    <t>FLRR DFN</t>
  </si>
  <si>
    <t>FLRL DFN</t>
  </si>
  <si>
    <t>RRFR DFN</t>
  </si>
  <si>
    <t>RRFL DFN</t>
  </si>
  <si>
    <t>RRRL DFN</t>
  </si>
  <si>
    <t>RLFR DFN</t>
  </si>
  <si>
    <t>RLFL DFN</t>
  </si>
  <si>
    <t>RLRR DFN</t>
  </si>
  <si>
    <t>RR Gait Angle(Deg)</t>
  </si>
  <si>
    <t>RL Gait Angle(Deg)</t>
  </si>
  <si>
    <t>Gait Angle</t>
  </si>
  <si>
    <t>Rear Right (Deg)</t>
  </si>
  <si>
    <t>Rear Left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</si>
</sst>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Graph!$A$4:$A$177</c:f>
              <c:numCache>
                <c:formatCode>General</c:formatCode>
                <c:ptCount val="17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</c:numCache>
            </c:numRef>
          </c:xVal>
          <c:yVal>
            <c:numRef>
              <c:f>Graph!$D$5:$D$176</c:f>
              <c:numCache>
                <c:formatCode>General</c:formatCode>
                <c:ptCount val="172"/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7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10-4759-BA1A-6012F23482C2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Graph!$A$4:$A$177</c:f>
              <c:numCache>
                <c:formatCode>General</c:formatCode>
                <c:ptCount val="17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</c:numCache>
            </c:numRef>
          </c:xVal>
          <c:yVal>
            <c:numRef>
              <c:f>Graph!$B$5:$B$176</c:f>
              <c:numCache>
                <c:formatCode>General</c:formatCode>
                <c:ptCount val="172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10-4759-BA1A-6012F23482C2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Graph!$A$4:$A$177</c:f>
              <c:numCache>
                <c:formatCode>General</c:formatCode>
                <c:ptCount val="17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</c:numCache>
            </c:numRef>
          </c:xVal>
          <c:yVal>
            <c:numRef>
              <c:f>Graph!$C$5:$C$176</c:f>
              <c:numCache>
                <c:formatCode>General</c:formatCode>
                <c:ptCount val="17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10-4759-BA1A-6012F23482C2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Graph!$A$4:$A$177</c:f>
              <c:numCache>
                <c:formatCode>General</c:formatCode>
                <c:ptCount val="17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</c:numCache>
            </c:numRef>
          </c:xVal>
          <c:yVal>
            <c:numRef>
              <c:f>Graph!$E$5:$E$176</c:f>
              <c:numCache>
                <c:formatCode>General</c:formatCode>
                <c:ptCount val="172"/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10-4759-BA1A-6012F23482C2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Graph!$A$4:$A$177</c:f>
              <c:numCache>
                <c:formatCode>General</c:formatCode>
                <c:ptCount val="17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</c:numCache>
            </c:numRef>
          </c:xVal>
          <c:yVal>
            <c:numRef>
              <c:f>Graph!$G$5:$G$176</c:f>
              <c:numCache>
                <c:formatCode>General</c:formatCode>
                <c:ptCount val="17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510-4759-BA1A-6012F23482C2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Graph!$A$4:$A$177</c:f>
              <c:numCache>
                <c:formatCode>General</c:formatCode>
                <c:ptCount val="17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</c:numCache>
            </c:numRef>
          </c:xVal>
          <c:yVal>
            <c:numRef>
              <c:f>Graph!$H$5:$H$176</c:f>
              <c:numCache>
                <c:formatCode>General</c:formatCode>
                <c:ptCount val="17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510-4759-BA1A-6012F2348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890863"/>
        <c:axId val="1485887983"/>
      </c:scatterChart>
      <c:valAx>
        <c:axId val="1485890863"/>
        <c:scaling>
          <c:orientation val="minMax"/>
          <c:max val="176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1485887983"/>
        <c:crosses val="autoZero"/>
        <c:crossBetween val="midCat"/>
      </c:valAx>
      <c:valAx>
        <c:axId val="1485887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858908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Graph!$A$179:$A$393</c:f>
              <c:numCache>
                <c:formatCode>General</c:formatCode>
                <c:ptCount val="215"/>
                <c:pt idx="0">
                  <c:v>178</c:v>
                </c:pt>
                <c:pt idx="1">
                  <c:v>179</c:v>
                </c:pt>
                <c:pt idx="2">
                  <c:v>180</c:v>
                </c:pt>
                <c:pt idx="3">
                  <c:v>181</c:v>
                </c:pt>
                <c:pt idx="4">
                  <c:v>182</c:v>
                </c:pt>
                <c:pt idx="5">
                  <c:v>183</c:v>
                </c:pt>
                <c:pt idx="6">
                  <c:v>184</c:v>
                </c:pt>
                <c:pt idx="7">
                  <c:v>185</c:v>
                </c:pt>
                <c:pt idx="8">
                  <c:v>186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190</c:v>
                </c:pt>
                <c:pt idx="13">
                  <c:v>191</c:v>
                </c:pt>
                <c:pt idx="14">
                  <c:v>192</c:v>
                </c:pt>
                <c:pt idx="15">
                  <c:v>193</c:v>
                </c:pt>
                <c:pt idx="16">
                  <c:v>194</c:v>
                </c:pt>
                <c:pt idx="17">
                  <c:v>195</c:v>
                </c:pt>
                <c:pt idx="18">
                  <c:v>196</c:v>
                </c:pt>
                <c:pt idx="19">
                  <c:v>197</c:v>
                </c:pt>
                <c:pt idx="20">
                  <c:v>198</c:v>
                </c:pt>
                <c:pt idx="21">
                  <c:v>199</c:v>
                </c:pt>
                <c:pt idx="22">
                  <c:v>200</c:v>
                </c:pt>
                <c:pt idx="23">
                  <c:v>201</c:v>
                </c:pt>
                <c:pt idx="24">
                  <c:v>202</c:v>
                </c:pt>
                <c:pt idx="25">
                  <c:v>203</c:v>
                </c:pt>
                <c:pt idx="26">
                  <c:v>204</c:v>
                </c:pt>
                <c:pt idx="27">
                  <c:v>205</c:v>
                </c:pt>
                <c:pt idx="28">
                  <c:v>206</c:v>
                </c:pt>
                <c:pt idx="29">
                  <c:v>207</c:v>
                </c:pt>
                <c:pt idx="30">
                  <c:v>208</c:v>
                </c:pt>
                <c:pt idx="31">
                  <c:v>209</c:v>
                </c:pt>
                <c:pt idx="32">
                  <c:v>210</c:v>
                </c:pt>
                <c:pt idx="33">
                  <c:v>211</c:v>
                </c:pt>
                <c:pt idx="34">
                  <c:v>212</c:v>
                </c:pt>
                <c:pt idx="35">
                  <c:v>213</c:v>
                </c:pt>
                <c:pt idx="36">
                  <c:v>214</c:v>
                </c:pt>
                <c:pt idx="37">
                  <c:v>215</c:v>
                </c:pt>
                <c:pt idx="38">
                  <c:v>216</c:v>
                </c:pt>
                <c:pt idx="39">
                  <c:v>217</c:v>
                </c:pt>
                <c:pt idx="40">
                  <c:v>218</c:v>
                </c:pt>
                <c:pt idx="41">
                  <c:v>219</c:v>
                </c:pt>
                <c:pt idx="42">
                  <c:v>220</c:v>
                </c:pt>
                <c:pt idx="43">
                  <c:v>221</c:v>
                </c:pt>
                <c:pt idx="44">
                  <c:v>222</c:v>
                </c:pt>
                <c:pt idx="45">
                  <c:v>223</c:v>
                </c:pt>
                <c:pt idx="46">
                  <c:v>224</c:v>
                </c:pt>
                <c:pt idx="47">
                  <c:v>225</c:v>
                </c:pt>
                <c:pt idx="48">
                  <c:v>226</c:v>
                </c:pt>
                <c:pt idx="49">
                  <c:v>227</c:v>
                </c:pt>
                <c:pt idx="50">
                  <c:v>228</c:v>
                </c:pt>
                <c:pt idx="51">
                  <c:v>229</c:v>
                </c:pt>
                <c:pt idx="52">
                  <c:v>230</c:v>
                </c:pt>
                <c:pt idx="53">
                  <c:v>231</c:v>
                </c:pt>
                <c:pt idx="54">
                  <c:v>232</c:v>
                </c:pt>
                <c:pt idx="55">
                  <c:v>233</c:v>
                </c:pt>
                <c:pt idx="56">
                  <c:v>234</c:v>
                </c:pt>
                <c:pt idx="57">
                  <c:v>235</c:v>
                </c:pt>
                <c:pt idx="58">
                  <c:v>236</c:v>
                </c:pt>
                <c:pt idx="59">
                  <c:v>237</c:v>
                </c:pt>
                <c:pt idx="60">
                  <c:v>238</c:v>
                </c:pt>
                <c:pt idx="61">
                  <c:v>239</c:v>
                </c:pt>
                <c:pt idx="62">
                  <c:v>240</c:v>
                </c:pt>
                <c:pt idx="63">
                  <c:v>241</c:v>
                </c:pt>
                <c:pt idx="64">
                  <c:v>242</c:v>
                </c:pt>
                <c:pt idx="65">
                  <c:v>243</c:v>
                </c:pt>
                <c:pt idx="66">
                  <c:v>244</c:v>
                </c:pt>
                <c:pt idx="67">
                  <c:v>245</c:v>
                </c:pt>
                <c:pt idx="68">
                  <c:v>246</c:v>
                </c:pt>
                <c:pt idx="69">
                  <c:v>247</c:v>
                </c:pt>
                <c:pt idx="70">
                  <c:v>248</c:v>
                </c:pt>
                <c:pt idx="71">
                  <c:v>249</c:v>
                </c:pt>
                <c:pt idx="72">
                  <c:v>250</c:v>
                </c:pt>
                <c:pt idx="73">
                  <c:v>251</c:v>
                </c:pt>
                <c:pt idx="74">
                  <c:v>252</c:v>
                </c:pt>
                <c:pt idx="75">
                  <c:v>253</c:v>
                </c:pt>
                <c:pt idx="76">
                  <c:v>254</c:v>
                </c:pt>
                <c:pt idx="77">
                  <c:v>255</c:v>
                </c:pt>
                <c:pt idx="78">
                  <c:v>256</c:v>
                </c:pt>
                <c:pt idx="79">
                  <c:v>257</c:v>
                </c:pt>
                <c:pt idx="80">
                  <c:v>258</c:v>
                </c:pt>
                <c:pt idx="81">
                  <c:v>259</c:v>
                </c:pt>
                <c:pt idx="82">
                  <c:v>260</c:v>
                </c:pt>
                <c:pt idx="83">
                  <c:v>261</c:v>
                </c:pt>
                <c:pt idx="84">
                  <c:v>262</c:v>
                </c:pt>
                <c:pt idx="85">
                  <c:v>263</c:v>
                </c:pt>
                <c:pt idx="86">
                  <c:v>264</c:v>
                </c:pt>
                <c:pt idx="87">
                  <c:v>265</c:v>
                </c:pt>
                <c:pt idx="88">
                  <c:v>266</c:v>
                </c:pt>
                <c:pt idx="89">
                  <c:v>267</c:v>
                </c:pt>
                <c:pt idx="90">
                  <c:v>268</c:v>
                </c:pt>
                <c:pt idx="91">
                  <c:v>269</c:v>
                </c:pt>
                <c:pt idx="92">
                  <c:v>270</c:v>
                </c:pt>
                <c:pt idx="93">
                  <c:v>271</c:v>
                </c:pt>
                <c:pt idx="94">
                  <c:v>272</c:v>
                </c:pt>
                <c:pt idx="95">
                  <c:v>273</c:v>
                </c:pt>
                <c:pt idx="96">
                  <c:v>274</c:v>
                </c:pt>
                <c:pt idx="97">
                  <c:v>275</c:v>
                </c:pt>
                <c:pt idx="98">
                  <c:v>276</c:v>
                </c:pt>
                <c:pt idx="99">
                  <c:v>277</c:v>
                </c:pt>
                <c:pt idx="100">
                  <c:v>278</c:v>
                </c:pt>
                <c:pt idx="101">
                  <c:v>279</c:v>
                </c:pt>
                <c:pt idx="102">
                  <c:v>280</c:v>
                </c:pt>
                <c:pt idx="103">
                  <c:v>281</c:v>
                </c:pt>
                <c:pt idx="104">
                  <c:v>282</c:v>
                </c:pt>
                <c:pt idx="105">
                  <c:v>283</c:v>
                </c:pt>
                <c:pt idx="106">
                  <c:v>284</c:v>
                </c:pt>
                <c:pt idx="107">
                  <c:v>285</c:v>
                </c:pt>
                <c:pt idx="108">
                  <c:v>286</c:v>
                </c:pt>
                <c:pt idx="109">
                  <c:v>287</c:v>
                </c:pt>
                <c:pt idx="110">
                  <c:v>288</c:v>
                </c:pt>
                <c:pt idx="111">
                  <c:v>289</c:v>
                </c:pt>
                <c:pt idx="112">
                  <c:v>290</c:v>
                </c:pt>
                <c:pt idx="113">
                  <c:v>291</c:v>
                </c:pt>
                <c:pt idx="114">
                  <c:v>292</c:v>
                </c:pt>
                <c:pt idx="115">
                  <c:v>293</c:v>
                </c:pt>
                <c:pt idx="116">
                  <c:v>294</c:v>
                </c:pt>
                <c:pt idx="117">
                  <c:v>295</c:v>
                </c:pt>
                <c:pt idx="118">
                  <c:v>296</c:v>
                </c:pt>
                <c:pt idx="119">
                  <c:v>297</c:v>
                </c:pt>
                <c:pt idx="120">
                  <c:v>298</c:v>
                </c:pt>
                <c:pt idx="121">
                  <c:v>299</c:v>
                </c:pt>
                <c:pt idx="122">
                  <c:v>300</c:v>
                </c:pt>
                <c:pt idx="123">
                  <c:v>301</c:v>
                </c:pt>
                <c:pt idx="124">
                  <c:v>302</c:v>
                </c:pt>
                <c:pt idx="125">
                  <c:v>303</c:v>
                </c:pt>
                <c:pt idx="126">
                  <c:v>304</c:v>
                </c:pt>
                <c:pt idx="127">
                  <c:v>305</c:v>
                </c:pt>
                <c:pt idx="128">
                  <c:v>306</c:v>
                </c:pt>
                <c:pt idx="129">
                  <c:v>307</c:v>
                </c:pt>
                <c:pt idx="130">
                  <c:v>308</c:v>
                </c:pt>
                <c:pt idx="131">
                  <c:v>309</c:v>
                </c:pt>
                <c:pt idx="132">
                  <c:v>310</c:v>
                </c:pt>
                <c:pt idx="133">
                  <c:v>311</c:v>
                </c:pt>
                <c:pt idx="134">
                  <c:v>312</c:v>
                </c:pt>
                <c:pt idx="135">
                  <c:v>313</c:v>
                </c:pt>
                <c:pt idx="136">
                  <c:v>314</c:v>
                </c:pt>
                <c:pt idx="137">
                  <c:v>315</c:v>
                </c:pt>
                <c:pt idx="138">
                  <c:v>316</c:v>
                </c:pt>
                <c:pt idx="139">
                  <c:v>317</c:v>
                </c:pt>
                <c:pt idx="140">
                  <c:v>318</c:v>
                </c:pt>
                <c:pt idx="141">
                  <c:v>319</c:v>
                </c:pt>
                <c:pt idx="142">
                  <c:v>320</c:v>
                </c:pt>
                <c:pt idx="143">
                  <c:v>321</c:v>
                </c:pt>
                <c:pt idx="144">
                  <c:v>322</c:v>
                </c:pt>
                <c:pt idx="145">
                  <c:v>323</c:v>
                </c:pt>
                <c:pt idx="146">
                  <c:v>324</c:v>
                </c:pt>
                <c:pt idx="147">
                  <c:v>325</c:v>
                </c:pt>
                <c:pt idx="148">
                  <c:v>326</c:v>
                </c:pt>
                <c:pt idx="149">
                  <c:v>327</c:v>
                </c:pt>
                <c:pt idx="150">
                  <c:v>328</c:v>
                </c:pt>
                <c:pt idx="151">
                  <c:v>329</c:v>
                </c:pt>
                <c:pt idx="152">
                  <c:v>330</c:v>
                </c:pt>
                <c:pt idx="153">
                  <c:v>331</c:v>
                </c:pt>
                <c:pt idx="154">
                  <c:v>332</c:v>
                </c:pt>
                <c:pt idx="155">
                  <c:v>333</c:v>
                </c:pt>
                <c:pt idx="156">
                  <c:v>334</c:v>
                </c:pt>
                <c:pt idx="157">
                  <c:v>335</c:v>
                </c:pt>
                <c:pt idx="158">
                  <c:v>336</c:v>
                </c:pt>
                <c:pt idx="159">
                  <c:v>337</c:v>
                </c:pt>
                <c:pt idx="160">
                  <c:v>338</c:v>
                </c:pt>
                <c:pt idx="161">
                  <c:v>339</c:v>
                </c:pt>
                <c:pt idx="162">
                  <c:v>340</c:v>
                </c:pt>
                <c:pt idx="163">
                  <c:v>341</c:v>
                </c:pt>
                <c:pt idx="164">
                  <c:v>342</c:v>
                </c:pt>
                <c:pt idx="165">
                  <c:v>343</c:v>
                </c:pt>
                <c:pt idx="166">
                  <c:v>344</c:v>
                </c:pt>
                <c:pt idx="167">
                  <c:v>345</c:v>
                </c:pt>
                <c:pt idx="168">
                  <c:v>346</c:v>
                </c:pt>
                <c:pt idx="169">
                  <c:v>347</c:v>
                </c:pt>
                <c:pt idx="170">
                  <c:v>348</c:v>
                </c:pt>
                <c:pt idx="171">
                  <c:v>349</c:v>
                </c:pt>
                <c:pt idx="172">
                  <c:v>350</c:v>
                </c:pt>
                <c:pt idx="173">
                  <c:v>351</c:v>
                </c:pt>
                <c:pt idx="174">
                  <c:v>352</c:v>
                </c:pt>
                <c:pt idx="175">
                  <c:v>353</c:v>
                </c:pt>
                <c:pt idx="176">
                  <c:v>354</c:v>
                </c:pt>
                <c:pt idx="177">
                  <c:v>355</c:v>
                </c:pt>
                <c:pt idx="178">
                  <c:v>356</c:v>
                </c:pt>
                <c:pt idx="179">
                  <c:v>357</c:v>
                </c:pt>
                <c:pt idx="180">
                  <c:v>358</c:v>
                </c:pt>
                <c:pt idx="181">
                  <c:v>359</c:v>
                </c:pt>
                <c:pt idx="182">
                  <c:v>360</c:v>
                </c:pt>
                <c:pt idx="183">
                  <c:v>361</c:v>
                </c:pt>
                <c:pt idx="184">
                  <c:v>362</c:v>
                </c:pt>
                <c:pt idx="185">
                  <c:v>363</c:v>
                </c:pt>
                <c:pt idx="186">
                  <c:v>364</c:v>
                </c:pt>
                <c:pt idx="187">
                  <c:v>365</c:v>
                </c:pt>
                <c:pt idx="188">
                  <c:v>366</c:v>
                </c:pt>
                <c:pt idx="189">
                  <c:v>367</c:v>
                </c:pt>
                <c:pt idx="190">
                  <c:v>368</c:v>
                </c:pt>
                <c:pt idx="191">
                  <c:v>369</c:v>
                </c:pt>
                <c:pt idx="192">
                  <c:v>370</c:v>
                </c:pt>
                <c:pt idx="193">
                  <c:v>371</c:v>
                </c:pt>
                <c:pt idx="194">
                  <c:v>372</c:v>
                </c:pt>
                <c:pt idx="195">
                  <c:v>373</c:v>
                </c:pt>
                <c:pt idx="196">
                  <c:v>374</c:v>
                </c:pt>
                <c:pt idx="197">
                  <c:v>375</c:v>
                </c:pt>
                <c:pt idx="198">
                  <c:v>376</c:v>
                </c:pt>
                <c:pt idx="199">
                  <c:v>377</c:v>
                </c:pt>
                <c:pt idx="200">
                  <c:v>378</c:v>
                </c:pt>
                <c:pt idx="201">
                  <c:v>379</c:v>
                </c:pt>
                <c:pt idx="202">
                  <c:v>380</c:v>
                </c:pt>
                <c:pt idx="203">
                  <c:v>381</c:v>
                </c:pt>
                <c:pt idx="204">
                  <c:v>382</c:v>
                </c:pt>
                <c:pt idx="205">
                  <c:v>383</c:v>
                </c:pt>
                <c:pt idx="206">
                  <c:v>384</c:v>
                </c:pt>
                <c:pt idx="207">
                  <c:v>385</c:v>
                </c:pt>
                <c:pt idx="208">
                  <c:v>386</c:v>
                </c:pt>
                <c:pt idx="209">
                  <c:v>387</c:v>
                </c:pt>
                <c:pt idx="210">
                  <c:v>388</c:v>
                </c:pt>
                <c:pt idx="211">
                  <c:v>389</c:v>
                </c:pt>
                <c:pt idx="212">
                  <c:v>390</c:v>
                </c:pt>
                <c:pt idx="213">
                  <c:v>391</c:v>
                </c:pt>
                <c:pt idx="214">
                  <c:v>392</c:v>
                </c:pt>
              </c:numCache>
            </c:numRef>
          </c:xVal>
          <c:yVal>
            <c:numRef>
              <c:f>Graph!$D$180:$D$392</c:f>
              <c:numCache>
                <c:formatCode>General</c:formatCode>
                <c:ptCount val="213"/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D5-4653-AAF2-D1B10702F6A3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Graph!$A$179:$A$393</c:f>
              <c:numCache>
                <c:formatCode>General</c:formatCode>
                <c:ptCount val="215"/>
                <c:pt idx="0">
                  <c:v>178</c:v>
                </c:pt>
                <c:pt idx="1">
                  <c:v>179</c:v>
                </c:pt>
                <c:pt idx="2">
                  <c:v>180</c:v>
                </c:pt>
                <c:pt idx="3">
                  <c:v>181</c:v>
                </c:pt>
                <c:pt idx="4">
                  <c:v>182</c:v>
                </c:pt>
                <c:pt idx="5">
                  <c:v>183</c:v>
                </c:pt>
                <c:pt idx="6">
                  <c:v>184</c:v>
                </c:pt>
                <c:pt idx="7">
                  <c:v>185</c:v>
                </c:pt>
                <c:pt idx="8">
                  <c:v>186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190</c:v>
                </c:pt>
                <c:pt idx="13">
                  <c:v>191</c:v>
                </c:pt>
                <c:pt idx="14">
                  <c:v>192</c:v>
                </c:pt>
                <c:pt idx="15">
                  <c:v>193</c:v>
                </c:pt>
                <c:pt idx="16">
                  <c:v>194</c:v>
                </c:pt>
                <c:pt idx="17">
                  <c:v>195</c:v>
                </c:pt>
                <c:pt idx="18">
                  <c:v>196</c:v>
                </c:pt>
                <c:pt idx="19">
                  <c:v>197</c:v>
                </c:pt>
                <c:pt idx="20">
                  <c:v>198</c:v>
                </c:pt>
                <c:pt idx="21">
                  <c:v>199</c:v>
                </c:pt>
                <c:pt idx="22">
                  <c:v>200</c:v>
                </c:pt>
                <c:pt idx="23">
                  <c:v>201</c:v>
                </c:pt>
                <c:pt idx="24">
                  <c:v>202</c:v>
                </c:pt>
                <c:pt idx="25">
                  <c:v>203</c:v>
                </c:pt>
                <c:pt idx="26">
                  <c:v>204</c:v>
                </c:pt>
                <c:pt idx="27">
                  <c:v>205</c:v>
                </c:pt>
                <c:pt idx="28">
                  <c:v>206</c:v>
                </c:pt>
                <c:pt idx="29">
                  <c:v>207</c:v>
                </c:pt>
                <c:pt idx="30">
                  <c:v>208</c:v>
                </c:pt>
                <c:pt idx="31">
                  <c:v>209</c:v>
                </c:pt>
                <c:pt idx="32">
                  <c:v>210</c:v>
                </c:pt>
                <c:pt idx="33">
                  <c:v>211</c:v>
                </c:pt>
                <c:pt idx="34">
                  <c:v>212</c:v>
                </c:pt>
                <c:pt idx="35">
                  <c:v>213</c:v>
                </c:pt>
                <c:pt idx="36">
                  <c:v>214</c:v>
                </c:pt>
                <c:pt idx="37">
                  <c:v>215</c:v>
                </c:pt>
                <c:pt idx="38">
                  <c:v>216</c:v>
                </c:pt>
                <c:pt idx="39">
                  <c:v>217</c:v>
                </c:pt>
                <c:pt idx="40">
                  <c:v>218</c:v>
                </c:pt>
                <c:pt idx="41">
                  <c:v>219</c:v>
                </c:pt>
                <c:pt idx="42">
                  <c:v>220</c:v>
                </c:pt>
                <c:pt idx="43">
                  <c:v>221</c:v>
                </c:pt>
                <c:pt idx="44">
                  <c:v>222</c:v>
                </c:pt>
                <c:pt idx="45">
                  <c:v>223</c:v>
                </c:pt>
                <c:pt idx="46">
                  <c:v>224</c:v>
                </c:pt>
                <c:pt idx="47">
                  <c:v>225</c:v>
                </c:pt>
                <c:pt idx="48">
                  <c:v>226</c:v>
                </c:pt>
                <c:pt idx="49">
                  <c:v>227</c:v>
                </c:pt>
                <c:pt idx="50">
                  <c:v>228</c:v>
                </c:pt>
                <c:pt idx="51">
                  <c:v>229</c:v>
                </c:pt>
                <c:pt idx="52">
                  <c:v>230</c:v>
                </c:pt>
                <c:pt idx="53">
                  <c:v>231</c:v>
                </c:pt>
                <c:pt idx="54">
                  <c:v>232</c:v>
                </c:pt>
                <c:pt idx="55">
                  <c:v>233</c:v>
                </c:pt>
                <c:pt idx="56">
                  <c:v>234</c:v>
                </c:pt>
                <c:pt idx="57">
                  <c:v>235</c:v>
                </c:pt>
                <c:pt idx="58">
                  <c:v>236</c:v>
                </c:pt>
                <c:pt idx="59">
                  <c:v>237</c:v>
                </c:pt>
                <c:pt idx="60">
                  <c:v>238</c:v>
                </c:pt>
                <c:pt idx="61">
                  <c:v>239</c:v>
                </c:pt>
                <c:pt idx="62">
                  <c:v>240</c:v>
                </c:pt>
                <c:pt idx="63">
                  <c:v>241</c:v>
                </c:pt>
                <c:pt idx="64">
                  <c:v>242</c:v>
                </c:pt>
                <c:pt idx="65">
                  <c:v>243</c:v>
                </c:pt>
                <c:pt idx="66">
                  <c:v>244</c:v>
                </c:pt>
                <c:pt idx="67">
                  <c:v>245</c:v>
                </c:pt>
                <c:pt idx="68">
                  <c:v>246</c:v>
                </c:pt>
                <c:pt idx="69">
                  <c:v>247</c:v>
                </c:pt>
                <c:pt idx="70">
                  <c:v>248</c:v>
                </c:pt>
                <c:pt idx="71">
                  <c:v>249</c:v>
                </c:pt>
                <c:pt idx="72">
                  <c:v>250</c:v>
                </c:pt>
                <c:pt idx="73">
                  <c:v>251</c:v>
                </c:pt>
                <c:pt idx="74">
                  <c:v>252</c:v>
                </c:pt>
                <c:pt idx="75">
                  <c:v>253</c:v>
                </c:pt>
                <c:pt idx="76">
                  <c:v>254</c:v>
                </c:pt>
                <c:pt idx="77">
                  <c:v>255</c:v>
                </c:pt>
                <c:pt idx="78">
                  <c:v>256</c:v>
                </c:pt>
                <c:pt idx="79">
                  <c:v>257</c:v>
                </c:pt>
                <c:pt idx="80">
                  <c:v>258</c:v>
                </c:pt>
                <c:pt idx="81">
                  <c:v>259</c:v>
                </c:pt>
                <c:pt idx="82">
                  <c:v>260</c:v>
                </c:pt>
                <c:pt idx="83">
                  <c:v>261</c:v>
                </c:pt>
                <c:pt idx="84">
                  <c:v>262</c:v>
                </c:pt>
                <c:pt idx="85">
                  <c:v>263</c:v>
                </c:pt>
                <c:pt idx="86">
                  <c:v>264</c:v>
                </c:pt>
                <c:pt idx="87">
                  <c:v>265</c:v>
                </c:pt>
                <c:pt idx="88">
                  <c:v>266</c:v>
                </c:pt>
                <c:pt idx="89">
                  <c:v>267</c:v>
                </c:pt>
                <c:pt idx="90">
                  <c:v>268</c:v>
                </c:pt>
                <c:pt idx="91">
                  <c:v>269</c:v>
                </c:pt>
                <c:pt idx="92">
                  <c:v>270</c:v>
                </c:pt>
                <c:pt idx="93">
                  <c:v>271</c:v>
                </c:pt>
                <c:pt idx="94">
                  <c:v>272</c:v>
                </c:pt>
                <c:pt idx="95">
                  <c:v>273</c:v>
                </c:pt>
                <c:pt idx="96">
                  <c:v>274</c:v>
                </c:pt>
                <c:pt idx="97">
                  <c:v>275</c:v>
                </c:pt>
                <c:pt idx="98">
                  <c:v>276</c:v>
                </c:pt>
                <c:pt idx="99">
                  <c:v>277</c:v>
                </c:pt>
                <c:pt idx="100">
                  <c:v>278</c:v>
                </c:pt>
                <c:pt idx="101">
                  <c:v>279</c:v>
                </c:pt>
                <c:pt idx="102">
                  <c:v>280</c:v>
                </c:pt>
                <c:pt idx="103">
                  <c:v>281</c:v>
                </c:pt>
                <c:pt idx="104">
                  <c:v>282</c:v>
                </c:pt>
                <c:pt idx="105">
                  <c:v>283</c:v>
                </c:pt>
                <c:pt idx="106">
                  <c:v>284</c:v>
                </c:pt>
                <c:pt idx="107">
                  <c:v>285</c:v>
                </c:pt>
                <c:pt idx="108">
                  <c:v>286</c:v>
                </c:pt>
                <c:pt idx="109">
                  <c:v>287</c:v>
                </c:pt>
                <c:pt idx="110">
                  <c:v>288</c:v>
                </c:pt>
                <c:pt idx="111">
                  <c:v>289</c:v>
                </c:pt>
                <c:pt idx="112">
                  <c:v>290</c:v>
                </c:pt>
                <c:pt idx="113">
                  <c:v>291</c:v>
                </c:pt>
                <c:pt idx="114">
                  <c:v>292</c:v>
                </c:pt>
                <c:pt idx="115">
                  <c:v>293</c:v>
                </c:pt>
                <c:pt idx="116">
                  <c:v>294</c:v>
                </c:pt>
                <c:pt idx="117">
                  <c:v>295</c:v>
                </c:pt>
                <c:pt idx="118">
                  <c:v>296</c:v>
                </c:pt>
                <c:pt idx="119">
                  <c:v>297</c:v>
                </c:pt>
                <c:pt idx="120">
                  <c:v>298</c:v>
                </c:pt>
                <c:pt idx="121">
                  <c:v>299</c:v>
                </c:pt>
                <c:pt idx="122">
                  <c:v>300</c:v>
                </c:pt>
                <c:pt idx="123">
                  <c:v>301</c:v>
                </c:pt>
                <c:pt idx="124">
                  <c:v>302</c:v>
                </c:pt>
                <c:pt idx="125">
                  <c:v>303</c:v>
                </c:pt>
                <c:pt idx="126">
                  <c:v>304</c:v>
                </c:pt>
                <c:pt idx="127">
                  <c:v>305</c:v>
                </c:pt>
                <c:pt idx="128">
                  <c:v>306</c:v>
                </c:pt>
                <c:pt idx="129">
                  <c:v>307</c:v>
                </c:pt>
                <c:pt idx="130">
                  <c:v>308</c:v>
                </c:pt>
                <c:pt idx="131">
                  <c:v>309</c:v>
                </c:pt>
                <c:pt idx="132">
                  <c:v>310</c:v>
                </c:pt>
                <c:pt idx="133">
                  <c:v>311</c:v>
                </c:pt>
                <c:pt idx="134">
                  <c:v>312</c:v>
                </c:pt>
                <c:pt idx="135">
                  <c:v>313</c:v>
                </c:pt>
                <c:pt idx="136">
                  <c:v>314</c:v>
                </c:pt>
                <c:pt idx="137">
                  <c:v>315</c:v>
                </c:pt>
                <c:pt idx="138">
                  <c:v>316</c:v>
                </c:pt>
                <c:pt idx="139">
                  <c:v>317</c:v>
                </c:pt>
                <c:pt idx="140">
                  <c:v>318</c:v>
                </c:pt>
                <c:pt idx="141">
                  <c:v>319</c:v>
                </c:pt>
                <c:pt idx="142">
                  <c:v>320</c:v>
                </c:pt>
                <c:pt idx="143">
                  <c:v>321</c:v>
                </c:pt>
                <c:pt idx="144">
                  <c:v>322</c:v>
                </c:pt>
                <c:pt idx="145">
                  <c:v>323</c:v>
                </c:pt>
                <c:pt idx="146">
                  <c:v>324</c:v>
                </c:pt>
                <c:pt idx="147">
                  <c:v>325</c:v>
                </c:pt>
                <c:pt idx="148">
                  <c:v>326</c:v>
                </c:pt>
                <c:pt idx="149">
                  <c:v>327</c:v>
                </c:pt>
                <c:pt idx="150">
                  <c:v>328</c:v>
                </c:pt>
                <c:pt idx="151">
                  <c:v>329</c:v>
                </c:pt>
                <c:pt idx="152">
                  <c:v>330</c:v>
                </c:pt>
                <c:pt idx="153">
                  <c:v>331</c:v>
                </c:pt>
                <c:pt idx="154">
                  <c:v>332</c:v>
                </c:pt>
                <c:pt idx="155">
                  <c:v>333</c:v>
                </c:pt>
                <c:pt idx="156">
                  <c:v>334</c:v>
                </c:pt>
                <c:pt idx="157">
                  <c:v>335</c:v>
                </c:pt>
                <c:pt idx="158">
                  <c:v>336</c:v>
                </c:pt>
                <c:pt idx="159">
                  <c:v>337</c:v>
                </c:pt>
                <c:pt idx="160">
                  <c:v>338</c:v>
                </c:pt>
                <c:pt idx="161">
                  <c:v>339</c:v>
                </c:pt>
                <c:pt idx="162">
                  <c:v>340</c:v>
                </c:pt>
                <c:pt idx="163">
                  <c:v>341</c:v>
                </c:pt>
                <c:pt idx="164">
                  <c:v>342</c:v>
                </c:pt>
                <c:pt idx="165">
                  <c:v>343</c:v>
                </c:pt>
                <c:pt idx="166">
                  <c:v>344</c:v>
                </c:pt>
                <c:pt idx="167">
                  <c:v>345</c:v>
                </c:pt>
                <c:pt idx="168">
                  <c:v>346</c:v>
                </c:pt>
                <c:pt idx="169">
                  <c:v>347</c:v>
                </c:pt>
                <c:pt idx="170">
                  <c:v>348</c:v>
                </c:pt>
                <c:pt idx="171">
                  <c:v>349</c:v>
                </c:pt>
                <c:pt idx="172">
                  <c:v>350</c:v>
                </c:pt>
                <c:pt idx="173">
                  <c:v>351</c:v>
                </c:pt>
                <c:pt idx="174">
                  <c:v>352</c:v>
                </c:pt>
                <c:pt idx="175">
                  <c:v>353</c:v>
                </c:pt>
                <c:pt idx="176">
                  <c:v>354</c:v>
                </c:pt>
                <c:pt idx="177">
                  <c:v>355</c:v>
                </c:pt>
                <c:pt idx="178">
                  <c:v>356</c:v>
                </c:pt>
                <c:pt idx="179">
                  <c:v>357</c:v>
                </c:pt>
                <c:pt idx="180">
                  <c:v>358</c:v>
                </c:pt>
                <c:pt idx="181">
                  <c:v>359</c:v>
                </c:pt>
                <c:pt idx="182">
                  <c:v>360</c:v>
                </c:pt>
                <c:pt idx="183">
                  <c:v>361</c:v>
                </c:pt>
                <c:pt idx="184">
                  <c:v>362</c:v>
                </c:pt>
                <c:pt idx="185">
                  <c:v>363</c:v>
                </c:pt>
                <c:pt idx="186">
                  <c:v>364</c:v>
                </c:pt>
                <c:pt idx="187">
                  <c:v>365</c:v>
                </c:pt>
                <c:pt idx="188">
                  <c:v>366</c:v>
                </c:pt>
                <c:pt idx="189">
                  <c:v>367</c:v>
                </c:pt>
                <c:pt idx="190">
                  <c:v>368</c:v>
                </c:pt>
                <c:pt idx="191">
                  <c:v>369</c:v>
                </c:pt>
                <c:pt idx="192">
                  <c:v>370</c:v>
                </c:pt>
                <c:pt idx="193">
                  <c:v>371</c:v>
                </c:pt>
                <c:pt idx="194">
                  <c:v>372</c:v>
                </c:pt>
                <c:pt idx="195">
                  <c:v>373</c:v>
                </c:pt>
                <c:pt idx="196">
                  <c:v>374</c:v>
                </c:pt>
                <c:pt idx="197">
                  <c:v>375</c:v>
                </c:pt>
                <c:pt idx="198">
                  <c:v>376</c:v>
                </c:pt>
                <c:pt idx="199">
                  <c:v>377</c:v>
                </c:pt>
                <c:pt idx="200">
                  <c:v>378</c:v>
                </c:pt>
                <c:pt idx="201">
                  <c:v>379</c:v>
                </c:pt>
                <c:pt idx="202">
                  <c:v>380</c:v>
                </c:pt>
                <c:pt idx="203">
                  <c:v>381</c:v>
                </c:pt>
                <c:pt idx="204">
                  <c:v>382</c:v>
                </c:pt>
                <c:pt idx="205">
                  <c:v>383</c:v>
                </c:pt>
                <c:pt idx="206">
                  <c:v>384</c:v>
                </c:pt>
                <c:pt idx="207">
                  <c:v>385</c:v>
                </c:pt>
                <c:pt idx="208">
                  <c:v>386</c:v>
                </c:pt>
                <c:pt idx="209">
                  <c:v>387</c:v>
                </c:pt>
                <c:pt idx="210">
                  <c:v>388</c:v>
                </c:pt>
                <c:pt idx="211">
                  <c:v>389</c:v>
                </c:pt>
                <c:pt idx="212">
                  <c:v>390</c:v>
                </c:pt>
                <c:pt idx="213">
                  <c:v>391</c:v>
                </c:pt>
                <c:pt idx="214">
                  <c:v>392</c:v>
                </c:pt>
              </c:numCache>
            </c:numRef>
          </c:xVal>
          <c:yVal>
            <c:numRef>
              <c:f>Graph!$B$180:$B$392</c:f>
              <c:numCache>
                <c:formatCode>General</c:formatCode>
                <c:ptCount val="213"/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D5-4653-AAF2-D1B10702F6A3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Graph!$A$179:$A$393</c:f>
              <c:numCache>
                <c:formatCode>General</c:formatCode>
                <c:ptCount val="215"/>
                <c:pt idx="0">
                  <c:v>178</c:v>
                </c:pt>
                <c:pt idx="1">
                  <c:v>179</c:v>
                </c:pt>
                <c:pt idx="2">
                  <c:v>180</c:v>
                </c:pt>
                <c:pt idx="3">
                  <c:v>181</c:v>
                </c:pt>
                <c:pt idx="4">
                  <c:v>182</c:v>
                </c:pt>
                <c:pt idx="5">
                  <c:v>183</c:v>
                </c:pt>
                <c:pt idx="6">
                  <c:v>184</c:v>
                </c:pt>
                <c:pt idx="7">
                  <c:v>185</c:v>
                </c:pt>
                <c:pt idx="8">
                  <c:v>186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190</c:v>
                </c:pt>
                <c:pt idx="13">
                  <c:v>191</c:v>
                </c:pt>
                <c:pt idx="14">
                  <c:v>192</c:v>
                </c:pt>
                <c:pt idx="15">
                  <c:v>193</c:v>
                </c:pt>
                <c:pt idx="16">
                  <c:v>194</c:v>
                </c:pt>
                <c:pt idx="17">
                  <c:v>195</c:v>
                </c:pt>
                <c:pt idx="18">
                  <c:v>196</c:v>
                </c:pt>
                <c:pt idx="19">
                  <c:v>197</c:v>
                </c:pt>
                <c:pt idx="20">
                  <c:v>198</c:v>
                </c:pt>
                <c:pt idx="21">
                  <c:v>199</c:v>
                </c:pt>
                <c:pt idx="22">
                  <c:v>200</c:v>
                </c:pt>
                <c:pt idx="23">
                  <c:v>201</c:v>
                </c:pt>
                <c:pt idx="24">
                  <c:v>202</c:v>
                </c:pt>
                <c:pt idx="25">
                  <c:v>203</c:v>
                </c:pt>
                <c:pt idx="26">
                  <c:v>204</c:v>
                </c:pt>
                <c:pt idx="27">
                  <c:v>205</c:v>
                </c:pt>
                <c:pt idx="28">
                  <c:v>206</c:v>
                </c:pt>
                <c:pt idx="29">
                  <c:v>207</c:v>
                </c:pt>
                <c:pt idx="30">
                  <c:v>208</c:v>
                </c:pt>
                <c:pt idx="31">
                  <c:v>209</c:v>
                </c:pt>
                <c:pt idx="32">
                  <c:v>210</c:v>
                </c:pt>
                <c:pt idx="33">
                  <c:v>211</c:v>
                </c:pt>
                <c:pt idx="34">
                  <c:v>212</c:v>
                </c:pt>
                <c:pt idx="35">
                  <c:v>213</c:v>
                </c:pt>
                <c:pt idx="36">
                  <c:v>214</c:v>
                </c:pt>
                <c:pt idx="37">
                  <c:v>215</c:v>
                </c:pt>
                <c:pt idx="38">
                  <c:v>216</c:v>
                </c:pt>
                <c:pt idx="39">
                  <c:v>217</c:v>
                </c:pt>
                <c:pt idx="40">
                  <c:v>218</c:v>
                </c:pt>
                <c:pt idx="41">
                  <c:v>219</c:v>
                </c:pt>
                <c:pt idx="42">
                  <c:v>220</c:v>
                </c:pt>
                <c:pt idx="43">
                  <c:v>221</c:v>
                </c:pt>
                <c:pt idx="44">
                  <c:v>222</c:v>
                </c:pt>
                <c:pt idx="45">
                  <c:v>223</c:v>
                </c:pt>
                <c:pt idx="46">
                  <c:v>224</c:v>
                </c:pt>
                <c:pt idx="47">
                  <c:v>225</c:v>
                </c:pt>
                <c:pt idx="48">
                  <c:v>226</c:v>
                </c:pt>
                <c:pt idx="49">
                  <c:v>227</c:v>
                </c:pt>
                <c:pt idx="50">
                  <c:v>228</c:v>
                </c:pt>
                <c:pt idx="51">
                  <c:v>229</c:v>
                </c:pt>
                <c:pt idx="52">
                  <c:v>230</c:v>
                </c:pt>
                <c:pt idx="53">
                  <c:v>231</c:v>
                </c:pt>
                <c:pt idx="54">
                  <c:v>232</c:v>
                </c:pt>
                <c:pt idx="55">
                  <c:v>233</c:v>
                </c:pt>
                <c:pt idx="56">
                  <c:v>234</c:v>
                </c:pt>
                <c:pt idx="57">
                  <c:v>235</c:v>
                </c:pt>
                <c:pt idx="58">
                  <c:v>236</c:v>
                </c:pt>
                <c:pt idx="59">
                  <c:v>237</c:v>
                </c:pt>
                <c:pt idx="60">
                  <c:v>238</c:v>
                </c:pt>
                <c:pt idx="61">
                  <c:v>239</c:v>
                </c:pt>
                <c:pt idx="62">
                  <c:v>240</c:v>
                </c:pt>
                <c:pt idx="63">
                  <c:v>241</c:v>
                </c:pt>
                <c:pt idx="64">
                  <c:v>242</c:v>
                </c:pt>
                <c:pt idx="65">
                  <c:v>243</c:v>
                </c:pt>
                <c:pt idx="66">
                  <c:v>244</c:v>
                </c:pt>
                <c:pt idx="67">
                  <c:v>245</c:v>
                </c:pt>
                <c:pt idx="68">
                  <c:v>246</c:v>
                </c:pt>
                <c:pt idx="69">
                  <c:v>247</c:v>
                </c:pt>
                <c:pt idx="70">
                  <c:v>248</c:v>
                </c:pt>
                <c:pt idx="71">
                  <c:v>249</c:v>
                </c:pt>
                <c:pt idx="72">
                  <c:v>250</c:v>
                </c:pt>
                <c:pt idx="73">
                  <c:v>251</c:v>
                </c:pt>
                <c:pt idx="74">
                  <c:v>252</c:v>
                </c:pt>
                <c:pt idx="75">
                  <c:v>253</c:v>
                </c:pt>
                <c:pt idx="76">
                  <c:v>254</c:v>
                </c:pt>
                <c:pt idx="77">
                  <c:v>255</c:v>
                </c:pt>
                <c:pt idx="78">
                  <c:v>256</c:v>
                </c:pt>
                <c:pt idx="79">
                  <c:v>257</c:v>
                </c:pt>
                <c:pt idx="80">
                  <c:v>258</c:v>
                </c:pt>
                <c:pt idx="81">
                  <c:v>259</c:v>
                </c:pt>
                <c:pt idx="82">
                  <c:v>260</c:v>
                </c:pt>
                <c:pt idx="83">
                  <c:v>261</c:v>
                </c:pt>
                <c:pt idx="84">
                  <c:v>262</c:v>
                </c:pt>
                <c:pt idx="85">
                  <c:v>263</c:v>
                </c:pt>
                <c:pt idx="86">
                  <c:v>264</c:v>
                </c:pt>
                <c:pt idx="87">
                  <c:v>265</c:v>
                </c:pt>
                <c:pt idx="88">
                  <c:v>266</c:v>
                </c:pt>
                <c:pt idx="89">
                  <c:v>267</c:v>
                </c:pt>
                <c:pt idx="90">
                  <c:v>268</c:v>
                </c:pt>
                <c:pt idx="91">
                  <c:v>269</c:v>
                </c:pt>
                <c:pt idx="92">
                  <c:v>270</c:v>
                </c:pt>
                <c:pt idx="93">
                  <c:v>271</c:v>
                </c:pt>
                <c:pt idx="94">
                  <c:v>272</c:v>
                </c:pt>
                <c:pt idx="95">
                  <c:v>273</c:v>
                </c:pt>
                <c:pt idx="96">
                  <c:v>274</c:v>
                </c:pt>
                <c:pt idx="97">
                  <c:v>275</c:v>
                </c:pt>
                <c:pt idx="98">
                  <c:v>276</c:v>
                </c:pt>
                <c:pt idx="99">
                  <c:v>277</c:v>
                </c:pt>
                <c:pt idx="100">
                  <c:v>278</c:v>
                </c:pt>
                <c:pt idx="101">
                  <c:v>279</c:v>
                </c:pt>
                <c:pt idx="102">
                  <c:v>280</c:v>
                </c:pt>
                <c:pt idx="103">
                  <c:v>281</c:v>
                </c:pt>
                <c:pt idx="104">
                  <c:v>282</c:v>
                </c:pt>
                <c:pt idx="105">
                  <c:v>283</c:v>
                </c:pt>
                <c:pt idx="106">
                  <c:v>284</c:v>
                </c:pt>
                <c:pt idx="107">
                  <c:v>285</c:v>
                </c:pt>
                <c:pt idx="108">
                  <c:v>286</c:v>
                </c:pt>
                <c:pt idx="109">
                  <c:v>287</c:v>
                </c:pt>
                <c:pt idx="110">
                  <c:v>288</c:v>
                </c:pt>
                <c:pt idx="111">
                  <c:v>289</c:v>
                </c:pt>
                <c:pt idx="112">
                  <c:v>290</c:v>
                </c:pt>
                <c:pt idx="113">
                  <c:v>291</c:v>
                </c:pt>
                <c:pt idx="114">
                  <c:v>292</c:v>
                </c:pt>
                <c:pt idx="115">
                  <c:v>293</c:v>
                </c:pt>
                <c:pt idx="116">
                  <c:v>294</c:v>
                </c:pt>
                <c:pt idx="117">
                  <c:v>295</c:v>
                </c:pt>
                <c:pt idx="118">
                  <c:v>296</c:v>
                </c:pt>
                <c:pt idx="119">
                  <c:v>297</c:v>
                </c:pt>
                <c:pt idx="120">
                  <c:v>298</c:v>
                </c:pt>
                <c:pt idx="121">
                  <c:v>299</c:v>
                </c:pt>
                <c:pt idx="122">
                  <c:v>300</c:v>
                </c:pt>
                <c:pt idx="123">
                  <c:v>301</c:v>
                </c:pt>
                <c:pt idx="124">
                  <c:v>302</c:v>
                </c:pt>
                <c:pt idx="125">
                  <c:v>303</c:v>
                </c:pt>
                <c:pt idx="126">
                  <c:v>304</c:v>
                </c:pt>
                <c:pt idx="127">
                  <c:v>305</c:v>
                </c:pt>
                <c:pt idx="128">
                  <c:v>306</c:v>
                </c:pt>
                <c:pt idx="129">
                  <c:v>307</c:v>
                </c:pt>
                <c:pt idx="130">
                  <c:v>308</c:v>
                </c:pt>
                <c:pt idx="131">
                  <c:v>309</c:v>
                </c:pt>
                <c:pt idx="132">
                  <c:v>310</c:v>
                </c:pt>
                <c:pt idx="133">
                  <c:v>311</c:v>
                </c:pt>
                <c:pt idx="134">
                  <c:v>312</c:v>
                </c:pt>
                <c:pt idx="135">
                  <c:v>313</c:v>
                </c:pt>
                <c:pt idx="136">
                  <c:v>314</c:v>
                </c:pt>
                <c:pt idx="137">
                  <c:v>315</c:v>
                </c:pt>
                <c:pt idx="138">
                  <c:v>316</c:v>
                </c:pt>
                <c:pt idx="139">
                  <c:v>317</c:v>
                </c:pt>
                <c:pt idx="140">
                  <c:v>318</c:v>
                </c:pt>
                <c:pt idx="141">
                  <c:v>319</c:v>
                </c:pt>
                <c:pt idx="142">
                  <c:v>320</c:v>
                </c:pt>
                <c:pt idx="143">
                  <c:v>321</c:v>
                </c:pt>
                <c:pt idx="144">
                  <c:v>322</c:v>
                </c:pt>
                <c:pt idx="145">
                  <c:v>323</c:v>
                </c:pt>
                <c:pt idx="146">
                  <c:v>324</c:v>
                </c:pt>
                <c:pt idx="147">
                  <c:v>325</c:v>
                </c:pt>
                <c:pt idx="148">
                  <c:v>326</c:v>
                </c:pt>
                <c:pt idx="149">
                  <c:v>327</c:v>
                </c:pt>
                <c:pt idx="150">
                  <c:v>328</c:v>
                </c:pt>
                <c:pt idx="151">
                  <c:v>329</c:v>
                </c:pt>
                <c:pt idx="152">
                  <c:v>330</c:v>
                </c:pt>
                <c:pt idx="153">
                  <c:v>331</c:v>
                </c:pt>
                <c:pt idx="154">
                  <c:v>332</c:v>
                </c:pt>
                <c:pt idx="155">
                  <c:v>333</c:v>
                </c:pt>
                <c:pt idx="156">
                  <c:v>334</c:v>
                </c:pt>
                <c:pt idx="157">
                  <c:v>335</c:v>
                </c:pt>
                <c:pt idx="158">
                  <c:v>336</c:v>
                </c:pt>
                <c:pt idx="159">
                  <c:v>337</c:v>
                </c:pt>
                <c:pt idx="160">
                  <c:v>338</c:v>
                </c:pt>
                <c:pt idx="161">
                  <c:v>339</c:v>
                </c:pt>
                <c:pt idx="162">
                  <c:v>340</c:v>
                </c:pt>
                <c:pt idx="163">
                  <c:v>341</c:v>
                </c:pt>
                <c:pt idx="164">
                  <c:v>342</c:v>
                </c:pt>
                <c:pt idx="165">
                  <c:v>343</c:v>
                </c:pt>
                <c:pt idx="166">
                  <c:v>344</c:v>
                </c:pt>
                <c:pt idx="167">
                  <c:v>345</c:v>
                </c:pt>
                <c:pt idx="168">
                  <c:v>346</c:v>
                </c:pt>
                <c:pt idx="169">
                  <c:v>347</c:v>
                </c:pt>
                <c:pt idx="170">
                  <c:v>348</c:v>
                </c:pt>
                <c:pt idx="171">
                  <c:v>349</c:v>
                </c:pt>
                <c:pt idx="172">
                  <c:v>350</c:v>
                </c:pt>
                <c:pt idx="173">
                  <c:v>351</c:v>
                </c:pt>
                <c:pt idx="174">
                  <c:v>352</c:v>
                </c:pt>
                <c:pt idx="175">
                  <c:v>353</c:v>
                </c:pt>
                <c:pt idx="176">
                  <c:v>354</c:v>
                </c:pt>
                <c:pt idx="177">
                  <c:v>355</c:v>
                </c:pt>
                <c:pt idx="178">
                  <c:v>356</c:v>
                </c:pt>
                <c:pt idx="179">
                  <c:v>357</c:v>
                </c:pt>
                <c:pt idx="180">
                  <c:v>358</c:v>
                </c:pt>
                <c:pt idx="181">
                  <c:v>359</c:v>
                </c:pt>
                <c:pt idx="182">
                  <c:v>360</c:v>
                </c:pt>
                <c:pt idx="183">
                  <c:v>361</c:v>
                </c:pt>
                <c:pt idx="184">
                  <c:v>362</c:v>
                </c:pt>
                <c:pt idx="185">
                  <c:v>363</c:v>
                </c:pt>
                <c:pt idx="186">
                  <c:v>364</c:v>
                </c:pt>
                <c:pt idx="187">
                  <c:v>365</c:v>
                </c:pt>
                <c:pt idx="188">
                  <c:v>366</c:v>
                </c:pt>
                <c:pt idx="189">
                  <c:v>367</c:v>
                </c:pt>
                <c:pt idx="190">
                  <c:v>368</c:v>
                </c:pt>
                <c:pt idx="191">
                  <c:v>369</c:v>
                </c:pt>
                <c:pt idx="192">
                  <c:v>370</c:v>
                </c:pt>
                <c:pt idx="193">
                  <c:v>371</c:v>
                </c:pt>
                <c:pt idx="194">
                  <c:v>372</c:v>
                </c:pt>
                <c:pt idx="195">
                  <c:v>373</c:v>
                </c:pt>
                <c:pt idx="196">
                  <c:v>374</c:v>
                </c:pt>
                <c:pt idx="197">
                  <c:v>375</c:v>
                </c:pt>
                <c:pt idx="198">
                  <c:v>376</c:v>
                </c:pt>
                <c:pt idx="199">
                  <c:v>377</c:v>
                </c:pt>
                <c:pt idx="200">
                  <c:v>378</c:v>
                </c:pt>
                <c:pt idx="201">
                  <c:v>379</c:v>
                </c:pt>
                <c:pt idx="202">
                  <c:v>380</c:v>
                </c:pt>
                <c:pt idx="203">
                  <c:v>381</c:v>
                </c:pt>
                <c:pt idx="204">
                  <c:v>382</c:v>
                </c:pt>
                <c:pt idx="205">
                  <c:v>383</c:v>
                </c:pt>
                <c:pt idx="206">
                  <c:v>384</c:v>
                </c:pt>
                <c:pt idx="207">
                  <c:v>385</c:v>
                </c:pt>
                <c:pt idx="208">
                  <c:v>386</c:v>
                </c:pt>
                <c:pt idx="209">
                  <c:v>387</c:v>
                </c:pt>
                <c:pt idx="210">
                  <c:v>388</c:v>
                </c:pt>
                <c:pt idx="211">
                  <c:v>389</c:v>
                </c:pt>
                <c:pt idx="212">
                  <c:v>390</c:v>
                </c:pt>
                <c:pt idx="213">
                  <c:v>391</c:v>
                </c:pt>
                <c:pt idx="214">
                  <c:v>392</c:v>
                </c:pt>
              </c:numCache>
            </c:numRef>
          </c:xVal>
          <c:yVal>
            <c:numRef>
              <c:f>Graph!$C$180:$C$392</c:f>
              <c:numCache>
                <c:formatCode>General</c:formatCode>
                <c:ptCount val="2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D5-4653-AAF2-D1B10702F6A3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Graph!$A$179:$A$393</c:f>
              <c:numCache>
                <c:formatCode>General</c:formatCode>
                <c:ptCount val="215"/>
                <c:pt idx="0">
                  <c:v>178</c:v>
                </c:pt>
                <c:pt idx="1">
                  <c:v>179</c:v>
                </c:pt>
                <c:pt idx="2">
                  <c:v>180</c:v>
                </c:pt>
                <c:pt idx="3">
                  <c:v>181</c:v>
                </c:pt>
                <c:pt idx="4">
                  <c:v>182</c:v>
                </c:pt>
                <c:pt idx="5">
                  <c:v>183</c:v>
                </c:pt>
                <c:pt idx="6">
                  <c:v>184</c:v>
                </c:pt>
                <c:pt idx="7">
                  <c:v>185</c:v>
                </c:pt>
                <c:pt idx="8">
                  <c:v>186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190</c:v>
                </c:pt>
                <c:pt idx="13">
                  <c:v>191</c:v>
                </c:pt>
                <c:pt idx="14">
                  <c:v>192</c:v>
                </c:pt>
                <c:pt idx="15">
                  <c:v>193</c:v>
                </c:pt>
                <c:pt idx="16">
                  <c:v>194</c:v>
                </c:pt>
                <c:pt idx="17">
                  <c:v>195</c:v>
                </c:pt>
                <c:pt idx="18">
                  <c:v>196</c:v>
                </c:pt>
                <c:pt idx="19">
                  <c:v>197</c:v>
                </c:pt>
                <c:pt idx="20">
                  <c:v>198</c:v>
                </c:pt>
                <c:pt idx="21">
                  <c:v>199</c:v>
                </c:pt>
                <c:pt idx="22">
                  <c:v>200</c:v>
                </c:pt>
                <c:pt idx="23">
                  <c:v>201</c:v>
                </c:pt>
                <c:pt idx="24">
                  <c:v>202</c:v>
                </c:pt>
                <c:pt idx="25">
                  <c:v>203</c:v>
                </c:pt>
                <c:pt idx="26">
                  <c:v>204</c:v>
                </c:pt>
                <c:pt idx="27">
                  <c:v>205</c:v>
                </c:pt>
                <c:pt idx="28">
                  <c:v>206</c:v>
                </c:pt>
                <c:pt idx="29">
                  <c:v>207</c:v>
                </c:pt>
                <c:pt idx="30">
                  <c:v>208</c:v>
                </c:pt>
                <c:pt idx="31">
                  <c:v>209</c:v>
                </c:pt>
                <c:pt idx="32">
                  <c:v>210</c:v>
                </c:pt>
                <c:pt idx="33">
                  <c:v>211</c:v>
                </c:pt>
                <c:pt idx="34">
                  <c:v>212</c:v>
                </c:pt>
                <c:pt idx="35">
                  <c:v>213</c:v>
                </c:pt>
                <c:pt idx="36">
                  <c:v>214</c:v>
                </c:pt>
                <c:pt idx="37">
                  <c:v>215</c:v>
                </c:pt>
                <c:pt idx="38">
                  <c:v>216</c:v>
                </c:pt>
                <c:pt idx="39">
                  <c:v>217</c:v>
                </c:pt>
                <c:pt idx="40">
                  <c:v>218</c:v>
                </c:pt>
                <c:pt idx="41">
                  <c:v>219</c:v>
                </c:pt>
                <c:pt idx="42">
                  <c:v>220</c:v>
                </c:pt>
                <c:pt idx="43">
                  <c:v>221</c:v>
                </c:pt>
                <c:pt idx="44">
                  <c:v>222</c:v>
                </c:pt>
                <c:pt idx="45">
                  <c:v>223</c:v>
                </c:pt>
                <c:pt idx="46">
                  <c:v>224</c:v>
                </c:pt>
                <c:pt idx="47">
                  <c:v>225</c:v>
                </c:pt>
                <c:pt idx="48">
                  <c:v>226</c:v>
                </c:pt>
                <c:pt idx="49">
                  <c:v>227</c:v>
                </c:pt>
                <c:pt idx="50">
                  <c:v>228</c:v>
                </c:pt>
                <c:pt idx="51">
                  <c:v>229</c:v>
                </c:pt>
                <c:pt idx="52">
                  <c:v>230</c:v>
                </c:pt>
                <c:pt idx="53">
                  <c:v>231</c:v>
                </c:pt>
                <c:pt idx="54">
                  <c:v>232</c:v>
                </c:pt>
                <c:pt idx="55">
                  <c:v>233</c:v>
                </c:pt>
                <c:pt idx="56">
                  <c:v>234</c:v>
                </c:pt>
                <c:pt idx="57">
                  <c:v>235</c:v>
                </c:pt>
                <c:pt idx="58">
                  <c:v>236</c:v>
                </c:pt>
                <c:pt idx="59">
                  <c:v>237</c:v>
                </c:pt>
                <c:pt idx="60">
                  <c:v>238</c:v>
                </c:pt>
                <c:pt idx="61">
                  <c:v>239</c:v>
                </c:pt>
                <c:pt idx="62">
                  <c:v>240</c:v>
                </c:pt>
                <c:pt idx="63">
                  <c:v>241</c:v>
                </c:pt>
                <c:pt idx="64">
                  <c:v>242</c:v>
                </c:pt>
                <c:pt idx="65">
                  <c:v>243</c:v>
                </c:pt>
                <c:pt idx="66">
                  <c:v>244</c:v>
                </c:pt>
                <c:pt idx="67">
                  <c:v>245</c:v>
                </c:pt>
                <c:pt idx="68">
                  <c:v>246</c:v>
                </c:pt>
                <c:pt idx="69">
                  <c:v>247</c:v>
                </c:pt>
                <c:pt idx="70">
                  <c:v>248</c:v>
                </c:pt>
                <c:pt idx="71">
                  <c:v>249</c:v>
                </c:pt>
                <c:pt idx="72">
                  <c:v>250</c:v>
                </c:pt>
                <c:pt idx="73">
                  <c:v>251</c:v>
                </c:pt>
                <c:pt idx="74">
                  <c:v>252</c:v>
                </c:pt>
                <c:pt idx="75">
                  <c:v>253</c:v>
                </c:pt>
                <c:pt idx="76">
                  <c:v>254</c:v>
                </c:pt>
                <c:pt idx="77">
                  <c:v>255</c:v>
                </c:pt>
                <c:pt idx="78">
                  <c:v>256</c:v>
                </c:pt>
                <c:pt idx="79">
                  <c:v>257</c:v>
                </c:pt>
                <c:pt idx="80">
                  <c:v>258</c:v>
                </c:pt>
                <c:pt idx="81">
                  <c:v>259</c:v>
                </c:pt>
                <c:pt idx="82">
                  <c:v>260</c:v>
                </c:pt>
                <c:pt idx="83">
                  <c:v>261</c:v>
                </c:pt>
                <c:pt idx="84">
                  <c:v>262</c:v>
                </c:pt>
                <c:pt idx="85">
                  <c:v>263</c:v>
                </c:pt>
                <c:pt idx="86">
                  <c:v>264</c:v>
                </c:pt>
                <c:pt idx="87">
                  <c:v>265</c:v>
                </c:pt>
                <c:pt idx="88">
                  <c:v>266</c:v>
                </c:pt>
                <c:pt idx="89">
                  <c:v>267</c:v>
                </c:pt>
                <c:pt idx="90">
                  <c:v>268</c:v>
                </c:pt>
                <c:pt idx="91">
                  <c:v>269</c:v>
                </c:pt>
                <c:pt idx="92">
                  <c:v>270</c:v>
                </c:pt>
                <c:pt idx="93">
                  <c:v>271</c:v>
                </c:pt>
                <c:pt idx="94">
                  <c:v>272</c:v>
                </c:pt>
                <c:pt idx="95">
                  <c:v>273</c:v>
                </c:pt>
                <c:pt idx="96">
                  <c:v>274</c:v>
                </c:pt>
                <c:pt idx="97">
                  <c:v>275</c:v>
                </c:pt>
                <c:pt idx="98">
                  <c:v>276</c:v>
                </c:pt>
                <c:pt idx="99">
                  <c:v>277</c:v>
                </c:pt>
                <c:pt idx="100">
                  <c:v>278</c:v>
                </c:pt>
                <c:pt idx="101">
                  <c:v>279</c:v>
                </c:pt>
                <c:pt idx="102">
                  <c:v>280</c:v>
                </c:pt>
                <c:pt idx="103">
                  <c:v>281</c:v>
                </c:pt>
                <c:pt idx="104">
                  <c:v>282</c:v>
                </c:pt>
                <c:pt idx="105">
                  <c:v>283</c:v>
                </c:pt>
                <c:pt idx="106">
                  <c:v>284</c:v>
                </c:pt>
                <c:pt idx="107">
                  <c:v>285</c:v>
                </c:pt>
                <c:pt idx="108">
                  <c:v>286</c:v>
                </c:pt>
                <c:pt idx="109">
                  <c:v>287</c:v>
                </c:pt>
                <c:pt idx="110">
                  <c:v>288</c:v>
                </c:pt>
                <c:pt idx="111">
                  <c:v>289</c:v>
                </c:pt>
                <c:pt idx="112">
                  <c:v>290</c:v>
                </c:pt>
                <c:pt idx="113">
                  <c:v>291</c:v>
                </c:pt>
                <c:pt idx="114">
                  <c:v>292</c:v>
                </c:pt>
                <c:pt idx="115">
                  <c:v>293</c:v>
                </c:pt>
                <c:pt idx="116">
                  <c:v>294</c:v>
                </c:pt>
                <c:pt idx="117">
                  <c:v>295</c:v>
                </c:pt>
                <c:pt idx="118">
                  <c:v>296</c:v>
                </c:pt>
                <c:pt idx="119">
                  <c:v>297</c:v>
                </c:pt>
                <c:pt idx="120">
                  <c:v>298</c:v>
                </c:pt>
                <c:pt idx="121">
                  <c:v>299</c:v>
                </c:pt>
                <c:pt idx="122">
                  <c:v>300</c:v>
                </c:pt>
                <c:pt idx="123">
                  <c:v>301</c:v>
                </c:pt>
                <c:pt idx="124">
                  <c:v>302</c:v>
                </c:pt>
                <c:pt idx="125">
                  <c:v>303</c:v>
                </c:pt>
                <c:pt idx="126">
                  <c:v>304</c:v>
                </c:pt>
                <c:pt idx="127">
                  <c:v>305</c:v>
                </c:pt>
                <c:pt idx="128">
                  <c:v>306</c:v>
                </c:pt>
                <c:pt idx="129">
                  <c:v>307</c:v>
                </c:pt>
                <c:pt idx="130">
                  <c:v>308</c:v>
                </c:pt>
                <c:pt idx="131">
                  <c:v>309</c:v>
                </c:pt>
                <c:pt idx="132">
                  <c:v>310</c:v>
                </c:pt>
                <c:pt idx="133">
                  <c:v>311</c:v>
                </c:pt>
                <c:pt idx="134">
                  <c:v>312</c:v>
                </c:pt>
                <c:pt idx="135">
                  <c:v>313</c:v>
                </c:pt>
                <c:pt idx="136">
                  <c:v>314</c:v>
                </c:pt>
                <c:pt idx="137">
                  <c:v>315</c:v>
                </c:pt>
                <c:pt idx="138">
                  <c:v>316</c:v>
                </c:pt>
                <c:pt idx="139">
                  <c:v>317</c:v>
                </c:pt>
                <c:pt idx="140">
                  <c:v>318</c:v>
                </c:pt>
                <c:pt idx="141">
                  <c:v>319</c:v>
                </c:pt>
                <c:pt idx="142">
                  <c:v>320</c:v>
                </c:pt>
                <c:pt idx="143">
                  <c:v>321</c:v>
                </c:pt>
                <c:pt idx="144">
                  <c:v>322</c:v>
                </c:pt>
                <c:pt idx="145">
                  <c:v>323</c:v>
                </c:pt>
                <c:pt idx="146">
                  <c:v>324</c:v>
                </c:pt>
                <c:pt idx="147">
                  <c:v>325</c:v>
                </c:pt>
                <c:pt idx="148">
                  <c:v>326</c:v>
                </c:pt>
                <c:pt idx="149">
                  <c:v>327</c:v>
                </c:pt>
                <c:pt idx="150">
                  <c:v>328</c:v>
                </c:pt>
                <c:pt idx="151">
                  <c:v>329</c:v>
                </c:pt>
                <c:pt idx="152">
                  <c:v>330</c:v>
                </c:pt>
                <c:pt idx="153">
                  <c:v>331</c:v>
                </c:pt>
                <c:pt idx="154">
                  <c:v>332</c:v>
                </c:pt>
                <c:pt idx="155">
                  <c:v>333</c:v>
                </c:pt>
                <c:pt idx="156">
                  <c:v>334</c:v>
                </c:pt>
                <c:pt idx="157">
                  <c:v>335</c:v>
                </c:pt>
                <c:pt idx="158">
                  <c:v>336</c:v>
                </c:pt>
                <c:pt idx="159">
                  <c:v>337</c:v>
                </c:pt>
                <c:pt idx="160">
                  <c:v>338</c:v>
                </c:pt>
                <c:pt idx="161">
                  <c:v>339</c:v>
                </c:pt>
                <c:pt idx="162">
                  <c:v>340</c:v>
                </c:pt>
                <c:pt idx="163">
                  <c:v>341</c:v>
                </c:pt>
                <c:pt idx="164">
                  <c:v>342</c:v>
                </c:pt>
                <c:pt idx="165">
                  <c:v>343</c:v>
                </c:pt>
                <c:pt idx="166">
                  <c:v>344</c:v>
                </c:pt>
                <c:pt idx="167">
                  <c:v>345</c:v>
                </c:pt>
                <c:pt idx="168">
                  <c:v>346</c:v>
                </c:pt>
                <c:pt idx="169">
                  <c:v>347</c:v>
                </c:pt>
                <c:pt idx="170">
                  <c:v>348</c:v>
                </c:pt>
                <c:pt idx="171">
                  <c:v>349</c:v>
                </c:pt>
                <c:pt idx="172">
                  <c:v>350</c:v>
                </c:pt>
                <c:pt idx="173">
                  <c:v>351</c:v>
                </c:pt>
                <c:pt idx="174">
                  <c:v>352</c:v>
                </c:pt>
                <c:pt idx="175">
                  <c:v>353</c:v>
                </c:pt>
                <c:pt idx="176">
                  <c:v>354</c:v>
                </c:pt>
                <c:pt idx="177">
                  <c:v>355</c:v>
                </c:pt>
                <c:pt idx="178">
                  <c:v>356</c:v>
                </c:pt>
                <c:pt idx="179">
                  <c:v>357</c:v>
                </c:pt>
                <c:pt idx="180">
                  <c:v>358</c:v>
                </c:pt>
                <c:pt idx="181">
                  <c:v>359</c:v>
                </c:pt>
                <c:pt idx="182">
                  <c:v>360</c:v>
                </c:pt>
                <c:pt idx="183">
                  <c:v>361</c:v>
                </c:pt>
                <c:pt idx="184">
                  <c:v>362</c:v>
                </c:pt>
                <c:pt idx="185">
                  <c:v>363</c:v>
                </c:pt>
                <c:pt idx="186">
                  <c:v>364</c:v>
                </c:pt>
                <c:pt idx="187">
                  <c:v>365</c:v>
                </c:pt>
                <c:pt idx="188">
                  <c:v>366</c:v>
                </c:pt>
                <c:pt idx="189">
                  <c:v>367</c:v>
                </c:pt>
                <c:pt idx="190">
                  <c:v>368</c:v>
                </c:pt>
                <c:pt idx="191">
                  <c:v>369</c:v>
                </c:pt>
                <c:pt idx="192">
                  <c:v>370</c:v>
                </c:pt>
                <c:pt idx="193">
                  <c:v>371</c:v>
                </c:pt>
                <c:pt idx="194">
                  <c:v>372</c:v>
                </c:pt>
                <c:pt idx="195">
                  <c:v>373</c:v>
                </c:pt>
                <c:pt idx="196">
                  <c:v>374</c:v>
                </c:pt>
                <c:pt idx="197">
                  <c:v>375</c:v>
                </c:pt>
                <c:pt idx="198">
                  <c:v>376</c:v>
                </c:pt>
                <c:pt idx="199">
                  <c:v>377</c:v>
                </c:pt>
                <c:pt idx="200">
                  <c:v>378</c:v>
                </c:pt>
                <c:pt idx="201">
                  <c:v>379</c:v>
                </c:pt>
                <c:pt idx="202">
                  <c:v>380</c:v>
                </c:pt>
                <c:pt idx="203">
                  <c:v>381</c:v>
                </c:pt>
                <c:pt idx="204">
                  <c:v>382</c:v>
                </c:pt>
                <c:pt idx="205">
                  <c:v>383</c:v>
                </c:pt>
                <c:pt idx="206">
                  <c:v>384</c:v>
                </c:pt>
                <c:pt idx="207">
                  <c:v>385</c:v>
                </c:pt>
                <c:pt idx="208">
                  <c:v>386</c:v>
                </c:pt>
                <c:pt idx="209">
                  <c:v>387</c:v>
                </c:pt>
                <c:pt idx="210">
                  <c:v>388</c:v>
                </c:pt>
                <c:pt idx="211">
                  <c:v>389</c:v>
                </c:pt>
                <c:pt idx="212">
                  <c:v>390</c:v>
                </c:pt>
                <c:pt idx="213">
                  <c:v>391</c:v>
                </c:pt>
                <c:pt idx="214">
                  <c:v>392</c:v>
                </c:pt>
              </c:numCache>
            </c:numRef>
          </c:xVal>
          <c:yVal>
            <c:numRef>
              <c:f>Graph!$E$180:$E$392</c:f>
              <c:numCache>
                <c:formatCode>General</c:formatCode>
                <c:ptCount val="213"/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D5-4653-AAF2-D1B10702F6A3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Graph!$A$179:$A$393</c:f>
              <c:numCache>
                <c:formatCode>General</c:formatCode>
                <c:ptCount val="215"/>
                <c:pt idx="0">
                  <c:v>178</c:v>
                </c:pt>
                <c:pt idx="1">
                  <c:v>179</c:v>
                </c:pt>
                <c:pt idx="2">
                  <c:v>180</c:v>
                </c:pt>
                <c:pt idx="3">
                  <c:v>181</c:v>
                </c:pt>
                <c:pt idx="4">
                  <c:v>182</c:v>
                </c:pt>
                <c:pt idx="5">
                  <c:v>183</c:v>
                </c:pt>
                <c:pt idx="6">
                  <c:v>184</c:v>
                </c:pt>
                <c:pt idx="7">
                  <c:v>185</c:v>
                </c:pt>
                <c:pt idx="8">
                  <c:v>186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190</c:v>
                </c:pt>
                <c:pt idx="13">
                  <c:v>191</c:v>
                </c:pt>
                <c:pt idx="14">
                  <c:v>192</c:v>
                </c:pt>
                <c:pt idx="15">
                  <c:v>193</c:v>
                </c:pt>
                <c:pt idx="16">
                  <c:v>194</c:v>
                </c:pt>
                <c:pt idx="17">
                  <c:v>195</c:v>
                </c:pt>
                <c:pt idx="18">
                  <c:v>196</c:v>
                </c:pt>
                <c:pt idx="19">
                  <c:v>197</c:v>
                </c:pt>
                <c:pt idx="20">
                  <c:v>198</c:v>
                </c:pt>
                <c:pt idx="21">
                  <c:v>199</c:v>
                </c:pt>
                <c:pt idx="22">
                  <c:v>200</c:v>
                </c:pt>
                <c:pt idx="23">
                  <c:v>201</c:v>
                </c:pt>
                <c:pt idx="24">
                  <c:v>202</c:v>
                </c:pt>
                <c:pt idx="25">
                  <c:v>203</c:v>
                </c:pt>
                <c:pt idx="26">
                  <c:v>204</c:v>
                </c:pt>
                <c:pt idx="27">
                  <c:v>205</c:v>
                </c:pt>
                <c:pt idx="28">
                  <c:v>206</c:v>
                </c:pt>
                <c:pt idx="29">
                  <c:v>207</c:v>
                </c:pt>
                <c:pt idx="30">
                  <c:v>208</c:v>
                </c:pt>
                <c:pt idx="31">
                  <c:v>209</c:v>
                </c:pt>
                <c:pt idx="32">
                  <c:v>210</c:v>
                </c:pt>
                <c:pt idx="33">
                  <c:v>211</c:v>
                </c:pt>
                <c:pt idx="34">
                  <c:v>212</c:v>
                </c:pt>
                <c:pt idx="35">
                  <c:v>213</c:v>
                </c:pt>
                <c:pt idx="36">
                  <c:v>214</c:v>
                </c:pt>
                <c:pt idx="37">
                  <c:v>215</c:v>
                </c:pt>
                <c:pt idx="38">
                  <c:v>216</c:v>
                </c:pt>
                <c:pt idx="39">
                  <c:v>217</c:v>
                </c:pt>
                <c:pt idx="40">
                  <c:v>218</c:v>
                </c:pt>
                <c:pt idx="41">
                  <c:v>219</c:v>
                </c:pt>
                <c:pt idx="42">
                  <c:v>220</c:v>
                </c:pt>
                <c:pt idx="43">
                  <c:v>221</c:v>
                </c:pt>
                <c:pt idx="44">
                  <c:v>222</c:v>
                </c:pt>
                <c:pt idx="45">
                  <c:v>223</c:v>
                </c:pt>
                <c:pt idx="46">
                  <c:v>224</c:v>
                </c:pt>
                <c:pt idx="47">
                  <c:v>225</c:v>
                </c:pt>
                <c:pt idx="48">
                  <c:v>226</c:v>
                </c:pt>
                <c:pt idx="49">
                  <c:v>227</c:v>
                </c:pt>
                <c:pt idx="50">
                  <c:v>228</c:v>
                </c:pt>
                <c:pt idx="51">
                  <c:v>229</c:v>
                </c:pt>
                <c:pt idx="52">
                  <c:v>230</c:v>
                </c:pt>
                <c:pt idx="53">
                  <c:v>231</c:v>
                </c:pt>
                <c:pt idx="54">
                  <c:v>232</c:v>
                </c:pt>
                <c:pt idx="55">
                  <c:v>233</c:v>
                </c:pt>
                <c:pt idx="56">
                  <c:v>234</c:v>
                </c:pt>
                <c:pt idx="57">
                  <c:v>235</c:v>
                </c:pt>
                <c:pt idx="58">
                  <c:v>236</c:v>
                </c:pt>
                <c:pt idx="59">
                  <c:v>237</c:v>
                </c:pt>
                <c:pt idx="60">
                  <c:v>238</c:v>
                </c:pt>
                <c:pt idx="61">
                  <c:v>239</c:v>
                </c:pt>
                <c:pt idx="62">
                  <c:v>240</c:v>
                </c:pt>
                <c:pt idx="63">
                  <c:v>241</c:v>
                </c:pt>
                <c:pt idx="64">
                  <c:v>242</c:v>
                </c:pt>
                <c:pt idx="65">
                  <c:v>243</c:v>
                </c:pt>
                <c:pt idx="66">
                  <c:v>244</c:v>
                </c:pt>
                <c:pt idx="67">
                  <c:v>245</c:v>
                </c:pt>
                <c:pt idx="68">
                  <c:v>246</c:v>
                </c:pt>
                <c:pt idx="69">
                  <c:v>247</c:v>
                </c:pt>
                <c:pt idx="70">
                  <c:v>248</c:v>
                </c:pt>
                <c:pt idx="71">
                  <c:v>249</c:v>
                </c:pt>
                <c:pt idx="72">
                  <c:v>250</c:v>
                </c:pt>
                <c:pt idx="73">
                  <c:v>251</c:v>
                </c:pt>
                <c:pt idx="74">
                  <c:v>252</c:v>
                </c:pt>
                <c:pt idx="75">
                  <c:v>253</c:v>
                </c:pt>
                <c:pt idx="76">
                  <c:v>254</c:v>
                </c:pt>
                <c:pt idx="77">
                  <c:v>255</c:v>
                </c:pt>
                <c:pt idx="78">
                  <c:v>256</c:v>
                </c:pt>
                <c:pt idx="79">
                  <c:v>257</c:v>
                </c:pt>
                <c:pt idx="80">
                  <c:v>258</c:v>
                </c:pt>
                <c:pt idx="81">
                  <c:v>259</c:v>
                </c:pt>
                <c:pt idx="82">
                  <c:v>260</c:v>
                </c:pt>
                <c:pt idx="83">
                  <c:v>261</c:v>
                </c:pt>
                <c:pt idx="84">
                  <c:v>262</c:v>
                </c:pt>
                <c:pt idx="85">
                  <c:v>263</c:v>
                </c:pt>
                <c:pt idx="86">
                  <c:v>264</c:v>
                </c:pt>
                <c:pt idx="87">
                  <c:v>265</c:v>
                </c:pt>
                <c:pt idx="88">
                  <c:v>266</c:v>
                </c:pt>
                <c:pt idx="89">
                  <c:v>267</c:v>
                </c:pt>
                <c:pt idx="90">
                  <c:v>268</c:v>
                </c:pt>
                <c:pt idx="91">
                  <c:v>269</c:v>
                </c:pt>
                <c:pt idx="92">
                  <c:v>270</c:v>
                </c:pt>
                <c:pt idx="93">
                  <c:v>271</c:v>
                </c:pt>
                <c:pt idx="94">
                  <c:v>272</c:v>
                </c:pt>
                <c:pt idx="95">
                  <c:v>273</c:v>
                </c:pt>
                <c:pt idx="96">
                  <c:v>274</c:v>
                </c:pt>
                <c:pt idx="97">
                  <c:v>275</c:v>
                </c:pt>
                <c:pt idx="98">
                  <c:v>276</c:v>
                </c:pt>
                <c:pt idx="99">
                  <c:v>277</c:v>
                </c:pt>
                <c:pt idx="100">
                  <c:v>278</c:v>
                </c:pt>
                <c:pt idx="101">
                  <c:v>279</c:v>
                </c:pt>
                <c:pt idx="102">
                  <c:v>280</c:v>
                </c:pt>
                <c:pt idx="103">
                  <c:v>281</c:v>
                </c:pt>
                <c:pt idx="104">
                  <c:v>282</c:v>
                </c:pt>
                <c:pt idx="105">
                  <c:v>283</c:v>
                </c:pt>
                <c:pt idx="106">
                  <c:v>284</c:v>
                </c:pt>
                <c:pt idx="107">
                  <c:v>285</c:v>
                </c:pt>
                <c:pt idx="108">
                  <c:v>286</c:v>
                </c:pt>
                <c:pt idx="109">
                  <c:v>287</c:v>
                </c:pt>
                <c:pt idx="110">
                  <c:v>288</c:v>
                </c:pt>
                <c:pt idx="111">
                  <c:v>289</c:v>
                </c:pt>
                <c:pt idx="112">
                  <c:v>290</c:v>
                </c:pt>
                <c:pt idx="113">
                  <c:v>291</c:v>
                </c:pt>
                <c:pt idx="114">
                  <c:v>292</c:v>
                </c:pt>
                <c:pt idx="115">
                  <c:v>293</c:v>
                </c:pt>
                <c:pt idx="116">
                  <c:v>294</c:v>
                </c:pt>
                <c:pt idx="117">
                  <c:v>295</c:v>
                </c:pt>
                <c:pt idx="118">
                  <c:v>296</c:v>
                </c:pt>
                <c:pt idx="119">
                  <c:v>297</c:v>
                </c:pt>
                <c:pt idx="120">
                  <c:v>298</c:v>
                </c:pt>
                <c:pt idx="121">
                  <c:v>299</c:v>
                </c:pt>
                <c:pt idx="122">
                  <c:v>300</c:v>
                </c:pt>
                <c:pt idx="123">
                  <c:v>301</c:v>
                </c:pt>
                <c:pt idx="124">
                  <c:v>302</c:v>
                </c:pt>
                <c:pt idx="125">
                  <c:v>303</c:v>
                </c:pt>
                <c:pt idx="126">
                  <c:v>304</c:v>
                </c:pt>
                <c:pt idx="127">
                  <c:v>305</c:v>
                </c:pt>
                <c:pt idx="128">
                  <c:v>306</c:v>
                </c:pt>
                <c:pt idx="129">
                  <c:v>307</c:v>
                </c:pt>
                <c:pt idx="130">
                  <c:v>308</c:v>
                </c:pt>
                <c:pt idx="131">
                  <c:v>309</c:v>
                </c:pt>
                <c:pt idx="132">
                  <c:v>310</c:v>
                </c:pt>
                <c:pt idx="133">
                  <c:v>311</c:v>
                </c:pt>
                <c:pt idx="134">
                  <c:v>312</c:v>
                </c:pt>
                <c:pt idx="135">
                  <c:v>313</c:v>
                </c:pt>
                <c:pt idx="136">
                  <c:v>314</c:v>
                </c:pt>
                <c:pt idx="137">
                  <c:v>315</c:v>
                </c:pt>
                <c:pt idx="138">
                  <c:v>316</c:v>
                </c:pt>
                <c:pt idx="139">
                  <c:v>317</c:v>
                </c:pt>
                <c:pt idx="140">
                  <c:v>318</c:v>
                </c:pt>
                <c:pt idx="141">
                  <c:v>319</c:v>
                </c:pt>
                <c:pt idx="142">
                  <c:v>320</c:v>
                </c:pt>
                <c:pt idx="143">
                  <c:v>321</c:v>
                </c:pt>
                <c:pt idx="144">
                  <c:v>322</c:v>
                </c:pt>
                <c:pt idx="145">
                  <c:v>323</c:v>
                </c:pt>
                <c:pt idx="146">
                  <c:v>324</c:v>
                </c:pt>
                <c:pt idx="147">
                  <c:v>325</c:v>
                </c:pt>
                <c:pt idx="148">
                  <c:v>326</c:v>
                </c:pt>
                <c:pt idx="149">
                  <c:v>327</c:v>
                </c:pt>
                <c:pt idx="150">
                  <c:v>328</c:v>
                </c:pt>
                <c:pt idx="151">
                  <c:v>329</c:v>
                </c:pt>
                <c:pt idx="152">
                  <c:v>330</c:v>
                </c:pt>
                <c:pt idx="153">
                  <c:v>331</c:v>
                </c:pt>
                <c:pt idx="154">
                  <c:v>332</c:v>
                </c:pt>
                <c:pt idx="155">
                  <c:v>333</c:v>
                </c:pt>
                <c:pt idx="156">
                  <c:v>334</c:v>
                </c:pt>
                <c:pt idx="157">
                  <c:v>335</c:v>
                </c:pt>
                <c:pt idx="158">
                  <c:v>336</c:v>
                </c:pt>
                <c:pt idx="159">
                  <c:v>337</c:v>
                </c:pt>
                <c:pt idx="160">
                  <c:v>338</c:v>
                </c:pt>
                <c:pt idx="161">
                  <c:v>339</c:v>
                </c:pt>
                <c:pt idx="162">
                  <c:v>340</c:v>
                </c:pt>
                <c:pt idx="163">
                  <c:v>341</c:v>
                </c:pt>
                <c:pt idx="164">
                  <c:v>342</c:v>
                </c:pt>
                <c:pt idx="165">
                  <c:v>343</c:v>
                </c:pt>
                <c:pt idx="166">
                  <c:v>344</c:v>
                </c:pt>
                <c:pt idx="167">
                  <c:v>345</c:v>
                </c:pt>
                <c:pt idx="168">
                  <c:v>346</c:v>
                </c:pt>
                <c:pt idx="169">
                  <c:v>347</c:v>
                </c:pt>
                <c:pt idx="170">
                  <c:v>348</c:v>
                </c:pt>
                <c:pt idx="171">
                  <c:v>349</c:v>
                </c:pt>
                <c:pt idx="172">
                  <c:v>350</c:v>
                </c:pt>
                <c:pt idx="173">
                  <c:v>351</c:v>
                </c:pt>
                <c:pt idx="174">
                  <c:v>352</c:v>
                </c:pt>
                <c:pt idx="175">
                  <c:v>353</c:v>
                </c:pt>
                <c:pt idx="176">
                  <c:v>354</c:v>
                </c:pt>
                <c:pt idx="177">
                  <c:v>355</c:v>
                </c:pt>
                <c:pt idx="178">
                  <c:v>356</c:v>
                </c:pt>
                <c:pt idx="179">
                  <c:v>357</c:v>
                </c:pt>
                <c:pt idx="180">
                  <c:v>358</c:v>
                </c:pt>
                <c:pt idx="181">
                  <c:v>359</c:v>
                </c:pt>
                <c:pt idx="182">
                  <c:v>360</c:v>
                </c:pt>
                <c:pt idx="183">
                  <c:v>361</c:v>
                </c:pt>
                <c:pt idx="184">
                  <c:v>362</c:v>
                </c:pt>
                <c:pt idx="185">
                  <c:v>363</c:v>
                </c:pt>
                <c:pt idx="186">
                  <c:v>364</c:v>
                </c:pt>
                <c:pt idx="187">
                  <c:v>365</c:v>
                </c:pt>
                <c:pt idx="188">
                  <c:v>366</c:v>
                </c:pt>
                <c:pt idx="189">
                  <c:v>367</c:v>
                </c:pt>
                <c:pt idx="190">
                  <c:v>368</c:v>
                </c:pt>
                <c:pt idx="191">
                  <c:v>369</c:v>
                </c:pt>
                <c:pt idx="192">
                  <c:v>370</c:v>
                </c:pt>
                <c:pt idx="193">
                  <c:v>371</c:v>
                </c:pt>
                <c:pt idx="194">
                  <c:v>372</c:v>
                </c:pt>
                <c:pt idx="195">
                  <c:v>373</c:v>
                </c:pt>
                <c:pt idx="196">
                  <c:v>374</c:v>
                </c:pt>
                <c:pt idx="197">
                  <c:v>375</c:v>
                </c:pt>
                <c:pt idx="198">
                  <c:v>376</c:v>
                </c:pt>
                <c:pt idx="199">
                  <c:v>377</c:v>
                </c:pt>
                <c:pt idx="200">
                  <c:v>378</c:v>
                </c:pt>
                <c:pt idx="201">
                  <c:v>379</c:v>
                </c:pt>
                <c:pt idx="202">
                  <c:v>380</c:v>
                </c:pt>
                <c:pt idx="203">
                  <c:v>381</c:v>
                </c:pt>
                <c:pt idx="204">
                  <c:v>382</c:v>
                </c:pt>
                <c:pt idx="205">
                  <c:v>383</c:v>
                </c:pt>
                <c:pt idx="206">
                  <c:v>384</c:v>
                </c:pt>
                <c:pt idx="207">
                  <c:v>385</c:v>
                </c:pt>
                <c:pt idx="208">
                  <c:v>386</c:v>
                </c:pt>
                <c:pt idx="209">
                  <c:v>387</c:v>
                </c:pt>
                <c:pt idx="210">
                  <c:v>388</c:v>
                </c:pt>
                <c:pt idx="211">
                  <c:v>389</c:v>
                </c:pt>
                <c:pt idx="212">
                  <c:v>390</c:v>
                </c:pt>
                <c:pt idx="213">
                  <c:v>391</c:v>
                </c:pt>
                <c:pt idx="214">
                  <c:v>392</c:v>
                </c:pt>
              </c:numCache>
            </c:numRef>
          </c:xVal>
          <c:yVal>
            <c:numRef>
              <c:f>Graph!$G$180:$G$392</c:f>
              <c:numCache>
                <c:formatCode>General</c:formatCode>
                <c:ptCount val="2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D5-4653-AAF2-D1B10702F6A3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Graph!$A$179:$A$393</c:f>
              <c:numCache>
                <c:formatCode>General</c:formatCode>
                <c:ptCount val="215"/>
                <c:pt idx="0">
                  <c:v>178</c:v>
                </c:pt>
                <c:pt idx="1">
                  <c:v>179</c:v>
                </c:pt>
                <c:pt idx="2">
                  <c:v>180</c:v>
                </c:pt>
                <c:pt idx="3">
                  <c:v>181</c:v>
                </c:pt>
                <c:pt idx="4">
                  <c:v>182</c:v>
                </c:pt>
                <c:pt idx="5">
                  <c:v>183</c:v>
                </c:pt>
                <c:pt idx="6">
                  <c:v>184</c:v>
                </c:pt>
                <c:pt idx="7">
                  <c:v>185</c:v>
                </c:pt>
                <c:pt idx="8">
                  <c:v>186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190</c:v>
                </c:pt>
                <c:pt idx="13">
                  <c:v>191</c:v>
                </c:pt>
                <c:pt idx="14">
                  <c:v>192</c:v>
                </c:pt>
                <c:pt idx="15">
                  <c:v>193</c:v>
                </c:pt>
                <c:pt idx="16">
                  <c:v>194</c:v>
                </c:pt>
                <c:pt idx="17">
                  <c:v>195</c:v>
                </c:pt>
                <c:pt idx="18">
                  <c:v>196</c:v>
                </c:pt>
                <c:pt idx="19">
                  <c:v>197</c:v>
                </c:pt>
                <c:pt idx="20">
                  <c:v>198</c:v>
                </c:pt>
                <c:pt idx="21">
                  <c:v>199</c:v>
                </c:pt>
                <c:pt idx="22">
                  <c:v>200</c:v>
                </c:pt>
                <c:pt idx="23">
                  <c:v>201</c:v>
                </c:pt>
                <c:pt idx="24">
                  <c:v>202</c:v>
                </c:pt>
                <c:pt idx="25">
                  <c:v>203</c:v>
                </c:pt>
                <c:pt idx="26">
                  <c:v>204</c:v>
                </c:pt>
                <c:pt idx="27">
                  <c:v>205</c:v>
                </c:pt>
                <c:pt idx="28">
                  <c:v>206</c:v>
                </c:pt>
                <c:pt idx="29">
                  <c:v>207</c:v>
                </c:pt>
                <c:pt idx="30">
                  <c:v>208</c:v>
                </c:pt>
                <c:pt idx="31">
                  <c:v>209</c:v>
                </c:pt>
                <c:pt idx="32">
                  <c:v>210</c:v>
                </c:pt>
                <c:pt idx="33">
                  <c:v>211</c:v>
                </c:pt>
                <c:pt idx="34">
                  <c:v>212</c:v>
                </c:pt>
                <c:pt idx="35">
                  <c:v>213</c:v>
                </c:pt>
                <c:pt idx="36">
                  <c:v>214</c:v>
                </c:pt>
                <c:pt idx="37">
                  <c:v>215</c:v>
                </c:pt>
                <c:pt idx="38">
                  <c:v>216</c:v>
                </c:pt>
                <c:pt idx="39">
                  <c:v>217</c:v>
                </c:pt>
                <c:pt idx="40">
                  <c:v>218</c:v>
                </c:pt>
                <c:pt idx="41">
                  <c:v>219</c:v>
                </c:pt>
                <c:pt idx="42">
                  <c:v>220</c:v>
                </c:pt>
                <c:pt idx="43">
                  <c:v>221</c:v>
                </c:pt>
                <c:pt idx="44">
                  <c:v>222</c:v>
                </c:pt>
                <c:pt idx="45">
                  <c:v>223</c:v>
                </c:pt>
                <c:pt idx="46">
                  <c:v>224</c:v>
                </c:pt>
                <c:pt idx="47">
                  <c:v>225</c:v>
                </c:pt>
                <c:pt idx="48">
                  <c:v>226</c:v>
                </c:pt>
                <c:pt idx="49">
                  <c:v>227</c:v>
                </c:pt>
                <c:pt idx="50">
                  <c:v>228</c:v>
                </c:pt>
                <c:pt idx="51">
                  <c:v>229</c:v>
                </c:pt>
                <c:pt idx="52">
                  <c:v>230</c:v>
                </c:pt>
                <c:pt idx="53">
                  <c:v>231</c:v>
                </c:pt>
                <c:pt idx="54">
                  <c:v>232</c:v>
                </c:pt>
                <c:pt idx="55">
                  <c:v>233</c:v>
                </c:pt>
                <c:pt idx="56">
                  <c:v>234</c:v>
                </c:pt>
                <c:pt idx="57">
                  <c:v>235</c:v>
                </c:pt>
                <c:pt idx="58">
                  <c:v>236</c:v>
                </c:pt>
                <c:pt idx="59">
                  <c:v>237</c:v>
                </c:pt>
                <c:pt idx="60">
                  <c:v>238</c:v>
                </c:pt>
                <c:pt idx="61">
                  <c:v>239</c:v>
                </c:pt>
                <c:pt idx="62">
                  <c:v>240</c:v>
                </c:pt>
                <c:pt idx="63">
                  <c:v>241</c:v>
                </c:pt>
                <c:pt idx="64">
                  <c:v>242</c:v>
                </c:pt>
                <c:pt idx="65">
                  <c:v>243</c:v>
                </c:pt>
                <c:pt idx="66">
                  <c:v>244</c:v>
                </c:pt>
                <c:pt idx="67">
                  <c:v>245</c:v>
                </c:pt>
                <c:pt idx="68">
                  <c:v>246</c:v>
                </c:pt>
                <c:pt idx="69">
                  <c:v>247</c:v>
                </c:pt>
                <c:pt idx="70">
                  <c:v>248</c:v>
                </c:pt>
                <c:pt idx="71">
                  <c:v>249</c:v>
                </c:pt>
                <c:pt idx="72">
                  <c:v>250</c:v>
                </c:pt>
                <c:pt idx="73">
                  <c:v>251</c:v>
                </c:pt>
                <c:pt idx="74">
                  <c:v>252</c:v>
                </c:pt>
                <c:pt idx="75">
                  <c:v>253</c:v>
                </c:pt>
                <c:pt idx="76">
                  <c:v>254</c:v>
                </c:pt>
                <c:pt idx="77">
                  <c:v>255</c:v>
                </c:pt>
                <c:pt idx="78">
                  <c:v>256</c:v>
                </c:pt>
                <c:pt idx="79">
                  <c:v>257</c:v>
                </c:pt>
                <c:pt idx="80">
                  <c:v>258</c:v>
                </c:pt>
                <c:pt idx="81">
                  <c:v>259</c:v>
                </c:pt>
                <c:pt idx="82">
                  <c:v>260</c:v>
                </c:pt>
                <c:pt idx="83">
                  <c:v>261</c:v>
                </c:pt>
                <c:pt idx="84">
                  <c:v>262</c:v>
                </c:pt>
                <c:pt idx="85">
                  <c:v>263</c:v>
                </c:pt>
                <c:pt idx="86">
                  <c:v>264</c:v>
                </c:pt>
                <c:pt idx="87">
                  <c:v>265</c:v>
                </c:pt>
                <c:pt idx="88">
                  <c:v>266</c:v>
                </c:pt>
                <c:pt idx="89">
                  <c:v>267</c:v>
                </c:pt>
                <c:pt idx="90">
                  <c:v>268</c:v>
                </c:pt>
                <c:pt idx="91">
                  <c:v>269</c:v>
                </c:pt>
                <c:pt idx="92">
                  <c:v>270</c:v>
                </c:pt>
                <c:pt idx="93">
                  <c:v>271</c:v>
                </c:pt>
                <c:pt idx="94">
                  <c:v>272</c:v>
                </c:pt>
                <c:pt idx="95">
                  <c:v>273</c:v>
                </c:pt>
                <c:pt idx="96">
                  <c:v>274</c:v>
                </c:pt>
                <c:pt idx="97">
                  <c:v>275</c:v>
                </c:pt>
                <c:pt idx="98">
                  <c:v>276</c:v>
                </c:pt>
                <c:pt idx="99">
                  <c:v>277</c:v>
                </c:pt>
                <c:pt idx="100">
                  <c:v>278</c:v>
                </c:pt>
                <c:pt idx="101">
                  <c:v>279</c:v>
                </c:pt>
                <c:pt idx="102">
                  <c:v>280</c:v>
                </c:pt>
                <c:pt idx="103">
                  <c:v>281</c:v>
                </c:pt>
                <c:pt idx="104">
                  <c:v>282</c:v>
                </c:pt>
                <c:pt idx="105">
                  <c:v>283</c:v>
                </c:pt>
                <c:pt idx="106">
                  <c:v>284</c:v>
                </c:pt>
                <c:pt idx="107">
                  <c:v>285</c:v>
                </c:pt>
                <c:pt idx="108">
                  <c:v>286</c:v>
                </c:pt>
                <c:pt idx="109">
                  <c:v>287</c:v>
                </c:pt>
                <c:pt idx="110">
                  <c:v>288</c:v>
                </c:pt>
                <c:pt idx="111">
                  <c:v>289</c:v>
                </c:pt>
                <c:pt idx="112">
                  <c:v>290</c:v>
                </c:pt>
                <c:pt idx="113">
                  <c:v>291</c:v>
                </c:pt>
                <c:pt idx="114">
                  <c:v>292</c:v>
                </c:pt>
                <c:pt idx="115">
                  <c:v>293</c:v>
                </c:pt>
                <c:pt idx="116">
                  <c:v>294</c:v>
                </c:pt>
                <c:pt idx="117">
                  <c:v>295</c:v>
                </c:pt>
                <c:pt idx="118">
                  <c:v>296</c:v>
                </c:pt>
                <c:pt idx="119">
                  <c:v>297</c:v>
                </c:pt>
                <c:pt idx="120">
                  <c:v>298</c:v>
                </c:pt>
                <c:pt idx="121">
                  <c:v>299</c:v>
                </c:pt>
                <c:pt idx="122">
                  <c:v>300</c:v>
                </c:pt>
                <c:pt idx="123">
                  <c:v>301</c:v>
                </c:pt>
                <c:pt idx="124">
                  <c:v>302</c:v>
                </c:pt>
                <c:pt idx="125">
                  <c:v>303</c:v>
                </c:pt>
                <c:pt idx="126">
                  <c:v>304</c:v>
                </c:pt>
                <c:pt idx="127">
                  <c:v>305</c:v>
                </c:pt>
                <c:pt idx="128">
                  <c:v>306</c:v>
                </c:pt>
                <c:pt idx="129">
                  <c:v>307</c:v>
                </c:pt>
                <c:pt idx="130">
                  <c:v>308</c:v>
                </c:pt>
                <c:pt idx="131">
                  <c:v>309</c:v>
                </c:pt>
                <c:pt idx="132">
                  <c:v>310</c:v>
                </c:pt>
                <c:pt idx="133">
                  <c:v>311</c:v>
                </c:pt>
                <c:pt idx="134">
                  <c:v>312</c:v>
                </c:pt>
                <c:pt idx="135">
                  <c:v>313</c:v>
                </c:pt>
                <c:pt idx="136">
                  <c:v>314</c:v>
                </c:pt>
                <c:pt idx="137">
                  <c:v>315</c:v>
                </c:pt>
                <c:pt idx="138">
                  <c:v>316</c:v>
                </c:pt>
                <c:pt idx="139">
                  <c:v>317</c:v>
                </c:pt>
                <c:pt idx="140">
                  <c:v>318</c:v>
                </c:pt>
                <c:pt idx="141">
                  <c:v>319</c:v>
                </c:pt>
                <c:pt idx="142">
                  <c:v>320</c:v>
                </c:pt>
                <c:pt idx="143">
                  <c:v>321</c:v>
                </c:pt>
                <c:pt idx="144">
                  <c:v>322</c:v>
                </c:pt>
                <c:pt idx="145">
                  <c:v>323</c:v>
                </c:pt>
                <c:pt idx="146">
                  <c:v>324</c:v>
                </c:pt>
                <c:pt idx="147">
                  <c:v>325</c:v>
                </c:pt>
                <c:pt idx="148">
                  <c:v>326</c:v>
                </c:pt>
                <c:pt idx="149">
                  <c:v>327</c:v>
                </c:pt>
                <c:pt idx="150">
                  <c:v>328</c:v>
                </c:pt>
                <c:pt idx="151">
                  <c:v>329</c:v>
                </c:pt>
                <c:pt idx="152">
                  <c:v>330</c:v>
                </c:pt>
                <c:pt idx="153">
                  <c:v>331</c:v>
                </c:pt>
                <c:pt idx="154">
                  <c:v>332</c:v>
                </c:pt>
                <c:pt idx="155">
                  <c:v>333</c:v>
                </c:pt>
                <c:pt idx="156">
                  <c:v>334</c:v>
                </c:pt>
                <c:pt idx="157">
                  <c:v>335</c:v>
                </c:pt>
                <c:pt idx="158">
                  <c:v>336</c:v>
                </c:pt>
                <c:pt idx="159">
                  <c:v>337</c:v>
                </c:pt>
                <c:pt idx="160">
                  <c:v>338</c:v>
                </c:pt>
                <c:pt idx="161">
                  <c:v>339</c:v>
                </c:pt>
                <c:pt idx="162">
                  <c:v>340</c:v>
                </c:pt>
                <c:pt idx="163">
                  <c:v>341</c:v>
                </c:pt>
                <c:pt idx="164">
                  <c:v>342</c:v>
                </c:pt>
                <c:pt idx="165">
                  <c:v>343</c:v>
                </c:pt>
                <c:pt idx="166">
                  <c:v>344</c:v>
                </c:pt>
                <c:pt idx="167">
                  <c:v>345</c:v>
                </c:pt>
                <c:pt idx="168">
                  <c:v>346</c:v>
                </c:pt>
                <c:pt idx="169">
                  <c:v>347</c:v>
                </c:pt>
                <c:pt idx="170">
                  <c:v>348</c:v>
                </c:pt>
                <c:pt idx="171">
                  <c:v>349</c:v>
                </c:pt>
                <c:pt idx="172">
                  <c:v>350</c:v>
                </c:pt>
                <c:pt idx="173">
                  <c:v>351</c:v>
                </c:pt>
                <c:pt idx="174">
                  <c:v>352</c:v>
                </c:pt>
                <c:pt idx="175">
                  <c:v>353</c:v>
                </c:pt>
                <c:pt idx="176">
                  <c:v>354</c:v>
                </c:pt>
                <c:pt idx="177">
                  <c:v>355</c:v>
                </c:pt>
                <c:pt idx="178">
                  <c:v>356</c:v>
                </c:pt>
                <c:pt idx="179">
                  <c:v>357</c:v>
                </c:pt>
                <c:pt idx="180">
                  <c:v>358</c:v>
                </c:pt>
                <c:pt idx="181">
                  <c:v>359</c:v>
                </c:pt>
                <c:pt idx="182">
                  <c:v>360</c:v>
                </c:pt>
                <c:pt idx="183">
                  <c:v>361</c:v>
                </c:pt>
                <c:pt idx="184">
                  <c:v>362</c:v>
                </c:pt>
                <c:pt idx="185">
                  <c:v>363</c:v>
                </c:pt>
                <c:pt idx="186">
                  <c:v>364</c:v>
                </c:pt>
                <c:pt idx="187">
                  <c:v>365</c:v>
                </c:pt>
                <c:pt idx="188">
                  <c:v>366</c:v>
                </c:pt>
                <c:pt idx="189">
                  <c:v>367</c:v>
                </c:pt>
                <c:pt idx="190">
                  <c:v>368</c:v>
                </c:pt>
                <c:pt idx="191">
                  <c:v>369</c:v>
                </c:pt>
                <c:pt idx="192">
                  <c:v>370</c:v>
                </c:pt>
                <c:pt idx="193">
                  <c:v>371</c:v>
                </c:pt>
                <c:pt idx="194">
                  <c:v>372</c:v>
                </c:pt>
                <c:pt idx="195">
                  <c:v>373</c:v>
                </c:pt>
                <c:pt idx="196">
                  <c:v>374</c:v>
                </c:pt>
                <c:pt idx="197">
                  <c:v>375</c:v>
                </c:pt>
                <c:pt idx="198">
                  <c:v>376</c:v>
                </c:pt>
                <c:pt idx="199">
                  <c:v>377</c:v>
                </c:pt>
                <c:pt idx="200">
                  <c:v>378</c:v>
                </c:pt>
                <c:pt idx="201">
                  <c:v>379</c:v>
                </c:pt>
                <c:pt idx="202">
                  <c:v>380</c:v>
                </c:pt>
                <c:pt idx="203">
                  <c:v>381</c:v>
                </c:pt>
                <c:pt idx="204">
                  <c:v>382</c:v>
                </c:pt>
                <c:pt idx="205">
                  <c:v>383</c:v>
                </c:pt>
                <c:pt idx="206">
                  <c:v>384</c:v>
                </c:pt>
                <c:pt idx="207">
                  <c:v>385</c:v>
                </c:pt>
                <c:pt idx="208">
                  <c:v>386</c:v>
                </c:pt>
                <c:pt idx="209">
                  <c:v>387</c:v>
                </c:pt>
                <c:pt idx="210">
                  <c:v>388</c:v>
                </c:pt>
                <c:pt idx="211">
                  <c:v>389</c:v>
                </c:pt>
                <c:pt idx="212">
                  <c:v>390</c:v>
                </c:pt>
                <c:pt idx="213">
                  <c:v>391</c:v>
                </c:pt>
                <c:pt idx="214">
                  <c:v>392</c:v>
                </c:pt>
              </c:numCache>
            </c:numRef>
          </c:xVal>
          <c:yVal>
            <c:numRef>
              <c:f>Graph!$H$180:$H$392</c:f>
              <c:numCache>
                <c:formatCode>General</c:formatCode>
                <c:ptCount val="2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D5-4653-AAF2-D1B10702F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826607"/>
        <c:axId val="1494825167"/>
      </c:scatterChart>
      <c:valAx>
        <c:axId val="1494826607"/>
        <c:scaling>
          <c:orientation val="minMax"/>
          <c:max val="392"/>
          <c:min val="178"/>
        </c:scaling>
        <c:delete val="0"/>
        <c:axPos val="b"/>
        <c:numFmt formatCode="General" sourceLinked="1"/>
        <c:majorTickMark val="out"/>
        <c:minorTickMark val="none"/>
        <c:tickLblPos val="nextTo"/>
        <c:crossAx val="1494825167"/>
        <c:crosses val="autoZero"/>
        <c:crossBetween val="midCat"/>
      </c:valAx>
      <c:valAx>
        <c:axId val="14948251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948266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Graph!$A$395:$A$631</c:f>
              <c:numCache>
                <c:formatCode>General</c:formatCode>
                <c:ptCount val="237"/>
                <c:pt idx="0">
                  <c:v>394</c:v>
                </c:pt>
                <c:pt idx="1">
                  <c:v>395</c:v>
                </c:pt>
                <c:pt idx="2">
                  <c:v>396</c:v>
                </c:pt>
                <c:pt idx="3">
                  <c:v>397</c:v>
                </c:pt>
                <c:pt idx="4">
                  <c:v>398</c:v>
                </c:pt>
                <c:pt idx="5">
                  <c:v>399</c:v>
                </c:pt>
                <c:pt idx="6">
                  <c:v>400</c:v>
                </c:pt>
                <c:pt idx="7">
                  <c:v>401</c:v>
                </c:pt>
                <c:pt idx="8">
                  <c:v>402</c:v>
                </c:pt>
                <c:pt idx="9">
                  <c:v>403</c:v>
                </c:pt>
                <c:pt idx="10">
                  <c:v>404</c:v>
                </c:pt>
                <c:pt idx="11">
                  <c:v>405</c:v>
                </c:pt>
                <c:pt idx="12">
                  <c:v>406</c:v>
                </c:pt>
                <c:pt idx="13">
                  <c:v>407</c:v>
                </c:pt>
                <c:pt idx="14">
                  <c:v>408</c:v>
                </c:pt>
                <c:pt idx="15">
                  <c:v>409</c:v>
                </c:pt>
                <c:pt idx="16">
                  <c:v>410</c:v>
                </c:pt>
                <c:pt idx="17">
                  <c:v>411</c:v>
                </c:pt>
                <c:pt idx="18">
                  <c:v>412</c:v>
                </c:pt>
                <c:pt idx="19">
                  <c:v>413</c:v>
                </c:pt>
                <c:pt idx="20">
                  <c:v>414</c:v>
                </c:pt>
                <c:pt idx="21">
                  <c:v>415</c:v>
                </c:pt>
                <c:pt idx="22">
                  <c:v>416</c:v>
                </c:pt>
                <c:pt idx="23">
                  <c:v>417</c:v>
                </c:pt>
                <c:pt idx="24">
                  <c:v>418</c:v>
                </c:pt>
                <c:pt idx="25">
                  <c:v>419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424</c:v>
                </c:pt>
                <c:pt idx="31">
                  <c:v>425</c:v>
                </c:pt>
                <c:pt idx="32">
                  <c:v>426</c:v>
                </c:pt>
                <c:pt idx="33">
                  <c:v>427</c:v>
                </c:pt>
                <c:pt idx="34">
                  <c:v>428</c:v>
                </c:pt>
                <c:pt idx="35">
                  <c:v>429</c:v>
                </c:pt>
                <c:pt idx="36">
                  <c:v>430</c:v>
                </c:pt>
                <c:pt idx="37">
                  <c:v>431</c:v>
                </c:pt>
                <c:pt idx="38">
                  <c:v>432</c:v>
                </c:pt>
                <c:pt idx="39">
                  <c:v>433</c:v>
                </c:pt>
                <c:pt idx="40">
                  <c:v>434</c:v>
                </c:pt>
                <c:pt idx="41">
                  <c:v>435</c:v>
                </c:pt>
                <c:pt idx="42">
                  <c:v>436</c:v>
                </c:pt>
                <c:pt idx="43">
                  <c:v>437</c:v>
                </c:pt>
                <c:pt idx="44">
                  <c:v>438</c:v>
                </c:pt>
                <c:pt idx="45">
                  <c:v>439</c:v>
                </c:pt>
                <c:pt idx="46">
                  <c:v>440</c:v>
                </c:pt>
                <c:pt idx="47">
                  <c:v>441</c:v>
                </c:pt>
                <c:pt idx="48">
                  <c:v>442</c:v>
                </c:pt>
                <c:pt idx="49">
                  <c:v>443</c:v>
                </c:pt>
                <c:pt idx="50">
                  <c:v>444</c:v>
                </c:pt>
                <c:pt idx="51">
                  <c:v>445</c:v>
                </c:pt>
                <c:pt idx="52">
                  <c:v>446</c:v>
                </c:pt>
                <c:pt idx="53">
                  <c:v>447</c:v>
                </c:pt>
                <c:pt idx="54">
                  <c:v>448</c:v>
                </c:pt>
                <c:pt idx="55">
                  <c:v>449</c:v>
                </c:pt>
                <c:pt idx="56">
                  <c:v>450</c:v>
                </c:pt>
                <c:pt idx="57">
                  <c:v>451</c:v>
                </c:pt>
                <c:pt idx="58">
                  <c:v>452</c:v>
                </c:pt>
                <c:pt idx="59">
                  <c:v>453</c:v>
                </c:pt>
                <c:pt idx="60">
                  <c:v>454</c:v>
                </c:pt>
                <c:pt idx="61">
                  <c:v>455</c:v>
                </c:pt>
                <c:pt idx="62">
                  <c:v>456</c:v>
                </c:pt>
                <c:pt idx="63">
                  <c:v>457</c:v>
                </c:pt>
                <c:pt idx="64">
                  <c:v>458</c:v>
                </c:pt>
                <c:pt idx="65">
                  <c:v>459</c:v>
                </c:pt>
                <c:pt idx="66">
                  <c:v>460</c:v>
                </c:pt>
                <c:pt idx="67">
                  <c:v>461</c:v>
                </c:pt>
                <c:pt idx="68">
                  <c:v>462</c:v>
                </c:pt>
                <c:pt idx="69">
                  <c:v>463</c:v>
                </c:pt>
                <c:pt idx="70">
                  <c:v>464</c:v>
                </c:pt>
                <c:pt idx="71">
                  <c:v>465</c:v>
                </c:pt>
                <c:pt idx="72">
                  <c:v>466</c:v>
                </c:pt>
                <c:pt idx="73">
                  <c:v>467</c:v>
                </c:pt>
                <c:pt idx="74">
                  <c:v>468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472</c:v>
                </c:pt>
                <c:pt idx="79">
                  <c:v>473</c:v>
                </c:pt>
                <c:pt idx="80">
                  <c:v>474</c:v>
                </c:pt>
                <c:pt idx="81">
                  <c:v>475</c:v>
                </c:pt>
                <c:pt idx="82">
                  <c:v>476</c:v>
                </c:pt>
                <c:pt idx="83">
                  <c:v>477</c:v>
                </c:pt>
                <c:pt idx="84">
                  <c:v>478</c:v>
                </c:pt>
                <c:pt idx="85">
                  <c:v>479</c:v>
                </c:pt>
                <c:pt idx="86">
                  <c:v>480</c:v>
                </c:pt>
                <c:pt idx="87">
                  <c:v>481</c:v>
                </c:pt>
                <c:pt idx="88">
                  <c:v>482</c:v>
                </c:pt>
                <c:pt idx="89">
                  <c:v>483</c:v>
                </c:pt>
                <c:pt idx="90">
                  <c:v>484</c:v>
                </c:pt>
                <c:pt idx="91">
                  <c:v>485</c:v>
                </c:pt>
                <c:pt idx="92">
                  <c:v>486</c:v>
                </c:pt>
                <c:pt idx="93">
                  <c:v>487</c:v>
                </c:pt>
                <c:pt idx="94">
                  <c:v>488</c:v>
                </c:pt>
                <c:pt idx="95">
                  <c:v>489</c:v>
                </c:pt>
                <c:pt idx="96">
                  <c:v>490</c:v>
                </c:pt>
                <c:pt idx="97">
                  <c:v>491</c:v>
                </c:pt>
                <c:pt idx="98">
                  <c:v>492</c:v>
                </c:pt>
                <c:pt idx="99">
                  <c:v>493</c:v>
                </c:pt>
                <c:pt idx="100">
                  <c:v>494</c:v>
                </c:pt>
                <c:pt idx="101">
                  <c:v>495</c:v>
                </c:pt>
                <c:pt idx="102">
                  <c:v>496</c:v>
                </c:pt>
                <c:pt idx="103">
                  <c:v>497</c:v>
                </c:pt>
                <c:pt idx="104">
                  <c:v>498</c:v>
                </c:pt>
                <c:pt idx="105">
                  <c:v>499</c:v>
                </c:pt>
                <c:pt idx="106">
                  <c:v>500</c:v>
                </c:pt>
                <c:pt idx="107">
                  <c:v>501</c:v>
                </c:pt>
                <c:pt idx="108">
                  <c:v>502</c:v>
                </c:pt>
                <c:pt idx="109">
                  <c:v>503</c:v>
                </c:pt>
                <c:pt idx="110">
                  <c:v>504</c:v>
                </c:pt>
                <c:pt idx="111">
                  <c:v>505</c:v>
                </c:pt>
                <c:pt idx="112">
                  <c:v>506</c:v>
                </c:pt>
                <c:pt idx="113">
                  <c:v>507</c:v>
                </c:pt>
                <c:pt idx="114">
                  <c:v>508</c:v>
                </c:pt>
                <c:pt idx="115">
                  <c:v>509</c:v>
                </c:pt>
                <c:pt idx="116">
                  <c:v>510</c:v>
                </c:pt>
                <c:pt idx="117">
                  <c:v>511</c:v>
                </c:pt>
                <c:pt idx="118">
                  <c:v>512</c:v>
                </c:pt>
                <c:pt idx="119">
                  <c:v>513</c:v>
                </c:pt>
                <c:pt idx="120">
                  <c:v>514</c:v>
                </c:pt>
                <c:pt idx="121">
                  <c:v>515</c:v>
                </c:pt>
                <c:pt idx="122">
                  <c:v>516</c:v>
                </c:pt>
                <c:pt idx="123">
                  <c:v>517</c:v>
                </c:pt>
                <c:pt idx="124">
                  <c:v>518</c:v>
                </c:pt>
                <c:pt idx="125">
                  <c:v>519</c:v>
                </c:pt>
                <c:pt idx="126">
                  <c:v>520</c:v>
                </c:pt>
                <c:pt idx="127">
                  <c:v>521</c:v>
                </c:pt>
                <c:pt idx="128">
                  <c:v>522</c:v>
                </c:pt>
                <c:pt idx="129">
                  <c:v>523</c:v>
                </c:pt>
                <c:pt idx="130">
                  <c:v>524</c:v>
                </c:pt>
                <c:pt idx="131">
                  <c:v>525</c:v>
                </c:pt>
                <c:pt idx="132">
                  <c:v>526</c:v>
                </c:pt>
                <c:pt idx="133">
                  <c:v>527</c:v>
                </c:pt>
                <c:pt idx="134">
                  <c:v>528</c:v>
                </c:pt>
                <c:pt idx="135">
                  <c:v>529</c:v>
                </c:pt>
                <c:pt idx="136">
                  <c:v>530</c:v>
                </c:pt>
                <c:pt idx="137">
                  <c:v>531</c:v>
                </c:pt>
                <c:pt idx="138">
                  <c:v>532</c:v>
                </c:pt>
                <c:pt idx="139">
                  <c:v>533</c:v>
                </c:pt>
                <c:pt idx="140">
                  <c:v>534</c:v>
                </c:pt>
                <c:pt idx="141">
                  <c:v>535</c:v>
                </c:pt>
                <c:pt idx="142">
                  <c:v>536</c:v>
                </c:pt>
                <c:pt idx="143">
                  <c:v>537</c:v>
                </c:pt>
                <c:pt idx="144">
                  <c:v>538</c:v>
                </c:pt>
                <c:pt idx="145">
                  <c:v>539</c:v>
                </c:pt>
                <c:pt idx="146">
                  <c:v>540</c:v>
                </c:pt>
                <c:pt idx="147">
                  <c:v>541</c:v>
                </c:pt>
                <c:pt idx="148">
                  <c:v>542</c:v>
                </c:pt>
                <c:pt idx="149">
                  <c:v>543</c:v>
                </c:pt>
                <c:pt idx="150">
                  <c:v>544</c:v>
                </c:pt>
                <c:pt idx="151">
                  <c:v>545</c:v>
                </c:pt>
                <c:pt idx="152">
                  <c:v>546</c:v>
                </c:pt>
                <c:pt idx="153">
                  <c:v>547</c:v>
                </c:pt>
                <c:pt idx="154">
                  <c:v>548</c:v>
                </c:pt>
                <c:pt idx="155">
                  <c:v>549</c:v>
                </c:pt>
                <c:pt idx="156">
                  <c:v>550</c:v>
                </c:pt>
                <c:pt idx="157">
                  <c:v>551</c:v>
                </c:pt>
                <c:pt idx="158">
                  <c:v>552</c:v>
                </c:pt>
                <c:pt idx="159">
                  <c:v>553</c:v>
                </c:pt>
                <c:pt idx="160">
                  <c:v>554</c:v>
                </c:pt>
                <c:pt idx="161">
                  <c:v>555</c:v>
                </c:pt>
                <c:pt idx="162">
                  <c:v>556</c:v>
                </c:pt>
                <c:pt idx="163">
                  <c:v>557</c:v>
                </c:pt>
                <c:pt idx="164">
                  <c:v>558</c:v>
                </c:pt>
                <c:pt idx="165">
                  <c:v>559</c:v>
                </c:pt>
                <c:pt idx="166">
                  <c:v>560</c:v>
                </c:pt>
                <c:pt idx="167">
                  <c:v>561</c:v>
                </c:pt>
                <c:pt idx="168">
                  <c:v>562</c:v>
                </c:pt>
                <c:pt idx="169">
                  <c:v>563</c:v>
                </c:pt>
                <c:pt idx="170">
                  <c:v>564</c:v>
                </c:pt>
                <c:pt idx="171">
                  <c:v>565</c:v>
                </c:pt>
                <c:pt idx="172">
                  <c:v>566</c:v>
                </c:pt>
                <c:pt idx="173">
                  <c:v>567</c:v>
                </c:pt>
                <c:pt idx="174">
                  <c:v>568</c:v>
                </c:pt>
                <c:pt idx="175">
                  <c:v>569</c:v>
                </c:pt>
                <c:pt idx="176">
                  <c:v>570</c:v>
                </c:pt>
                <c:pt idx="177">
                  <c:v>571</c:v>
                </c:pt>
                <c:pt idx="178">
                  <c:v>572</c:v>
                </c:pt>
                <c:pt idx="179">
                  <c:v>573</c:v>
                </c:pt>
                <c:pt idx="180">
                  <c:v>574</c:v>
                </c:pt>
                <c:pt idx="181">
                  <c:v>575</c:v>
                </c:pt>
                <c:pt idx="182">
                  <c:v>576</c:v>
                </c:pt>
                <c:pt idx="183">
                  <c:v>577</c:v>
                </c:pt>
                <c:pt idx="184">
                  <c:v>578</c:v>
                </c:pt>
                <c:pt idx="185">
                  <c:v>579</c:v>
                </c:pt>
                <c:pt idx="186">
                  <c:v>580</c:v>
                </c:pt>
                <c:pt idx="187">
                  <c:v>581</c:v>
                </c:pt>
                <c:pt idx="188">
                  <c:v>582</c:v>
                </c:pt>
                <c:pt idx="189">
                  <c:v>583</c:v>
                </c:pt>
                <c:pt idx="190">
                  <c:v>584</c:v>
                </c:pt>
                <c:pt idx="191">
                  <c:v>585</c:v>
                </c:pt>
                <c:pt idx="192">
                  <c:v>586</c:v>
                </c:pt>
                <c:pt idx="193">
                  <c:v>587</c:v>
                </c:pt>
                <c:pt idx="194">
                  <c:v>588</c:v>
                </c:pt>
                <c:pt idx="195">
                  <c:v>589</c:v>
                </c:pt>
                <c:pt idx="196">
                  <c:v>590</c:v>
                </c:pt>
                <c:pt idx="197">
                  <c:v>591</c:v>
                </c:pt>
                <c:pt idx="198">
                  <c:v>592</c:v>
                </c:pt>
                <c:pt idx="199">
                  <c:v>593</c:v>
                </c:pt>
                <c:pt idx="200">
                  <c:v>594</c:v>
                </c:pt>
                <c:pt idx="201">
                  <c:v>595</c:v>
                </c:pt>
                <c:pt idx="202">
                  <c:v>596</c:v>
                </c:pt>
                <c:pt idx="203">
                  <c:v>597</c:v>
                </c:pt>
                <c:pt idx="204">
                  <c:v>598</c:v>
                </c:pt>
                <c:pt idx="205">
                  <c:v>599</c:v>
                </c:pt>
                <c:pt idx="206">
                  <c:v>600</c:v>
                </c:pt>
                <c:pt idx="207">
                  <c:v>601</c:v>
                </c:pt>
                <c:pt idx="208">
                  <c:v>602</c:v>
                </c:pt>
                <c:pt idx="209">
                  <c:v>603</c:v>
                </c:pt>
                <c:pt idx="210">
                  <c:v>604</c:v>
                </c:pt>
                <c:pt idx="211">
                  <c:v>605</c:v>
                </c:pt>
                <c:pt idx="212">
                  <c:v>606</c:v>
                </c:pt>
                <c:pt idx="213">
                  <c:v>607</c:v>
                </c:pt>
                <c:pt idx="214">
                  <c:v>608</c:v>
                </c:pt>
                <c:pt idx="215">
                  <c:v>609</c:v>
                </c:pt>
                <c:pt idx="216">
                  <c:v>610</c:v>
                </c:pt>
                <c:pt idx="217">
                  <c:v>611</c:v>
                </c:pt>
                <c:pt idx="218">
                  <c:v>612</c:v>
                </c:pt>
                <c:pt idx="219">
                  <c:v>613</c:v>
                </c:pt>
                <c:pt idx="220">
                  <c:v>614</c:v>
                </c:pt>
                <c:pt idx="221">
                  <c:v>615</c:v>
                </c:pt>
                <c:pt idx="222">
                  <c:v>616</c:v>
                </c:pt>
                <c:pt idx="223">
                  <c:v>617</c:v>
                </c:pt>
                <c:pt idx="224">
                  <c:v>618</c:v>
                </c:pt>
                <c:pt idx="225">
                  <c:v>619</c:v>
                </c:pt>
                <c:pt idx="226">
                  <c:v>620</c:v>
                </c:pt>
                <c:pt idx="227">
                  <c:v>621</c:v>
                </c:pt>
                <c:pt idx="228">
                  <c:v>622</c:v>
                </c:pt>
                <c:pt idx="229">
                  <c:v>623</c:v>
                </c:pt>
                <c:pt idx="230">
                  <c:v>624</c:v>
                </c:pt>
                <c:pt idx="231">
                  <c:v>625</c:v>
                </c:pt>
                <c:pt idx="232">
                  <c:v>626</c:v>
                </c:pt>
                <c:pt idx="233">
                  <c:v>627</c:v>
                </c:pt>
                <c:pt idx="234">
                  <c:v>628</c:v>
                </c:pt>
                <c:pt idx="235">
                  <c:v>629</c:v>
                </c:pt>
                <c:pt idx="236">
                  <c:v>630</c:v>
                </c:pt>
              </c:numCache>
            </c:numRef>
          </c:xVal>
          <c:yVal>
            <c:numRef>
              <c:f>Graph!$D$396:$D$630</c:f>
              <c:numCache>
                <c:formatCode>General</c:formatCode>
                <c:ptCount val="235"/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33">
                  <c:v>3</c:v>
                </c:pt>
                <c:pt idx="23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69-42CC-B8B1-E779ED1D4CFB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Graph!$A$395:$A$631</c:f>
              <c:numCache>
                <c:formatCode>General</c:formatCode>
                <c:ptCount val="237"/>
                <c:pt idx="0">
                  <c:v>394</c:v>
                </c:pt>
                <c:pt idx="1">
                  <c:v>395</c:v>
                </c:pt>
                <c:pt idx="2">
                  <c:v>396</c:v>
                </c:pt>
                <c:pt idx="3">
                  <c:v>397</c:v>
                </c:pt>
                <c:pt idx="4">
                  <c:v>398</c:v>
                </c:pt>
                <c:pt idx="5">
                  <c:v>399</c:v>
                </c:pt>
                <c:pt idx="6">
                  <c:v>400</c:v>
                </c:pt>
                <c:pt idx="7">
                  <c:v>401</c:v>
                </c:pt>
                <c:pt idx="8">
                  <c:v>402</c:v>
                </c:pt>
                <c:pt idx="9">
                  <c:v>403</c:v>
                </c:pt>
                <c:pt idx="10">
                  <c:v>404</c:v>
                </c:pt>
                <c:pt idx="11">
                  <c:v>405</c:v>
                </c:pt>
                <c:pt idx="12">
                  <c:v>406</c:v>
                </c:pt>
                <c:pt idx="13">
                  <c:v>407</c:v>
                </c:pt>
                <c:pt idx="14">
                  <c:v>408</c:v>
                </c:pt>
                <c:pt idx="15">
                  <c:v>409</c:v>
                </c:pt>
                <c:pt idx="16">
                  <c:v>410</c:v>
                </c:pt>
                <c:pt idx="17">
                  <c:v>411</c:v>
                </c:pt>
                <c:pt idx="18">
                  <c:v>412</c:v>
                </c:pt>
                <c:pt idx="19">
                  <c:v>413</c:v>
                </c:pt>
                <c:pt idx="20">
                  <c:v>414</c:v>
                </c:pt>
                <c:pt idx="21">
                  <c:v>415</c:v>
                </c:pt>
                <c:pt idx="22">
                  <c:v>416</c:v>
                </c:pt>
                <c:pt idx="23">
                  <c:v>417</c:v>
                </c:pt>
                <c:pt idx="24">
                  <c:v>418</c:v>
                </c:pt>
                <c:pt idx="25">
                  <c:v>419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424</c:v>
                </c:pt>
                <c:pt idx="31">
                  <c:v>425</c:v>
                </c:pt>
                <c:pt idx="32">
                  <c:v>426</c:v>
                </c:pt>
                <c:pt idx="33">
                  <c:v>427</c:v>
                </c:pt>
                <c:pt idx="34">
                  <c:v>428</c:v>
                </c:pt>
                <c:pt idx="35">
                  <c:v>429</c:v>
                </c:pt>
                <c:pt idx="36">
                  <c:v>430</c:v>
                </c:pt>
                <c:pt idx="37">
                  <c:v>431</c:v>
                </c:pt>
                <c:pt idx="38">
                  <c:v>432</c:v>
                </c:pt>
                <c:pt idx="39">
                  <c:v>433</c:v>
                </c:pt>
                <c:pt idx="40">
                  <c:v>434</c:v>
                </c:pt>
                <c:pt idx="41">
                  <c:v>435</c:v>
                </c:pt>
                <c:pt idx="42">
                  <c:v>436</c:v>
                </c:pt>
                <c:pt idx="43">
                  <c:v>437</c:v>
                </c:pt>
                <c:pt idx="44">
                  <c:v>438</c:v>
                </c:pt>
                <c:pt idx="45">
                  <c:v>439</c:v>
                </c:pt>
                <c:pt idx="46">
                  <c:v>440</c:v>
                </c:pt>
                <c:pt idx="47">
                  <c:v>441</c:v>
                </c:pt>
                <c:pt idx="48">
                  <c:v>442</c:v>
                </c:pt>
                <c:pt idx="49">
                  <c:v>443</c:v>
                </c:pt>
                <c:pt idx="50">
                  <c:v>444</c:v>
                </c:pt>
                <c:pt idx="51">
                  <c:v>445</c:v>
                </c:pt>
                <c:pt idx="52">
                  <c:v>446</c:v>
                </c:pt>
                <c:pt idx="53">
                  <c:v>447</c:v>
                </c:pt>
                <c:pt idx="54">
                  <c:v>448</c:v>
                </c:pt>
                <c:pt idx="55">
                  <c:v>449</c:v>
                </c:pt>
                <c:pt idx="56">
                  <c:v>450</c:v>
                </c:pt>
                <c:pt idx="57">
                  <c:v>451</c:v>
                </c:pt>
                <c:pt idx="58">
                  <c:v>452</c:v>
                </c:pt>
                <c:pt idx="59">
                  <c:v>453</c:v>
                </c:pt>
                <c:pt idx="60">
                  <c:v>454</c:v>
                </c:pt>
                <c:pt idx="61">
                  <c:v>455</c:v>
                </c:pt>
                <c:pt idx="62">
                  <c:v>456</c:v>
                </c:pt>
                <c:pt idx="63">
                  <c:v>457</c:v>
                </c:pt>
                <c:pt idx="64">
                  <c:v>458</c:v>
                </c:pt>
                <c:pt idx="65">
                  <c:v>459</c:v>
                </c:pt>
                <c:pt idx="66">
                  <c:v>460</c:v>
                </c:pt>
                <c:pt idx="67">
                  <c:v>461</c:v>
                </c:pt>
                <c:pt idx="68">
                  <c:v>462</c:v>
                </c:pt>
                <c:pt idx="69">
                  <c:v>463</c:v>
                </c:pt>
                <c:pt idx="70">
                  <c:v>464</c:v>
                </c:pt>
                <c:pt idx="71">
                  <c:v>465</c:v>
                </c:pt>
                <c:pt idx="72">
                  <c:v>466</c:v>
                </c:pt>
                <c:pt idx="73">
                  <c:v>467</c:v>
                </c:pt>
                <c:pt idx="74">
                  <c:v>468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472</c:v>
                </c:pt>
                <c:pt idx="79">
                  <c:v>473</c:v>
                </c:pt>
                <c:pt idx="80">
                  <c:v>474</c:v>
                </c:pt>
                <c:pt idx="81">
                  <c:v>475</c:v>
                </c:pt>
                <c:pt idx="82">
                  <c:v>476</c:v>
                </c:pt>
                <c:pt idx="83">
                  <c:v>477</c:v>
                </c:pt>
                <c:pt idx="84">
                  <c:v>478</c:v>
                </c:pt>
                <c:pt idx="85">
                  <c:v>479</c:v>
                </c:pt>
                <c:pt idx="86">
                  <c:v>480</c:v>
                </c:pt>
                <c:pt idx="87">
                  <c:v>481</c:v>
                </c:pt>
                <c:pt idx="88">
                  <c:v>482</c:v>
                </c:pt>
                <c:pt idx="89">
                  <c:v>483</c:v>
                </c:pt>
                <c:pt idx="90">
                  <c:v>484</c:v>
                </c:pt>
                <c:pt idx="91">
                  <c:v>485</c:v>
                </c:pt>
                <c:pt idx="92">
                  <c:v>486</c:v>
                </c:pt>
                <c:pt idx="93">
                  <c:v>487</c:v>
                </c:pt>
                <c:pt idx="94">
                  <c:v>488</c:v>
                </c:pt>
                <c:pt idx="95">
                  <c:v>489</c:v>
                </c:pt>
                <c:pt idx="96">
                  <c:v>490</c:v>
                </c:pt>
                <c:pt idx="97">
                  <c:v>491</c:v>
                </c:pt>
                <c:pt idx="98">
                  <c:v>492</c:v>
                </c:pt>
                <c:pt idx="99">
                  <c:v>493</c:v>
                </c:pt>
                <c:pt idx="100">
                  <c:v>494</c:v>
                </c:pt>
                <c:pt idx="101">
                  <c:v>495</c:v>
                </c:pt>
                <c:pt idx="102">
                  <c:v>496</c:v>
                </c:pt>
                <c:pt idx="103">
                  <c:v>497</c:v>
                </c:pt>
                <c:pt idx="104">
                  <c:v>498</c:v>
                </c:pt>
                <c:pt idx="105">
                  <c:v>499</c:v>
                </c:pt>
                <c:pt idx="106">
                  <c:v>500</c:v>
                </c:pt>
                <c:pt idx="107">
                  <c:v>501</c:v>
                </c:pt>
                <c:pt idx="108">
                  <c:v>502</c:v>
                </c:pt>
                <c:pt idx="109">
                  <c:v>503</c:v>
                </c:pt>
                <c:pt idx="110">
                  <c:v>504</c:v>
                </c:pt>
                <c:pt idx="111">
                  <c:v>505</c:v>
                </c:pt>
                <c:pt idx="112">
                  <c:v>506</c:v>
                </c:pt>
                <c:pt idx="113">
                  <c:v>507</c:v>
                </c:pt>
                <c:pt idx="114">
                  <c:v>508</c:v>
                </c:pt>
                <c:pt idx="115">
                  <c:v>509</c:v>
                </c:pt>
                <c:pt idx="116">
                  <c:v>510</c:v>
                </c:pt>
                <c:pt idx="117">
                  <c:v>511</c:v>
                </c:pt>
                <c:pt idx="118">
                  <c:v>512</c:v>
                </c:pt>
                <c:pt idx="119">
                  <c:v>513</c:v>
                </c:pt>
                <c:pt idx="120">
                  <c:v>514</c:v>
                </c:pt>
                <c:pt idx="121">
                  <c:v>515</c:v>
                </c:pt>
                <c:pt idx="122">
                  <c:v>516</c:v>
                </c:pt>
                <c:pt idx="123">
                  <c:v>517</c:v>
                </c:pt>
                <c:pt idx="124">
                  <c:v>518</c:v>
                </c:pt>
                <c:pt idx="125">
                  <c:v>519</c:v>
                </c:pt>
                <c:pt idx="126">
                  <c:v>520</c:v>
                </c:pt>
                <c:pt idx="127">
                  <c:v>521</c:v>
                </c:pt>
                <c:pt idx="128">
                  <c:v>522</c:v>
                </c:pt>
                <c:pt idx="129">
                  <c:v>523</c:v>
                </c:pt>
                <c:pt idx="130">
                  <c:v>524</c:v>
                </c:pt>
                <c:pt idx="131">
                  <c:v>525</c:v>
                </c:pt>
                <c:pt idx="132">
                  <c:v>526</c:v>
                </c:pt>
                <c:pt idx="133">
                  <c:v>527</c:v>
                </c:pt>
                <c:pt idx="134">
                  <c:v>528</c:v>
                </c:pt>
                <c:pt idx="135">
                  <c:v>529</c:v>
                </c:pt>
                <c:pt idx="136">
                  <c:v>530</c:v>
                </c:pt>
                <c:pt idx="137">
                  <c:v>531</c:v>
                </c:pt>
                <c:pt idx="138">
                  <c:v>532</c:v>
                </c:pt>
                <c:pt idx="139">
                  <c:v>533</c:v>
                </c:pt>
                <c:pt idx="140">
                  <c:v>534</c:v>
                </c:pt>
                <c:pt idx="141">
                  <c:v>535</c:v>
                </c:pt>
                <c:pt idx="142">
                  <c:v>536</c:v>
                </c:pt>
                <c:pt idx="143">
                  <c:v>537</c:v>
                </c:pt>
                <c:pt idx="144">
                  <c:v>538</c:v>
                </c:pt>
                <c:pt idx="145">
                  <c:v>539</c:v>
                </c:pt>
                <c:pt idx="146">
                  <c:v>540</c:v>
                </c:pt>
                <c:pt idx="147">
                  <c:v>541</c:v>
                </c:pt>
                <c:pt idx="148">
                  <c:v>542</c:v>
                </c:pt>
                <c:pt idx="149">
                  <c:v>543</c:v>
                </c:pt>
                <c:pt idx="150">
                  <c:v>544</c:v>
                </c:pt>
                <c:pt idx="151">
                  <c:v>545</c:v>
                </c:pt>
                <c:pt idx="152">
                  <c:v>546</c:v>
                </c:pt>
                <c:pt idx="153">
                  <c:v>547</c:v>
                </c:pt>
                <c:pt idx="154">
                  <c:v>548</c:v>
                </c:pt>
                <c:pt idx="155">
                  <c:v>549</c:v>
                </c:pt>
                <c:pt idx="156">
                  <c:v>550</c:v>
                </c:pt>
                <c:pt idx="157">
                  <c:v>551</c:v>
                </c:pt>
                <c:pt idx="158">
                  <c:v>552</c:v>
                </c:pt>
                <c:pt idx="159">
                  <c:v>553</c:v>
                </c:pt>
                <c:pt idx="160">
                  <c:v>554</c:v>
                </c:pt>
                <c:pt idx="161">
                  <c:v>555</c:v>
                </c:pt>
                <c:pt idx="162">
                  <c:v>556</c:v>
                </c:pt>
                <c:pt idx="163">
                  <c:v>557</c:v>
                </c:pt>
                <c:pt idx="164">
                  <c:v>558</c:v>
                </c:pt>
                <c:pt idx="165">
                  <c:v>559</c:v>
                </c:pt>
                <c:pt idx="166">
                  <c:v>560</c:v>
                </c:pt>
                <c:pt idx="167">
                  <c:v>561</c:v>
                </c:pt>
                <c:pt idx="168">
                  <c:v>562</c:v>
                </c:pt>
                <c:pt idx="169">
                  <c:v>563</c:v>
                </c:pt>
                <c:pt idx="170">
                  <c:v>564</c:v>
                </c:pt>
                <c:pt idx="171">
                  <c:v>565</c:v>
                </c:pt>
                <c:pt idx="172">
                  <c:v>566</c:v>
                </c:pt>
                <c:pt idx="173">
                  <c:v>567</c:v>
                </c:pt>
                <c:pt idx="174">
                  <c:v>568</c:v>
                </c:pt>
                <c:pt idx="175">
                  <c:v>569</c:v>
                </c:pt>
                <c:pt idx="176">
                  <c:v>570</c:v>
                </c:pt>
                <c:pt idx="177">
                  <c:v>571</c:v>
                </c:pt>
                <c:pt idx="178">
                  <c:v>572</c:v>
                </c:pt>
                <c:pt idx="179">
                  <c:v>573</c:v>
                </c:pt>
                <c:pt idx="180">
                  <c:v>574</c:v>
                </c:pt>
                <c:pt idx="181">
                  <c:v>575</c:v>
                </c:pt>
                <c:pt idx="182">
                  <c:v>576</c:v>
                </c:pt>
                <c:pt idx="183">
                  <c:v>577</c:v>
                </c:pt>
                <c:pt idx="184">
                  <c:v>578</c:v>
                </c:pt>
                <c:pt idx="185">
                  <c:v>579</c:v>
                </c:pt>
                <c:pt idx="186">
                  <c:v>580</c:v>
                </c:pt>
                <c:pt idx="187">
                  <c:v>581</c:v>
                </c:pt>
                <c:pt idx="188">
                  <c:v>582</c:v>
                </c:pt>
                <c:pt idx="189">
                  <c:v>583</c:v>
                </c:pt>
                <c:pt idx="190">
                  <c:v>584</c:v>
                </c:pt>
                <c:pt idx="191">
                  <c:v>585</c:v>
                </c:pt>
                <c:pt idx="192">
                  <c:v>586</c:v>
                </c:pt>
                <c:pt idx="193">
                  <c:v>587</c:v>
                </c:pt>
                <c:pt idx="194">
                  <c:v>588</c:v>
                </c:pt>
                <c:pt idx="195">
                  <c:v>589</c:v>
                </c:pt>
                <c:pt idx="196">
                  <c:v>590</c:v>
                </c:pt>
                <c:pt idx="197">
                  <c:v>591</c:v>
                </c:pt>
                <c:pt idx="198">
                  <c:v>592</c:v>
                </c:pt>
                <c:pt idx="199">
                  <c:v>593</c:v>
                </c:pt>
                <c:pt idx="200">
                  <c:v>594</c:v>
                </c:pt>
                <c:pt idx="201">
                  <c:v>595</c:v>
                </c:pt>
                <c:pt idx="202">
                  <c:v>596</c:v>
                </c:pt>
                <c:pt idx="203">
                  <c:v>597</c:v>
                </c:pt>
                <c:pt idx="204">
                  <c:v>598</c:v>
                </c:pt>
                <c:pt idx="205">
                  <c:v>599</c:v>
                </c:pt>
                <c:pt idx="206">
                  <c:v>600</c:v>
                </c:pt>
                <c:pt idx="207">
                  <c:v>601</c:v>
                </c:pt>
                <c:pt idx="208">
                  <c:v>602</c:v>
                </c:pt>
                <c:pt idx="209">
                  <c:v>603</c:v>
                </c:pt>
                <c:pt idx="210">
                  <c:v>604</c:v>
                </c:pt>
                <c:pt idx="211">
                  <c:v>605</c:v>
                </c:pt>
                <c:pt idx="212">
                  <c:v>606</c:v>
                </c:pt>
                <c:pt idx="213">
                  <c:v>607</c:v>
                </c:pt>
                <c:pt idx="214">
                  <c:v>608</c:v>
                </c:pt>
                <c:pt idx="215">
                  <c:v>609</c:v>
                </c:pt>
                <c:pt idx="216">
                  <c:v>610</c:v>
                </c:pt>
                <c:pt idx="217">
                  <c:v>611</c:v>
                </c:pt>
                <c:pt idx="218">
                  <c:v>612</c:v>
                </c:pt>
                <c:pt idx="219">
                  <c:v>613</c:v>
                </c:pt>
                <c:pt idx="220">
                  <c:v>614</c:v>
                </c:pt>
                <c:pt idx="221">
                  <c:v>615</c:v>
                </c:pt>
                <c:pt idx="222">
                  <c:v>616</c:v>
                </c:pt>
                <c:pt idx="223">
                  <c:v>617</c:v>
                </c:pt>
                <c:pt idx="224">
                  <c:v>618</c:v>
                </c:pt>
                <c:pt idx="225">
                  <c:v>619</c:v>
                </c:pt>
                <c:pt idx="226">
                  <c:v>620</c:v>
                </c:pt>
                <c:pt idx="227">
                  <c:v>621</c:v>
                </c:pt>
                <c:pt idx="228">
                  <c:v>622</c:v>
                </c:pt>
                <c:pt idx="229">
                  <c:v>623</c:v>
                </c:pt>
                <c:pt idx="230">
                  <c:v>624</c:v>
                </c:pt>
                <c:pt idx="231">
                  <c:v>625</c:v>
                </c:pt>
                <c:pt idx="232">
                  <c:v>626</c:v>
                </c:pt>
                <c:pt idx="233">
                  <c:v>627</c:v>
                </c:pt>
                <c:pt idx="234">
                  <c:v>628</c:v>
                </c:pt>
                <c:pt idx="235">
                  <c:v>629</c:v>
                </c:pt>
                <c:pt idx="236">
                  <c:v>630</c:v>
                </c:pt>
              </c:numCache>
            </c:numRef>
          </c:xVal>
          <c:yVal>
            <c:numRef>
              <c:f>Graph!$B$396:$B$630</c:f>
              <c:numCache>
                <c:formatCode>General</c:formatCode>
                <c:ptCount val="2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69-42CC-B8B1-E779ED1D4CFB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Graph!$A$395:$A$631</c:f>
              <c:numCache>
                <c:formatCode>General</c:formatCode>
                <c:ptCount val="237"/>
                <c:pt idx="0">
                  <c:v>394</c:v>
                </c:pt>
                <c:pt idx="1">
                  <c:v>395</c:v>
                </c:pt>
                <c:pt idx="2">
                  <c:v>396</c:v>
                </c:pt>
                <c:pt idx="3">
                  <c:v>397</c:v>
                </c:pt>
                <c:pt idx="4">
                  <c:v>398</c:v>
                </c:pt>
                <c:pt idx="5">
                  <c:v>399</c:v>
                </c:pt>
                <c:pt idx="6">
                  <c:v>400</c:v>
                </c:pt>
                <c:pt idx="7">
                  <c:v>401</c:v>
                </c:pt>
                <c:pt idx="8">
                  <c:v>402</c:v>
                </c:pt>
                <c:pt idx="9">
                  <c:v>403</c:v>
                </c:pt>
                <c:pt idx="10">
                  <c:v>404</c:v>
                </c:pt>
                <c:pt idx="11">
                  <c:v>405</c:v>
                </c:pt>
                <c:pt idx="12">
                  <c:v>406</c:v>
                </c:pt>
                <c:pt idx="13">
                  <c:v>407</c:v>
                </c:pt>
                <c:pt idx="14">
                  <c:v>408</c:v>
                </c:pt>
                <c:pt idx="15">
                  <c:v>409</c:v>
                </c:pt>
                <c:pt idx="16">
                  <c:v>410</c:v>
                </c:pt>
                <c:pt idx="17">
                  <c:v>411</c:v>
                </c:pt>
                <c:pt idx="18">
                  <c:v>412</c:v>
                </c:pt>
                <c:pt idx="19">
                  <c:v>413</c:v>
                </c:pt>
                <c:pt idx="20">
                  <c:v>414</c:v>
                </c:pt>
                <c:pt idx="21">
                  <c:v>415</c:v>
                </c:pt>
                <c:pt idx="22">
                  <c:v>416</c:v>
                </c:pt>
                <c:pt idx="23">
                  <c:v>417</c:v>
                </c:pt>
                <c:pt idx="24">
                  <c:v>418</c:v>
                </c:pt>
                <c:pt idx="25">
                  <c:v>419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424</c:v>
                </c:pt>
                <c:pt idx="31">
                  <c:v>425</c:v>
                </c:pt>
                <c:pt idx="32">
                  <c:v>426</c:v>
                </c:pt>
                <c:pt idx="33">
                  <c:v>427</c:v>
                </c:pt>
                <c:pt idx="34">
                  <c:v>428</c:v>
                </c:pt>
                <c:pt idx="35">
                  <c:v>429</c:v>
                </c:pt>
                <c:pt idx="36">
                  <c:v>430</c:v>
                </c:pt>
                <c:pt idx="37">
                  <c:v>431</c:v>
                </c:pt>
                <c:pt idx="38">
                  <c:v>432</c:v>
                </c:pt>
                <c:pt idx="39">
                  <c:v>433</c:v>
                </c:pt>
                <c:pt idx="40">
                  <c:v>434</c:v>
                </c:pt>
                <c:pt idx="41">
                  <c:v>435</c:v>
                </c:pt>
                <c:pt idx="42">
                  <c:v>436</c:v>
                </c:pt>
                <c:pt idx="43">
                  <c:v>437</c:v>
                </c:pt>
                <c:pt idx="44">
                  <c:v>438</c:v>
                </c:pt>
                <c:pt idx="45">
                  <c:v>439</c:v>
                </c:pt>
                <c:pt idx="46">
                  <c:v>440</c:v>
                </c:pt>
                <c:pt idx="47">
                  <c:v>441</c:v>
                </c:pt>
                <c:pt idx="48">
                  <c:v>442</c:v>
                </c:pt>
                <c:pt idx="49">
                  <c:v>443</c:v>
                </c:pt>
                <c:pt idx="50">
                  <c:v>444</c:v>
                </c:pt>
                <c:pt idx="51">
                  <c:v>445</c:v>
                </c:pt>
                <c:pt idx="52">
                  <c:v>446</c:v>
                </c:pt>
                <c:pt idx="53">
                  <c:v>447</c:v>
                </c:pt>
                <c:pt idx="54">
                  <c:v>448</c:v>
                </c:pt>
                <c:pt idx="55">
                  <c:v>449</c:v>
                </c:pt>
                <c:pt idx="56">
                  <c:v>450</c:v>
                </c:pt>
                <c:pt idx="57">
                  <c:v>451</c:v>
                </c:pt>
                <c:pt idx="58">
                  <c:v>452</c:v>
                </c:pt>
                <c:pt idx="59">
                  <c:v>453</c:v>
                </c:pt>
                <c:pt idx="60">
                  <c:v>454</c:v>
                </c:pt>
                <c:pt idx="61">
                  <c:v>455</c:v>
                </c:pt>
                <c:pt idx="62">
                  <c:v>456</c:v>
                </c:pt>
                <c:pt idx="63">
                  <c:v>457</c:v>
                </c:pt>
                <c:pt idx="64">
                  <c:v>458</c:v>
                </c:pt>
                <c:pt idx="65">
                  <c:v>459</c:v>
                </c:pt>
                <c:pt idx="66">
                  <c:v>460</c:v>
                </c:pt>
                <c:pt idx="67">
                  <c:v>461</c:v>
                </c:pt>
                <c:pt idx="68">
                  <c:v>462</c:v>
                </c:pt>
                <c:pt idx="69">
                  <c:v>463</c:v>
                </c:pt>
                <c:pt idx="70">
                  <c:v>464</c:v>
                </c:pt>
                <c:pt idx="71">
                  <c:v>465</c:v>
                </c:pt>
                <c:pt idx="72">
                  <c:v>466</c:v>
                </c:pt>
                <c:pt idx="73">
                  <c:v>467</c:v>
                </c:pt>
                <c:pt idx="74">
                  <c:v>468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472</c:v>
                </c:pt>
                <c:pt idx="79">
                  <c:v>473</c:v>
                </c:pt>
                <c:pt idx="80">
                  <c:v>474</c:v>
                </c:pt>
                <c:pt idx="81">
                  <c:v>475</c:v>
                </c:pt>
                <c:pt idx="82">
                  <c:v>476</c:v>
                </c:pt>
                <c:pt idx="83">
                  <c:v>477</c:v>
                </c:pt>
                <c:pt idx="84">
                  <c:v>478</c:v>
                </c:pt>
                <c:pt idx="85">
                  <c:v>479</c:v>
                </c:pt>
                <c:pt idx="86">
                  <c:v>480</c:v>
                </c:pt>
                <c:pt idx="87">
                  <c:v>481</c:v>
                </c:pt>
                <c:pt idx="88">
                  <c:v>482</c:v>
                </c:pt>
                <c:pt idx="89">
                  <c:v>483</c:v>
                </c:pt>
                <c:pt idx="90">
                  <c:v>484</c:v>
                </c:pt>
                <c:pt idx="91">
                  <c:v>485</c:v>
                </c:pt>
                <c:pt idx="92">
                  <c:v>486</c:v>
                </c:pt>
                <c:pt idx="93">
                  <c:v>487</c:v>
                </c:pt>
                <c:pt idx="94">
                  <c:v>488</c:v>
                </c:pt>
                <c:pt idx="95">
                  <c:v>489</c:v>
                </c:pt>
                <c:pt idx="96">
                  <c:v>490</c:v>
                </c:pt>
                <c:pt idx="97">
                  <c:v>491</c:v>
                </c:pt>
                <c:pt idx="98">
                  <c:v>492</c:v>
                </c:pt>
                <c:pt idx="99">
                  <c:v>493</c:v>
                </c:pt>
                <c:pt idx="100">
                  <c:v>494</c:v>
                </c:pt>
                <c:pt idx="101">
                  <c:v>495</c:v>
                </c:pt>
                <c:pt idx="102">
                  <c:v>496</c:v>
                </c:pt>
                <c:pt idx="103">
                  <c:v>497</c:v>
                </c:pt>
                <c:pt idx="104">
                  <c:v>498</c:v>
                </c:pt>
                <c:pt idx="105">
                  <c:v>499</c:v>
                </c:pt>
                <c:pt idx="106">
                  <c:v>500</c:v>
                </c:pt>
                <c:pt idx="107">
                  <c:v>501</c:v>
                </c:pt>
                <c:pt idx="108">
                  <c:v>502</c:v>
                </c:pt>
                <c:pt idx="109">
                  <c:v>503</c:v>
                </c:pt>
                <c:pt idx="110">
                  <c:v>504</c:v>
                </c:pt>
                <c:pt idx="111">
                  <c:v>505</c:v>
                </c:pt>
                <c:pt idx="112">
                  <c:v>506</c:v>
                </c:pt>
                <c:pt idx="113">
                  <c:v>507</c:v>
                </c:pt>
                <c:pt idx="114">
                  <c:v>508</c:v>
                </c:pt>
                <c:pt idx="115">
                  <c:v>509</c:v>
                </c:pt>
                <c:pt idx="116">
                  <c:v>510</c:v>
                </c:pt>
                <c:pt idx="117">
                  <c:v>511</c:v>
                </c:pt>
                <c:pt idx="118">
                  <c:v>512</c:v>
                </c:pt>
                <c:pt idx="119">
                  <c:v>513</c:v>
                </c:pt>
                <c:pt idx="120">
                  <c:v>514</c:v>
                </c:pt>
                <c:pt idx="121">
                  <c:v>515</c:v>
                </c:pt>
                <c:pt idx="122">
                  <c:v>516</c:v>
                </c:pt>
                <c:pt idx="123">
                  <c:v>517</c:v>
                </c:pt>
                <c:pt idx="124">
                  <c:v>518</c:v>
                </c:pt>
                <c:pt idx="125">
                  <c:v>519</c:v>
                </c:pt>
                <c:pt idx="126">
                  <c:v>520</c:v>
                </c:pt>
                <c:pt idx="127">
                  <c:v>521</c:v>
                </c:pt>
                <c:pt idx="128">
                  <c:v>522</c:v>
                </c:pt>
                <c:pt idx="129">
                  <c:v>523</c:v>
                </c:pt>
                <c:pt idx="130">
                  <c:v>524</c:v>
                </c:pt>
                <c:pt idx="131">
                  <c:v>525</c:v>
                </c:pt>
                <c:pt idx="132">
                  <c:v>526</c:v>
                </c:pt>
                <c:pt idx="133">
                  <c:v>527</c:v>
                </c:pt>
                <c:pt idx="134">
                  <c:v>528</c:v>
                </c:pt>
                <c:pt idx="135">
                  <c:v>529</c:v>
                </c:pt>
                <c:pt idx="136">
                  <c:v>530</c:v>
                </c:pt>
                <c:pt idx="137">
                  <c:v>531</c:v>
                </c:pt>
                <c:pt idx="138">
                  <c:v>532</c:v>
                </c:pt>
                <c:pt idx="139">
                  <c:v>533</c:v>
                </c:pt>
                <c:pt idx="140">
                  <c:v>534</c:v>
                </c:pt>
                <c:pt idx="141">
                  <c:v>535</c:v>
                </c:pt>
                <c:pt idx="142">
                  <c:v>536</c:v>
                </c:pt>
                <c:pt idx="143">
                  <c:v>537</c:v>
                </c:pt>
                <c:pt idx="144">
                  <c:v>538</c:v>
                </c:pt>
                <c:pt idx="145">
                  <c:v>539</c:v>
                </c:pt>
                <c:pt idx="146">
                  <c:v>540</c:v>
                </c:pt>
                <c:pt idx="147">
                  <c:v>541</c:v>
                </c:pt>
                <c:pt idx="148">
                  <c:v>542</c:v>
                </c:pt>
                <c:pt idx="149">
                  <c:v>543</c:v>
                </c:pt>
                <c:pt idx="150">
                  <c:v>544</c:v>
                </c:pt>
                <c:pt idx="151">
                  <c:v>545</c:v>
                </c:pt>
                <c:pt idx="152">
                  <c:v>546</c:v>
                </c:pt>
                <c:pt idx="153">
                  <c:v>547</c:v>
                </c:pt>
                <c:pt idx="154">
                  <c:v>548</c:v>
                </c:pt>
                <c:pt idx="155">
                  <c:v>549</c:v>
                </c:pt>
                <c:pt idx="156">
                  <c:v>550</c:v>
                </c:pt>
                <c:pt idx="157">
                  <c:v>551</c:v>
                </c:pt>
                <c:pt idx="158">
                  <c:v>552</c:v>
                </c:pt>
                <c:pt idx="159">
                  <c:v>553</c:v>
                </c:pt>
                <c:pt idx="160">
                  <c:v>554</c:v>
                </c:pt>
                <c:pt idx="161">
                  <c:v>555</c:v>
                </c:pt>
                <c:pt idx="162">
                  <c:v>556</c:v>
                </c:pt>
                <c:pt idx="163">
                  <c:v>557</c:v>
                </c:pt>
                <c:pt idx="164">
                  <c:v>558</c:v>
                </c:pt>
                <c:pt idx="165">
                  <c:v>559</c:v>
                </c:pt>
                <c:pt idx="166">
                  <c:v>560</c:v>
                </c:pt>
                <c:pt idx="167">
                  <c:v>561</c:v>
                </c:pt>
                <c:pt idx="168">
                  <c:v>562</c:v>
                </c:pt>
                <c:pt idx="169">
                  <c:v>563</c:v>
                </c:pt>
                <c:pt idx="170">
                  <c:v>564</c:v>
                </c:pt>
                <c:pt idx="171">
                  <c:v>565</c:v>
                </c:pt>
                <c:pt idx="172">
                  <c:v>566</c:v>
                </c:pt>
                <c:pt idx="173">
                  <c:v>567</c:v>
                </c:pt>
                <c:pt idx="174">
                  <c:v>568</c:v>
                </c:pt>
                <c:pt idx="175">
                  <c:v>569</c:v>
                </c:pt>
                <c:pt idx="176">
                  <c:v>570</c:v>
                </c:pt>
                <c:pt idx="177">
                  <c:v>571</c:v>
                </c:pt>
                <c:pt idx="178">
                  <c:v>572</c:v>
                </c:pt>
                <c:pt idx="179">
                  <c:v>573</c:v>
                </c:pt>
                <c:pt idx="180">
                  <c:v>574</c:v>
                </c:pt>
                <c:pt idx="181">
                  <c:v>575</c:v>
                </c:pt>
                <c:pt idx="182">
                  <c:v>576</c:v>
                </c:pt>
                <c:pt idx="183">
                  <c:v>577</c:v>
                </c:pt>
                <c:pt idx="184">
                  <c:v>578</c:v>
                </c:pt>
                <c:pt idx="185">
                  <c:v>579</c:v>
                </c:pt>
                <c:pt idx="186">
                  <c:v>580</c:v>
                </c:pt>
                <c:pt idx="187">
                  <c:v>581</c:v>
                </c:pt>
                <c:pt idx="188">
                  <c:v>582</c:v>
                </c:pt>
                <c:pt idx="189">
                  <c:v>583</c:v>
                </c:pt>
                <c:pt idx="190">
                  <c:v>584</c:v>
                </c:pt>
                <c:pt idx="191">
                  <c:v>585</c:v>
                </c:pt>
                <c:pt idx="192">
                  <c:v>586</c:v>
                </c:pt>
                <c:pt idx="193">
                  <c:v>587</c:v>
                </c:pt>
                <c:pt idx="194">
                  <c:v>588</c:v>
                </c:pt>
                <c:pt idx="195">
                  <c:v>589</c:v>
                </c:pt>
                <c:pt idx="196">
                  <c:v>590</c:v>
                </c:pt>
                <c:pt idx="197">
                  <c:v>591</c:v>
                </c:pt>
                <c:pt idx="198">
                  <c:v>592</c:v>
                </c:pt>
                <c:pt idx="199">
                  <c:v>593</c:v>
                </c:pt>
                <c:pt idx="200">
                  <c:v>594</c:v>
                </c:pt>
                <c:pt idx="201">
                  <c:v>595</c:v>
                </c:pt>
                <c:pt idx="202">
                  <c:v>596</c:v>
                </c:pt>
                <c:pt idx="203">
                  <c:v>597</c:v>
                </c:pt>
                <c:pt idx="204">
                  <c:v>598</c:v>
                </c:pt>
                <c:pt idx="205">
                  <c:v>599</c:v>
                </c:pt>
                <c:pt idx="206">
                  <c:v>600</c:v>
                </c:pt>
                <c:pt idx="207">
                  <c:v>601</c:v>
                </c:pt>
                <c:pt idx="208">
                  <c:v>602</c:v>
                </c:pt>
                <c:pt idx="209">
                  <c:v>603</c:v>
                </c:pt>
                <c:pt idx="210">
                  <c:v>604</c:v>
                </c:pt>
                <c:pt idx="211">
                  <c:v>605</c:v>
                </c:pt>
                <c:pt idx="212">
                  <c:v>606</c:v>
                </c:pt>
                <c:pt idx="213">
                  <c:v>607</c:v>
                </c:pt>
                <c:pt idx="214">
                  <c:v>608</c:v>
                </c:pt>
                <c:pt idx="215">
                  <c:v>609</c:v>
                </c:pt>
                <c:pt idx="216">
                  <c:v>610</c:v>
                </c:pt>
                <c:pt idx="217">
                  <c:v>611</c:v>
                </c:pt>
                <c:pt idx="218">
                  <c:v>612</c:v>
                </c:pt>
                <c:pt idx="219">
                  <c:v>613</c:v>
                </c:pt>
                <c:pt idx="220">
                  <c:v>614</c:v>
                </c:pt>
                <c:pt idx="221">
                  <c:v>615</c:v>
                </c:pt>
                <c:pt idx="222">
                  <c:v>616</c:v>
                </c:pt>
                <c:pt idx="223">
                  <c:v>617</c:v>
                </c:pt>
                <c:pt idx="224">
                  <c:v>618</c:v>
                </c:pt>
                <c:pt idx="225">
                  <c:v>619</c:v>
                </c:pt>
                <c:pt idx="226">
                  <c:v>620</c:v>
                </c:pt>
                <c:pt idx="227">
                  <c:v>621</c:v>
                </c:pt>
                <c:pt idx="228">
                  <c:v>622</c:v>
                </c:pt>
                <c:pt idx="229">
                  <c:v>623</c:v>
                </c:pt>
                <c:pt idx="230">
                  <c:v>624</c:v>
                </c:pt>
                <c:pt idx="231">
                  <c:v>625</c:v>
                </c:pt>
                <c:pt idx="232">
                  <c:v>626</c:v>
                </c:pt>
                <c:pt idx="233">
                  <c:v>627</c:v>
                </c:pt>
                <c:pt idx="234">
                  <c:v>628</c:v>
                </c:pt>
                <c:pt idx="235">
                  <c:v>629</c:v>
                </c:pt>
                <c:pt idx="236">
                  <c:v>630</c:v>
                </c:pt>
              </c:numCache>
            </c:numRef>
          </c:xVal>
          <c:yVal>
            <c:numRef>
              <c:f>Graph!$C$396:$C$630</c:f>
              <c:numCache>
                <c:formatCode>General</c:formatCode>
                <c:ptCount val="235"/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69-42CC-B8B1-E779ED1D4CFB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Graph!$A$395:$A$631</c:f>
              <c:numCache>
                <c:formatCode>General</c:formatCode>
                <c:ptCount val="237"/>
                <c:pt idx="0">
                  <c:v>394</c:v>
                </c:pt>
                <c:pt idx="1">
                  <c:v>395</c:v>
                </c:pt>
                <c:pt idx="2">
                  <c:v>396</c:v>
                </c:pt>
                <c:pt idx="3">
                  <c:v>397</c:v>
                </c:pt>
                <c:pt idx="4">
                  <c:v>398</c:v>
                </c:pt>
                <c:pt idx="5">
                  <c:v>399</c:v>
                </c:pt>
                <c:pt idx="6">
                  <c:v>400</c:v>
                </c:pt>
                <c:pt idx="7">
                  <c:v>401</c:v>
                </c:pt>
                <c:pt idx="8">
                  <c:v>402</c:v>
                </c:pt>
                <c:pt idx="9">
                  <c:v>403</c:v>
                </c:pt>
                <c:pt idx="10">
                  <c:v>404</c:v>
                </c:pt>
                <c:pt idx="11">
                  <c:v>405</c:v>
                </c:pt>
                <c:pt idx="12">
                  <c:v>406</c:v>
                </c:pt>
                <c:pt idx="13">
                  <c:v>407</c:v>
                </c:pt>
                <c:pt idx="14">
                  <c:v>408</c:v>
                </c:pt>
                <c:pt idx="15">
                  <c:v>409</c:v>
                </c:pt>
                <c:pt idx="16">
                  <c:v>410</c:v>
                </c:pt>
                <c:pt idx="17">
                  <c:v>411</c:v>
                </c:pt>
                <c:pt idx="18">
                  <c:v>412</c:v>
                </c:pt>
                <c:pt idx="19">
                  <c:v>413</c:v>
                </c:pt>
                <c:pt idx="20">
                  <c:v>414</c:v>
                </c:pt>
                <c:pt idx="21">
                  <c:v>415</c:v>
                </c:pt>
                <c:pt idx="22">
                  <c:v>416</c:v>
                </c:pt>
                <c:pt idx="23">
                  <c:v>417</c:v>
                </c:pt>
                <c:pt idx="24">
                  <c:v>418</c:v>
                </c:pt>
                <c:pt idx="25">
                  <c:v>419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424</c:v>
                </c:pt>
                <c:pt idx="31">
                  <c:v>425</c:v>
                </c:pt>
                <c:pt idx="32">
                  <c:v>426</c:v>
                </c:pt>
                <c:pt idx="33">
                  <c:v>427</c:v>
                </c:pt>
                <c:pt idx="34">
                  <c:v>428</c:v>
                </c:pt>
                <c:pt idx="35">
                  <c:v>429</c:v>
                </c:pt>
                <c:pt idx="36">
                  <c:v>430</c:v>
                </c:pt>
                <c:pt idx="37">
                  <c:v>431</c:v>
                </c:pt>
                <c:pt idx="38">
                  <c:v>432</c:v>
                </c:pt>
                <c:pt idx="39">
                  <c:v>433</c:v>
                </c:pt>
                <c:pt idx="40">
                  <c:v>434</c:v>
                </c:pt>
                <c:pt idx="41">
                  <c:v>435</c:v>
                </c:pt>
                <c:pt idx="42">
                  <c:v>436</c:v>
                </c:pt>
                <c:pt idx="43">
                  <c:v>437</c:v>
                </c:pt>
                <c:pt idx="44">
                  <c:v>438</c:v>
                </c:pt>
                <c:pt idx="45">
                  <c:v>439</c:v>
                </c:pt>
                <c:pt idx="46">
                  <c:v>440</c:v>
                </c:pt>
                <c:pt idx="47">
                  <c:v>441</c:v>
                </c:pt>
                <c:pt idx="48">
                  <c:v>442</c:v>
                </c:pt>
                <c:pt idx="49">
                  <c:v>443</c:v>
                </c:pt>
                <c:pt idx="50">
                  <c:v>444</c:v>
                </c:pt>
                <c:pt idx="51">
                  <c:v>445</c:v>
                </c:pt>
                <c:pt idx="52">
                  <c:v>446</c:v>
                </c:pt>
                <c:pt idx="53">
                  <c:v>447</c:v>
                </c:pt>
                <c:pt idx="54">
                  <c:v>448</c:v>
                </c:pt>
                <c:pt idx="55">
                  <c:v>449</c:v>
                </c:pt>
                <c:pt idx="56">
                  <c:v>450</c:v>
                </c:pt>
                <c:pt idx="57">
                  <c:v>451</c:v>
                </c:pt>
                <c:pt idx="58">
                  <c:v>452</c:v>
                </c:pt>
                <c:pt idx="59">
                  <c:v>453</c:v>
                </c:pt>
                <c:pt idx="60">
                  <c:v>454</c:v>
                </c:pt>
                <c:pt idx="61">
                  <c:v>455</c:v>
                </c:pt>
                <c:pt idx="62">
                  <c:v>456</c:v>
                </c:pt>
                <c:pt idx="63">
                  <c:v>457</c:v>
                </c:pt>
                <c:pt idx="64">
                  <c:v>458</c:v>
                </c:pt>
                <c:pt idx="65">
                  <c:v>459</c:v>
                </c:pt>
                <c:pt idx="66">
                  <c:v>460</c:v>
                </c:pt>
                <c:pt idx="67">
                  <c:v>461</c:v>
                </c:pt>
                <c:pt idx="68">
                  <c:v>462</c:v>
                </c:pt>
                <c:pt idx="69">
                  <c:v>463</c:v>
                </c:pt>
                <c:pt idx="70">
                  <c:v>464</c:v>
                </c:pt>
                <c:pt idx="71">
                  <c:v>465</c:v>
                </c:pt>
                <c:pt idx="72">
                  <c:v>466</c:v>
                </c:pt>
                <c:pt idx="73">
                  <c:v>467</c:v>
                </c:pt>
                <c:pt idx="74">
                  <c:v>468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472</c:v>
                </c:pt>
                <c:pt idx="79">
                  <c:v>473</c:v>
                </c:pt>
                <c:pt idx="80">
                  <c:v>474</c:v>
                </c:pt>
                <c:pt idx="81">
                  <c:v>475</c:v>
                </c:pt>
                <c:pt idx="82">
                  <c:v>476</c:v>
                </c:pt>
                <c:pt idx="83">
                  <c:v>477</c:v>
                </c:pt>
                <c:pt idx="84">
                  <c:v>478</c:v>
                </c:pt>
                <c:pt idx="85">
                  <c:v>479</c:v>
                </c:pt>
                <c:pt idx="86">
                  <c:v>480</c:v>
                </c:pt>
                <c:pt idx="87">
                  <c:v>481</c:v>
                </c:pt>
                <c:pt idx="88">
                  <c:v>482</c:v>
                </c:pt>
                <c:pt idx="89">
                  <c:v>483</c:v>
                </c:pt>
                <c:pt idx="90">
                  <c:v>484</c:v>
                </c:pt>
                <c:pt idx="91">
                  <c:v>485</c:v>
                </c:pt>
                <c:pt idx="92">
                  <c:v>486</c:v>
                </c:pt>
                <c:pt idx="93">
                  <c:v>487</c:v>
                </c:pt>
                <c:pt idx="94">
                  <c:v>488</c:v>
                </c:pt>
                <c:pt idx="95">
                  <c:v>489</c:v>
                </c:pt>
                <c:pt idx="96">
                  <c:v>490</c:v>
                </c:pt>
                <c:pt idx="97">
                  <c:v>491</c:v>
                </c:pt>
                <c:pt idx="98">
                  <c:v>492</c:v>
                </c:pt>
                <c:pt idx="99">
                  <c:v>493</c:v>
                </c:pt>
                <c:pt idx="100">
                  <c:v>494</c:v>
                </c:pt>
                <c:pt idx="101">
                  <c:v>495</c:v>
                </c:pt>
                <c:pt idx="102">
                  <c:v>496</c:v>
                </c:pt>
                <c:pt idx="103">
                  <c:v>497</c:v>
                </c:pt>
                <c:pt idx="104">
                  <c:v>498</c:v>
                </c:pt>
                <c:pt idx="105">
                  <c:v>499</c:v>
                </c:pt>
                <c:pt idx="106">
                  <c:v>500</c:v>
                </c:pt>
                <c:pt idx="107">
                  <c:v>501</c:v>
                </c:pt>
                <c:pt idx="108">
                  <c:v>502</c:v>
                </c:pt>
                <c:pt idx="109">
                  <c:v>503</c:v>
                </c:pt>
                <c:pt idx="110">
                  <c:v>504</c:v>
                </c:pt>
                <c:pt idx="111">
                  <c:v>505</c:v>
                </c:pt>
                <c:pt idx="112">
                  <c:v>506</c:v>
                </c:pt>
                <c:pt idx="113">
                  <c:v>507</c:v>
                </c:pt>
                <c:pt idx="114">
                  <c:v>508</c:v>
                </c:pt>
                <c:pt idx="115">
                  <c:v>509</c:v>
                </c:pt>
                <c:pt idx="116">
                  <c:v>510</c:v>
                </c:pt>
                <c:pt idx="117">
                  <c:v>511</c:v>
                </c:pt>
                <c:pt idx="118">
                  <c:v>512</c:v>
                </c:pt>
                <c:pt idx="119">
                  <c:v>513</c:v>
                </c:pt>
                <c:pt idx="120">
                  <c:v>514</c:v>
                </c:pt>
                <c:pt idx="121">
                  <c:v>515</c:v>
                </c:pt>
                <c:pt idx="122">
                  <c:v>516</c:v>
                </c:pt>
                <c:pt idx="123">
                  <c:v>517</c:v>
                </c:pt>
                <c:pt idx="124">
                  <c:v>518</c:v>
                </c:pt>
                <c:pt idx="125">
                  <c:v>519</c:v>
                </c:pt>
                <c:pt idx="126">
                  <c:v>520</c:v>
                </c:pt>
                <c:pt idx="127">
                  <c:v>521</c:v>
                </c:pt>
                <c:pt idx="128">
                  <c:v>522</c:v>
                </c:pt>
                <c:pt idx="129">
                  <c:v>523</c:v>
                </c:pt>
                <c:pt idx="130">
                  <c:v>524</c:v>
                </c:pt>
                <c:pt idx="131">
                  <c:v>525</c:v>
                </c:pt>
                <c:pt idx="132">
                  <c:v>526</c:v>
                </c:pt>
                <c:pt idx="133">
                  <c:v>527</c:v>
                </c:pt>
                <c:pt idx="134">
                  <c:v>528</c:v>
                </c:pt>
                <c:pt idx="135">
                  <c:v>529</c:v>
                </c:pt>
                <c:pt idx="136">
                  <c:v>530</c:v>
                </c:pt>
                <c:pt idx="137">
                  <c:v>531</c:v>
                </c:pt>
                <c:pt idx="138">
                  <c:v>532</c:v>
                </c:pt>
                <c:pt idx="139">
                  <c:v>533</c:v>
                </c:pt>
                <c:pt idx="140">
                  <c:v>534</c:v>
                </c:pt>
                <c:pt idx="141">
                  <c:v>535</c:v>
                </c:pt>
                <c:pt idx="142">
                  <c:v>536</c:v>
                </c:pt>
                <c:pt idx="143">
                  <c:v>537</c:v>
                </c:pt>
                <c:pt idx="144">
                  <c:v>538</c:v>
                </c:pt>
                <c:pt idx="145">
                  <c:v>539</c:v>
                </c:pt>
                <c:pt idx="146">
                  <c:v>540</c:v>
                </c:pt>
                <c:pt idx="147">
                  <c:v>541</c:v>
                </c:pt>
                <c:pt idx="148">
                  <c:v>542</c:v>
                </c:pt>
                <c:pt idx="149">
                  <c:v>543</c:v>
                </c:pt>
                <c:pt idx="150">
                  <c:v>544</c:v>
                </c:pt>
                <c:pt idx="151">
                  <c:v>545</c:v>
                </c:pt>
                <c:pt idx="152">
                  <c:v>546</c:v>
                </c:pt>
                <c:pt idx="153">
                  <c:v>547</c:v>
                </c:pt>
                <c:pt idx="154">
                  <c:v>548</c:v>
                </c:pt>
                <c:pt idx="155">
                  <c:v>549</c:v>
                </c:pt>
                <c:pt idx="156">
                  <c:v>550</c:v>
                </c:pt>
                <c:pt idx="157">
                  <c:v>551</c:v>
                </c:pt>
                <c:pt idx="158">
                  <c:v>552</c:v>
                </c:pt>
                <c:pt idx="159">
                  <c:v>553</c:v>
                </c:pt>
                <c:pt idx="160">
                  <c:v>554</c:v>
                </c:pt>
                <c:pt idx="161">
                  <c:v>555</c:v>
                </c:pt>
                <c:pt idx="162">
                  <c:v>556</c:v>
                </c:pt>
                <c:pt idx="163">
                  <c:v>557</c:v>
                </c:pt>
                <c:pt idx="164">
                  <c:v>558</c:v>
                </c:pt>
                <c:pt idx="165">
                  <c:v>559</c:v>
                </c:pt>
                <c:pt idx="166">
                  <c:v>560</c:v>
                </c:pt>
                <c:pt idx="167">
                  <c:v>561</c:v>
                </c:pt>
                <c:pt idx="168">
                  <c:v>562</c:v>
                </c:pt>
                <c:pt idx="169">
                  <c:v>563</c:v>
                </c:pt>
                <c:pt idx="170">
                  <c:v>564</c:v>
                </c:pt>
                <c:pt idx="171">
                  <c:v>565</c:v>
                </c:pt>
                <c:pt idx="172">
                  <c:v>566</c:v>
                </c:pt>
                <c:pt idx="173">
                  <c:v>567</c:v>
                </c:pt>
                <c:pt idx="174">
                  <c:v>568</c:v>
                </c:pt>
                <c:pt idx="175">
                  <c:v>569</c:v>
                </c:pt>
                <c:pt idx="176">
                  <c:v>570</c:v>
                </c:pt>
                <c:pt idx="177">
                  <c:v>571</c:v>
                </c:pt>
                <c:pt idx="178">
                  <c:v>572</c:v>
                </c:pt>
                <c:pt idx="179">
                  <c:v>573</c:v>
                </c:pt>
                <c:pt idx="180">
                  <c:v>574</c:v>
                </c:pt>
                <c:pt idx="181">
                  <c:v>575</c:v>
                </c:pt>
                <c:pt idx="182">
                  <c:v>576</c:v>
                </c:pt>
                <c:pt idx="183">
                  <c:v>577</c:v>
                </c:pt>
                <c:pt idx="184">
                  <c:v>578</c:v>
                </c:pt>
                <c:pt idx="185">
                  <c:v>579</c:v>
                </c:pt>
                <c:pt idx="186">
                  <c:v>580</c:v>
                </c:pt>
                <c:pt idx="187">
                  <c:v>581</c:v>
                </c:pt>
                <c:pt idx="188">
                  <c:v>582</c:v>
                </c:pt>
                <c:pt idx="189">
                  <c:v>583</c:v>
                </c:pt>
                <c:pt idx="190">
                  <c:v>584</c:v>
                </c:pt>
                <c:pt idx="191">
                  <c:v>585</c:v>
                </c:pt>
                <c:pt idx="192">
                  <c:v>586</c:v>
                </c:pt>
                <c:pt idx="193">
                  <c:v>587</c:v>
                </c:pt>
                <c:pt idx="194">
                  <c:v>588</c:v>
                </c:pt>
                <c:pt idx="195">
                  <c:v>589</c:v>
                </c:pt>
                <c:pt idx="196">
                  <c:v>590</c:v>
                </c:pt>
                <c:pt idx="197">
                  <c:v>591</c:v>
                </c:pt>
                <c:pt idx="198">
                  <c:v>592</c:v>
                </c:pt>
                <c:pt idx="199">
                  <c:v>593</c:v>
                </c:pt>
                <c:pt idx="200">
                  <c:v>594</c:v>
                </c:pt>
                <c:pt idx="201">
                  <c:v>595</c:v>
                </c:pt>
                <c:pt idx="202">
                  <c:v>596</c:v>
                </c:pt>
                <c:pt idx="203">
                  <c:v>597</c:v>
                </c:pt>
                <c:pt idx="204">
                  <c:v>598</c:v>
                </c:pt>
                <c:pt idx="205">
                  <c:v>599</c:v>
                </c:pt>
                <c:pt idx="206">
                  <c:v>600</c:v>
                </c:pt>
                <c:pt idx="207">
                  <c:v>601</c:v>
                </c:pt>
                <c:pt idx="208">
                  <c:v>602</c:v>
                </c:pt>
                <c:pt idx="209">
                  <c:v>603</c:v>
                </c:pt>
                <c:pt idx="210">
                  <c:v>604</c:v>
                </c:pt>
                <c:pt idx="211">
                  <c:v>605</c:v>
                </c:pt>
                <c:pt idx="212">
                  <c:v>606</c:v>
                </c:pt>
                <c:pt idx="213">
                  <c:v>607</c:v>
                </c:pt>
                <c:pt idx="214">
                  <c:v>608</c:v>
                </c:pt>
                <c:pt idx="215">
                  <c:v>609</c:v>
                </c:pt>
                <c:pt idx="216">
                  <c:v>610</c:v>
                </c:pt>
                <c:pt idx="217">
                  <c:v>611</c:v>
                </c:pt>
                <c:pt idx="218">
                  <c:v>612</c:v>
                </c:pt>
                <c:pt idx="219">
                  <c:v>613</c:v>
                </c:pt>
                <c:pt idx="220">
                  <c:v>614</c:v>
                </c:pt>
                <c:pt idx="221">
                  <c:v>615</c:v>
                </c:pt>
                <c:pt idx="222">
                  <c:v>616</c:v>
                </c:pt>
                <c:pt idx="223">
                  <c:v>617</c:v>
                </c:pt>
                <c:pt idx="224">
                  <c:v>618</c:v>
                </c:pt>
                <c:pt idx="225">
                  <c:v>619</c:v>
                </c:pt>
                <c:pt idx="226">
                  <c:v>620</c:v>
                </c:pt>
                <c:pt idx="227">
                  <c:v>621</c:v>
                </c:pt>
                <c:pt idx="228">
                  <c:v>622</c:v>
                </c:pt>
                <c:pt idx="229">
                  <c:v>623</c:v>
                </c:pt>
                <c:pt idx="230">
                  <c:v>624</c:v>
                </c:pt>
                <c:pt idx="231">
                  <c:v>625</c:v>
                </c:pt>
                <c:pt idx="232">
                  <c:v>626</c:v>
                </c:pt>
                <c:pt idx="233">
                  <c:v>627</c:v>
                </c:pt>
                <c:pt idx="234">
                  <c:v>628</c:v>
                </c:pt>
                <c:pt idx="235">
                  <c:v>629</c:v>
                </c:pt>
                <c:pt idx="236">
                  <c:v>630</c:v>
                </c:pt>
              </c:numCache>
            </c:numRef>
          </c:xVal>
          <c:yVal>
            <c:numRef>
              <c:f>Graph!$E$396:$E$630</c:f>
              <c:numCache>
                <c:formatCode>General</c:formatCode>
                <c:ptCount val="235"/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3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69-42CC-B8B1-E779ED1D4CFB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Graph!$A$395:$A$631</c:f>
              <c:numCache>
                <c:formatCode>General</c:formatCode>
                <c:ptCount val="237"/>
                <c:pt idx="0">
                  <c:v>394</c:v>
                </c:pt>
                <c:pt idx="1">
                  <c:v>395</c:v>
                </c:pt>
                <c:pt idx="2">
                  <c:v>396</c:v>
                </c:pt>
                <c:pt idx="3">
                  <c:v>397</c:v>
                </c:pt>
                <c:pt idx="4">
                  <c:v>398</c:v>
                </c:pt>
                <c:pt idx="5">
                  <c:v>399</c:v>
                </c:pt>
                <c:pt idx="6">
                  <c:v>400</c:v>
                </c:pt>
                <c:pt idx="7">
                  <c:v>401</c:v>
                </c:pt>
                <c:pt idx="8">
                  <c:v>402</c:v>
                </c:pt>
                <c:pt idx="9">
                  <c:v>403</c:v>
                </c:pt>
                <c:pt idx="10">
                  <c:v>404</c:v>
                </c:pt>
                <c:pt idx="11">
                  <c:v>405</c:v>
                </c:pt>
                <c:pt idx="12">
                  <c:v>406</c:v>
                </c:pt>
                <c:pt idx="13">
                  <c:v>407</c:v>
                </c:pt>
                <c:pt idx="14">
                  <c:v>408</c:v>
                </c:pt>
                <c:pt idx="15">
                  <c:v>409</c:v>
                </c:pt>
                <c:pt idx="16">
                  <c:v>410</c:v>
                </c:pt>
                <c:pt idx="17">
                  <c:v>411</c:v>
                </c:pt>
                <c:pt idx="18">
                  <c:v>412</c:v>
                </c:pt>
                <c:pt idx="19">
                  <c:v>413</c:v>
                </c:pt>
                <c:pt idx="20">
                  <c:v>414</c:v>
                </c:pt>
                <c:pt idx="21">
                  <c:v>415</c:v>
                </c:pt>
                <c:pt idx="22">
                  <c:v>416</c:v>
                </c:pt>
                <c:pt idx="23">
                  <c:v>417</c:v>
                </c:pt>
                <c:pt idx="24">
                  <c:v>418</c:v>
                </c:pt>
                <c:pt idx="25">
                  <c:v>419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424</c:v>
                </c:pt>
                <c:pt idx="31">
                  <c:v>425</c:v>
                </c:pt>
                <c:pt idx="32">
                  <c:v>426</c:v>
                </c:pt>
                <c:pt idx="33">
                  <c:v>427</c:v>
                </c:pt>
                <c:pt idx="34">
                  <c:v>428</c:v>
                </c:pt>
                <c:pt idx="35">
                  <c:v>429</c:v>
                </c:pt>
                <c:pt idx="36">
                  <c:v>430</c:v>
                </c:pt>
                <c:pt idx="37">
                  <c:v>431</c:v>
                </c:pt>
                <c:pt idx="38">
                  <c:v>432</c:v>
                </c:pt>
                <c:pt idx="39">
                  <c:v>433</c:v>
                </c:pt>
                <c:pt idx="40">
                  <c:v>434</c:v>
                </c:pt>
                <c:pt idx="41">
                  <c:v>435</c:v>
                </c:pt>
                <c:pt idx="42">
                  <c:v>436</c:v>
                </c:pt>
                <c:pt idx="43">
                  <c:v>437</c:v>
                </c:pt>
                <c:pt idx="44">
                  <c:v>438</c:v>
                </c:pt>
                <c:pt idx="45">
                  <c:v>439</c:v>
                </c:pt>
                <c:pt idx="46">
                  <c:v>440</c:v>
                </c:pt>
                <c:pt idx="47">
                  <c:v>441</c:v>
                </c:pt>
                <c:pt idx="48">
                  <c:v>442</c:v>
                </c:pt>
                <c:pt idx="49">
                  <c:v>443</c:v>
                </c:pt>
                <c:pt idx="50">
                  <c:v>444</c:v>
                </c:pt>
                <c:pt idx="51">
                  <c:v>445</c:v>
                </c:pt>
                <c:pt idx="52">
                  <c:v>446</c:v>
                </c:pt>
                <c:pt idx="53">
                  <c:v>447</c:v>
                </c:pt>
                <c:pt idx="54">
                  <c:v>448</c:v>
                </c:pt>
                <c:pt idx="55">
                  <c:v>449</c:v>
                </c:pt>
                <c:pt idx="56">
                  <c:v>450</c:v>
                </c:pt>
                <c:pt idx="57">
                  <c:v>451</c:v>
                </c:pt>
                <c:pt idx="58">
                  <c:v>452</c:v>
                </c:pt>
                <c:pt idx="59">
                  <c:v>453</c:v>
                </c:pt>
                <c:pt idx="60">
                  <c:v>454</c:v>
                </c:pt>
                <c:pt idx="61">
                  <c:v>455</c:v>
                </c:pt>
                <c:pt idx="62">
                  <c:v>456</c:v>
                </c:pt>
                <c:pt idx="63">
                  <c:v>457</c:v>
                </c:pt>
                <c:pt idx="64">
                  <c:v>458</c:v>
                </c:pt>
                <c:pt idx="65">
                  <c:v>459</c:v>
                </c:pt>
                <c:pt idx="66">
                  <c:v>460</c:v>
                </c:pt>
                <c:pt idx="67">
                  <c:v>461</c:v>
                </c:pt>
                <c:pt idx="68">
                  <c:v>462</c:v>
                </c:pt>
                <c:pt idx="69">
                  <c:v>463</c:v>
                </c:pt>
                <c:pt idx="70">
                  <c:v>464</c:v>
                </c:pt>
                <c:pt idx="71">
                  <c:v>465</c:v>
                </c:pt>
                <c:pt idx="72">
                  <c:v>466</c:v>
                </c:pt>
                <c:pt idx="73">
                  <c:v>467</c:v>
                </c:pt>
                <c:pt idx="74">
                  <c:v>468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472</c:v>
                </c:pt>
                <c:pt idx="79">
                  <c:v>473</c:v>
                </c:pt>
                <c:pt idx="80">
                  <c:v>474</c:v>
                </c:pt>
                <c:pt idx="81">
                  <c:v>475</c:v>
                </c:pt>
                <c:pt idx="82">
                  <c:v>476</c:v>
                </c:pt>
                <c:pt idx="83">
                  <c:v>477</c:v>
                </c:pt>
                <c:pt idx="84">
                  <c:v>478</c:v>
                </c:pt>
                <c:pt idx="85">
                  <c:v>479</c:v>
                </c:pt>
                <c:pt idx="86">
                  <c:v>480</c:v>
                </c:pt>
                <c:pt idx="87">
                  <c:v>481</c:v>
                </c:pt>
                <c:pt idx="88">
                  <c:v>482</c:v>
                </c:pt>
                <c:pt idx="89">
                  <c:v>483</c:v>
                </c:pt>
                <c:pt idx="90">
                  <c:v>484</c:v>
                </c:pt>
                <c:pt idx="91">
                  <c:v>485</c:v>
                </c:pt>
                <c:pt idx="92">
                  <c:v>486</c:v>
                </c:pt>
                <c:pt idx="93">
                  <c:v>487</c:v>
                </c:pt>
                <c:pt idx="94">
                  <c:v>488</c:v>
                </c:pt>
                <c:pt idx="95">
                  <c:v>489</c:v>
                </c:pt>
                <c:pt idx="96">
                  <c:v>490</c:v>
                </c:pt>
                <c:pt idx="97">
                  <c:v>491</c:v>
                </c:pt>
                <c:pt idx="98">
                  <c:v>492</c:v>
                </c:pt>
                <c:pt idx="99">
                  <c:v>493</c:v>
                </c:pt>
                <c:pt idx="100">
                  <c:v>494</c:v>
                </c:pt>
                <c:pt idx="101">
                  <c:v>495</c:v>
                </c:pt>
                <c:pt idx="102">
                  <c:v>496</c:v>
                </c:pt>
                <c:pt idx="103">
                  <c:v>497</c:v>
                </c:pt>
                <c:pt idx="104">
                  <c:v>498</c:v>
                </c:pt>
                <c:pt idx="105">
                  <c:v>499</c:v>
                </c:pt>
                <c:pt idx="106">
                  <c:v>500</c:v>
                </c:pt>
                <c:pt idx="107">
                  <c:v>501</c:v>
                </c:pt>
                <c:pt idx="108">
                  <c:v>502</c:v>
                </c:pt>
                <c:pt idx="109">
                  <c:v>503</c:v>
                </c:pt>
                <c:pt idx="110">
                  <c:v>504</c:v>
                </c:pt>
                <c:pt idx="111">
                  <c:v>505</c:v>
                </c:pt>
                <c:pt idx="112">
                  <c:v>506</c:v>
                </c:pt>
                <c:pt idx="113">
                  <c:v>507</c:v>
                </c:pt>
                <c:pt idx="114">
                  <c:v>508</c:v>
                </c:pt>
                <c:pt idx="115">
                  <c:v>509</c:v>
                </c:pt>
                <c:pt idx="116">
                  <c:v>510</c:v>
                </c:pt>
                <c:pt idx="117">
                  <c:v>511</c:v>
                </c:pt>
                <c:pt idx="118">
                  <c:v>512</c:v>
                </c:pt>
                <c:pt idx="119">
                  <c:v>513</c:v>
                </c:pt>
                <c:pt idx="120">
                  <c:v>514</c:v>
                </c:pt>
                <c:pt idx="121">
                  <c:v>515</c:v>
                </c:pt>
                <c:pt idx="122">
                  <c:v>516</c:v>
                </c:pt>
                <c:pt idx="123">
                  <c:v>517</c:v>
                </c:pt>
                <c:pt idx="124">
                  <c:v>518</c:v>
                </c:pt>
                <c:pt idx="125">
                  <c:v>519</c:v>
                </c:pt>
                <c:pt idx="126">
                  <c:v>520</c:v>
                </c:pt>
                <c:pt idx="127">
                  <c:v>521</c:v>
                </c:pt>
                <c:pt idx="128">
                  <c:v>522</c:v>
                </c:pt>
                <c:pt idx="129">
                  <c:v>523</c:v>
                </c:pt>
                <c:pt idx="130">
                  <c:v>524</c:v>
                </c:pt>
                <c:pt idx="131">
                  <c:v>525</c:v>
                </c:pt>
                <c:pt idx="132">
                  <c:v>526</c:v>
                </c:pt>
                <c:pt idx="133">
                  <c:v>527</c:v>
                </c:pt>
                <c:pt idx="134">
                  <c:v>528</c:v>
                </c:pt>
                <c:pt idx="135">
                  <c:v>529</c:v>
                </c:pt>
                <c:pt idx="136">
                  <c:v>530</c:v>
                </c:pt>
                <c:pt idx="137">
                  <c:v>531</c:v>
                </c:pt>
                <c:pt idx="138">
                  <c:v>532</c:v>
                </c:pt>
                <c:pt idx="139">
                  <c:v>533</c:v>
                </c:pt>
                <c:pt idx="140">
                  <c:v>534</c:v>
                </c:pt>
                <c:pt idx="141">
                  <c:v>535</c:v>
                </c:pt>
                <c:pt idx="142">
                  <c:v>536</c:v>
                </c:pt>
                <c:pt idx="143">
                  <c:v>537</c:v>
                </c:pt>
                <c:pt idx="144">
                  <c:v>538</c:v>
                </c:pt>
                <c:pt idx="145">
                  <c:v>539</c:v>
                </c:pt>
                <c:pt idx="146">
                  <c:v>540</c:v>
                </c:pt>
                <c:pt idx="147">
                  <c:v>541</c:v>
                </c:pt>
                <c:pt idx="148">
                  <c:v>542</c:v>
                </c:pt>
                <c:pt idx="149">
                  <c:v>543</c:v>
                </c:pt>
                <c:pt idx="150">
                  <c:v>544</c:v>
                </c:pt>
                <c:pt idx="151">
                  <c:v>545</c:v>
                </c:pt>
                <c:pt idx="152">
                  <c:v>546</c:v>
                </c:pt>
                <c:pt idx="153">
                  <c:v>547</c:v>
                </c:pt>
                <c:pt idx="154">
                  <c:v>548</c:v>
                </c:pt>
                <c:pt idx="155">
                  <c:v>549</c:v>
                </c:pt>
                <c:pt idx="156">
                  <c:v>550</c:v>
                </c:pt>
                <c:pt idx="157">
                  <c:v>551</c:v>
                </c:pt>
                <c:pt idx="158">
                  <c:v>552</c:v>
                </c:pt>
                <c:pt idx="159">
                  <c:v>553</c:v>
                </c:pt>
                <c:pt idx="160">
                  <c:v>554</c:v>
                </c:pt>
                <c:pt idx="161">
                  <c:v>555</c:v>
                </c:pt>
                <c:pt idx="162">
                  <c:v>556</c:v>
                </c:pt>
                <c:pt idx="163">
                  <c:v>557</c:v>
                </c:pt>
                <c:pt idx="164">
                  <c:v>558</c:v>
                </c:pt>
                <c:pt idx="165">
                  <c:v>559</c:v>
                </c:pt>
                <c:pt idx="166">
                  <c:v>560</c:v>
                </c:pt>
                <c:pt idx="167">
                  <c:v>561</c:v>
                </c:pt>
                <c:pt idx="168">
                  <c:v>562</c:v>
                </c:pt>
                <c:pt idx="169">
                  <c:v>563</c:v>
                </c:pt>
                <c:pt idx="170">
                  <c:v>564</c:v>
                </c:pt>
                <c:pt idx="171">
                  <c:v>565</c:v>
                </c:pt>
                <c:pt idx="172">
                  <c:v>566</c:v>
                </c:pt>
                <c:pt idx="173">
                  <c:v>567</c:v>
                </c:pt>
                <c:pt idx="174">
                  <c:v>568</c:v>
                </c:pt>
                <c:pt idx="175">
                  <c:v>569</c:v>
                </c:pt>
                <c:pt idx="176">
                  <c:v>570</c:v>
                </c:pt>
                <c:pt idx="177">
                  <c:v>571</c:v>
                </c:pt>
                <c:pt idx="178">
                  <c:v>572</c:v>
                </c:pt>
                <c:pt idx="179">
                  <c:v>573</c:v>
                </c:pt>
                <c:pt idx="180">
                  <c:v>574</c:v>
                </c:pt>
                <c:pt idx="181">
                  <c:v>575</c:v>
                </c:pt>
                <c:pt idx="182">
                  <c:v>576</c:v>
                </c:pt>
                <c:pt idx="183">
                  <c:v>577</c:v>
                </c:pt>
                <c:pt idx="184">
                  <c:v>578</c:v>
                </c:pt>
                <c:pt idx="185">
                  <c:v>579</c:v>
                </c:pt>
                <c:pt idx="186">
                  <c:v>580</c:v>
                </c:pt>
                <c:pt idx="187">
                  <c:v>581</c:v>
                </c:pt>
                <c:pt idx="188">
                  <c:v>582</c:v>
                </c:pt>
                <c:pt idx="189">
                  <c:v>583</c:v>
                </c:pt>
                <c:pt idx="190">
                  <c:v>584</c:v>
                </c:pt>
                <c:pt idx="191">
                  <c:v>585</c:v>
                </c:pt>
                <c:pt idx="192">
                  <c:v>586</c:v>
                </c:pt>
                <c:pt idx="193">
                  <c:v>587</c:v>
                </c:pt>
                <c:pt idx="194">
                  <c:v>588</c:v>
                </c:pt>
                <c:pt idx="195">
                  <c:v>589</c:v>
                </c:pt>
                <c:pt idx="196">
                  <c:v>590</c:v>
                </c:pt>
                <c:pt idx="197">
                  <c:v>591</c:v>
                </c:pt>
                <c:pt idx="198">
                  <c:v>592</c:v>
                </c:pt>
                <c:pt idx="199">
                  <c:v>593</c:v>
                </c:pt>
                <c:pt idx="200">
                  <c:v>594</c:v>
                </c:pt>
                <c:pt idx="201">
                  <c:v>595</c:v>
                </c:pt>
                <c:pt idx="202">
                  <c:v>596</c:v>
                </c:pt>
                <c:pt idx="203">
                  <c:v>597</c:v>
                </c:pt>
                <c:pt idx="204">
                  <c:v>598</c:v>
                </c:pt>
                <c:pt idx="205">
                  <c:v>599</c:v>
                </c:pt>
                <c:pt idx="206">
                  <c:v>600</c:v>
                </c:pt>
                <c:pt idx="207">
                  <c:v>601</c:v>
                </c:pt>
                <c:pt idx="208">
                  <c:v>602</c:v>
                </c:pt>
                <c:pt idx="209">
                  <c:v>603</c:v>
                </c:pt>
                <c:pt idx="210">
                  <c:v>604</c:v>
                </c:pt>
                <c:pt idx="211">
                  <c:v>605</c:v>
                </c:pt>
                <c:pt idx="212">
                  <c:v>606</c:v>
                </c:pt>
                <c:pt idx="213">
                  <c:v>607</c:v>
                </c:pt>
                <c:pt idx="214">
                  <c:v>608</c:v>
                </c:pt>
                <c:pt idx="215">
                  <c:v>609</c:v>
                </c:pt>
                <c:pt idx="216">
                  <c:v>610</c:v>
                </c:pt>
                <c:pt idx="217">
                  <c:v>611</c:v>
                </c:pt>
                <c:pt idx="218">
                  <c:v>612</c:v>
                </c:pt>
                <c:pt idx="219">
                  <c:v>613</c:v>
                </c:pt>
                <c:pt idx="220">
                  <c:v>614</c:v>
                </c:pt>
                <c:pt idx="221">
                  <c:v>615</c:v>
                </c:pt>
                <c:pt idx="222">
                  <c:v>616</c:v>
                </c:pt>
                <c:pt idx="223">
                  <c:v>617</c:v>
                </c:pt>
                <c:pt idx="224">
                  <c:v>618</c:v>
                </c:pt>
                <c:pt idx="225">
                  <c:v>619</c:v>
                </c:pt>
                <c:pt idx="226">
                  <c:v>620</c:v>
                </c:pt>
                <c:pt idx="227">
                  <c:v>621</c:v>
                </c:pt>
                <c:pt idx="228">
                  <c:v>622</c:v>
                </c:pt>
                <c:pt idx="229">
                  <c:v>623</c:v>
                </c:pt>
                <c:pt idx="230">
                  <c:v>624</c:v>
                </c:pt>
                <c:pt idx="231">
                  <c:v>625</c:v>
                </c:pt>
                <c:pt idx="232">
                  <c:v>626</c:v>
                </c:pt>
                <c:pt idx="233">
                  <c:v>627</c:v>
                </c:pt>
                <c:pt idx="234">
                  <c:v>628</c:v>
                </c:pt>
                <c:pt idx="235">
                  <c:v>629</c:v>
                </c:pt>
                <c:pt idx="236">
                  <c:v>630</c:v>
                </c:pt>
              </c:numCache>
            </c:numRef>
          </c:xVal>
          <c:yVal>
            <c:numRef>
              <c:f>Graph!$G$396:$G$630</c:f>
              <c:numCache>
                <c:formatCode>General</c:formatCode>
                <c:ptCount val="23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69-42CC-B8B1-E779ED1D4CFB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Graph!$A$395:$A$631</c:f>
              <c:numCache>
                <c:formatCode>General</c:formatCode>
                <c:ptCount val="237"/>
                <c:pt idx="0">
                  <c:v>394</c:v>
                </c:pt>
                <c:pt idx="1">
                  <c:v>395</c:v>
                </c:pt>
                <c:pt idx="2">
                  <c:v>396</c:v>
                </c:pt>
                <c:pt idx="3">
                  <c:v>397</c:v>
                </c:pt>
                <c:pt idx="4">
                  <c:v>398</c:v>
                </c:pt>
                <c:pt idx="5">
                  <c:v>399</c:v>
                </c:pt>
                <c:pt idx="6">
                  <c:v>400</c:v>
                </c:pt>
                <c:pt idx="7">
                  <c:v>401</c:v>
                </c:pt>
                <c:pt idx="8">
                  <c:v>402</c:v>
                </c:pt>
                <c:pt idx="9">
                  <c:v>403</c:v>
                </c:pt>
                <c:pt idx="10">
                  <c:v>404</c:v>
                </c:pt>
                <c:pt idx="11">
                  <c:v>405</c:v>
                </c:pt>
                <c:pt idx="12">
                  <c:v>406</c:v>
                </c:pt>
                <c:pt idx="13">
                  <c:v>407</c:v>
                </c:pt>
                <c:pt idx="14">
                  <c:v>408</c:v>
                </c:pt>
                <c:pt idx="15">
                  <c:v>409</c:v>
                </c:pt>
                <c:pt idx="16">
                  <c:v>410</c:v>
                </c:pt>
                <c:pt idx="17">
                  <c:v>411</c:v>
                </c:pt>
                <c:pt idx="18">
                  <c:v>412</c:v>
                </c:pt>
                <c:pt idx="19">
                  <c:v>413</c:v>
                </c:pt>
                <c:pt idx="20">
                  <c:v>414</c:v>
                </c:pt>
                <c:pt idx="21">
                  <c:v>415</c:v>
                </c:pt>
                <c:pt idx="22">
                  <c:v>416</c:v>
                </c:pt>
                <c:pt idx="23">
                  <c:v>417</c:v>
                </c:pt>
                <c:pt idx="24">
                  <c:v>418</c:v>
                </c:pt>
                <c:pt idx="25">
                  <c:v>419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424</c:v>
                </c:pt>
                <c:pt idx="31">
                  <c:v>425</c:v>
                </c:pt>
                <c:pt idx="32">
                  <c:v>426</c:v>
                </c:pt>
                <c:pt idx="33">
                  <c:v>427</c:v>
                </c:pt>
                <c:pt idx="34">
                  <c:v>428</c:v>
                </c:pt>
                <c:pt idx="35">
                  <c:v>429</c:v>
                </c:pt>
                <c:pt idx="36">
                  <c:v>430</c:v>
                </c:pt>
                <c:pt idx="37">
                  <c:v>431</c:v>
                </c:pt>
                <c:pt idx="38">
                  <c:v>432</c:v>
                </c:pt>
                <c:pt idx="39">
                  <c:v>433</c:v>
                </c:pt>
                <c:pt idx="40">
                  <c:v>434</c:v>
                </c:pt>
                <c:pt idx="41">
                  <c:v>435</c:v>
                </c:pt>
                <c:pt idx="42">
                  <c:v>436</c:v>
                </c:pt>
                <c:pt idx="43">
                  <c:v>437</c:v>
                </c:pt>
                <c:pt idx="44">
                  <c:v>438</c:v>
                </c:pt>
                <c:pt idx="45">
                  <c:v>439</c:v>
                </c:pt>
                <c:pt idx="46">
                  <c:v>440</c:v>
                </c:pt>
                <c:pt idx="47">
                  <c:v>441</c:v>
                </c:pt>
                <c:pt idx="48">
                  <c:v>442</c:v>
                </c:pt>
                <c:pt idx="49">
                  <c:v>443</c:v>
                </c:pt>
                <c:pt idx="50">
                  <c:v>444</c:v>
                </c:pt>
                <c:pt idx="51">
                  <c:v>445</c:v>
                </c:pt>
                <c:pt idx="52">
                  <c:v>446</c:v>
                </c:pt>
                <c:pt idx="53">
                  <c:v>447</c:v>
                </c:pt>
                <c:pt idx="54">
                  <c:v>448</c:v>
                </c:pt>
                <c:pt idx="55">
                  <c:v>449</c:v>
                </c:pt>
                <c:pt idx="56">
                  <c:v>450</c:v>
                </c:pt>
                <c:pt idx="57">
                  <c:v>451</c:v>
                </c:pt>
                <c:pt idx="58">
                  <c:v>452</c:v>
                </c:pt>
                <c:pt idx="59">
                  <c:v>453</c:v>
                </c:pt>
                <c:pt idx="60">
                  <c:v>454</c:v>
                </c:pt>
                <c:pt idx="61">
                  <c:v>455</c:v>
                </c:pt>
                <c:pt idx="62">
                  <c:v>456</c:v>
                </c:pt>
                <c:pt idx="63">
                  <c:v>457</c:v>
                </c:pt>
                <c:pt idx="64">
                  <c:v>458</c:v>
                </c:pt>
                <c:pt idx="65">
                  <c:v>459</c:v>
                </c:pt>
                <c:pt idx="66">
                  <c:v>460</c:v>
                </c:pt>
                <c:pt idx="67">
                  <c:v>461</c:v>
                </c:pt>
                <c:pt idx="68">
                  <c:v>462</c:v>
                </c:pt>
                <c:pt idx="69">
                  <c:v>463</c:v>
                </c:pt>
                <c:pt idx="70">
                  <c:v>464</c:v>
                </c:pt>
                <c:pt idx="71">
                  <c:v>465</c:v>
                </c:pt>
                <c:pt idx="72">
                  <c:v>466</c:v>
                </c:pt>
                <c:pt idx="73">
                  <c:v>467</c:v>
                </c:pt>
                <c:pt idx="74">
                  <c:v>468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472</c:v>
                </c:pt>
                <c:pt idx="79">
                  <c:v>473</c:v>
                </c:pt>
                <c:pt idx="80">
                  <c:v>474</c:v>
                </c:pt>
                <c:pt idx="81">
                  <c:v>475</c:v>
                </c:pt>
                <c:pt idx="82">
                  <c:v>476</c:v>
                </c:pt>
                <c:pt idx="83">
                  <c:v>477</c:v>
                </c:pt>
                <c:pt idx="84">
                  <c:v>478</c:v>
                </c:pt>
                <c:pt idx="85">
                  <c:v>479</c:v>
                </c:pt>
                <c:pt idx="86">
                  <c:v>480</c:v>
                </c:pt>
                <c:pt idx="87">
                  <c:v>481</c:v>
                </c:pt>
                <c:pt idx="88">
                  <c:v>482</c:v>
                </c:pt>
                <c:pt idx="89">
                  <c:v>483</c:v>
                </c:pt>
                <c:pt idx="90">
                  <c:v>484</c:v>
                </c:pt>
                <c:pt idx="91">
                  <c:v>485</c:v>
                </c:pt>
                <c:pt idx="92">
                  <c:v>486</c:v>
                </c:pt>
                <c:pt idx="93">
                  <c:v>487</c:v>
                </c:pt>
                <c:pt idx="94">
                  <c:v>488</c:v>
                </c:pt>
                <c:pt idx="95">
                  <c:v>489</c:v>
                </c:pt>
                <c:pt idx="96">
                  <c:v>490</c:v>
                </c:pt>
                <c:pt idx="97">
                  <c:v>491</c:v>
                </c:pt>
                <c:pt idx="98">
                  <c:v>492</c:v>
                </c:pt>
                <c:pt idx="99">
                  <c:v>493</c:v>
                </c:pt>
                <c:pt idx="100">
                  <c:v>494</c:v>
                </c:pt>
                <c:pt idx="101">
                  <c:v>495</c:v>
                </c:pt>
                <c:pt idx="102">
                  <c:v>496</c:v>
                </c:pt>
                <c:pt idx="103">
                  <c:v>497</c:v>
                </c:pt>
                <c:pt idx="104">
                  <c:v>498</c:v>
                </c:pt>
                <c:pt idx="105">
                  <c:v>499</c:v>
                </c:pt>
                <c:pt idx="106">
                  <c:v>500</c:v>
                </c:pt>
                <c:pt idx="107">
                  <c:v>501</c:v>
                </c:pt>
                <c:pt idx="108">
                  <c:v>502</c:v>
                </c:pt>
                <c:pt idx="109">
                  <c:v>503</c:v>
                </c:pt>
                <c:pt idx="110">
                  <c:v>504</c:v>
                </c:pt>
                <c:pt idx="111">
                  <c:v>505</c:v>
                </c:pt>
                <c:pt idx="112">
                  <c:v>506</c:v>
                </c:pt>
                <c:pt idx="113">
                  <c:v>507</c:v>
                </c:pt>
                <c:pt idx="114">
                  <c:v>508</c:v>
                </c:pt>
                <c:pt idx="115">
                  <c:v>509</c:v>
                </c:pt>
                <c:pt idx="116">
                  <c:v>510</c:v>
                </c:pt>
                <c:pt idx="117">
                  <c:v>511</c:v>
                </c:pt>
                <c:pt idx="118">
                  <c:v>512</c:v>
                </c:pt>
                <c:pt idx="119">
                  <c:v>513</c:v>
                </c:pt>
                <c:pt idx="120">
                  <c:v>514</c:v>
                </c:pt>
                <c:pt idx="121">
                  <c:v>515</c:v>
                </c:pt>
                <c:pt idx="122">
                  <c:v>516</c:v>
                </c:pt>
                <c:pt idx="123">
                  <c:v>517</c:v>
                </c:pt>
                <c:pt idx="124">
                  <c:v>518</c:v>
                </c:pt>
                <c:pt idx="125">
                  <c:v>519</c:v>
                </c:pt>
                <c:pt idx="126">
                  <c:v>520</c:v>
                </c:pt>
                <c:pt idx="127">
                  <c:v>521</c:v>
                </c:pt>
                <c:pt idx="128">
                  <c:v>522</c:v>
                </c:pt>
                <c:pt idx="129">
                  <c:v>523</c:v>
                </c:pt>
                <c:pt idx="130">
                  <c:v>524</c:v>
                </c:pt>
                <c:pt idx="131">
                  <c:v>525</c:v>
                </c:pt>
                <c:pt idx="132">
                  <c:v>526</c:v>
                </c:pt>
                <c:pt idx="133">
                  <c:v>527</c:v>
                </c:pt>
                <c:pt idx="134">
                  <c:v>528</c:v>
                </c:pt>
                <c:pt idx="135">
                  <c:v>529</c:v>
                </c:pt>
                <c:pt idx="136">
                  <c:v>530</c:v>
                </c:pt>
                <c:pt idx="137">
                  <c:v>531</c:v>
                </c:pt>
                <c:pt idx="138">
                  <c:v>532</c:v>
                </c:pt>
                <c:pt idx="139">
                  <c:v>533</c:v>
                </c:pt>
                <c:pt idx="140">
                  <c:v>534</c:v>
                </c:pt>
                <c:pt idx="141">
                  <c:v>535</c:v>
                </c:pt>
                <c:pt idx="142">
                  <c:v>536</c:v>
                </c:pt>
                <c:pt idx="143">
                  <c:v>537</c:v>
                </c:pt>
                <c:pt idx="144">
                  <c:v>538</c:v>
                </c:pt>
                <c:pt idx="145">
                  <c:v>539</c:v>
                </c:pt>
                <c:pt idx="146">
                  <c:v>540</c:v>
                </c:pt>
                <c:pt idx="147">
                  <c:v>541</c:v>
                </c:pt>
                <c:pt idx="148">
                  <c:v>542</c:v>
                </c:pt>
                <c:pt idx="149">
                  <c:v>543</c:v>
                </c:pt>
                <c:pt idx="150">
                  <c:v>544</c:v>
                </c:pt>
                <c:pt idx="151">
                  <c:v>545</c:v>
                </c:pt>
                <c:pt idx="152">
                  <c:v>546</c:v>
                </c:pt>
                <c:pt idx="153">
                  <c:v>547</c:v>
                </c:pt>
                <c:pt idx="154">
                  <c:v>548</c:v>
                </c:pt>
                <c:pt idx="155">
                  <c:v>549</c:v>
                </c:pt>
                <c:pt idx="156">
                  <c:v>550</c:v>
                </c:pt>
                <c:pt idx="157">
                  <c:v>551</c:v>
                </c:pt>
                <c:pt idx="158">
                  <c:v>552</c:v>
                </c:pt>
                <c:pt idx="159">
                  <c:v>553</c:v>
                </c:pt>
                <c:pt idx="160">
                  <c:v>554</c:v>
                </c:pt>
                <c:pt idx="161">
                  <c:v>555</c:v>
                </c:pt>
                <c:pt idx="162">
                  <c:v>556</c:v>
                </c:pt>
                <c:pt idx="163">
                  <c:v>557</c:v>
                </c:pt>
                <c:pt idx="164">
                  <c:v>558</c:v>
                </c:pt>
                <c:pt idx="165">
                  <c:v>559</c:v>
                </c:pt>
                <c:pt idx="166">
                  <c:v>560</c:v>
                </c:pt>
                <c:pt idx="167">
                  <c:v>561</c:v>
                </c:pt>
                <c:pt idx="168">
                  <c:v>562</c:v>
                </c:pt>
                <c:pt idx="169">
                  <c:v>563</c:v>
                </c:pt>
                <c:pt idx="170">
                  <c:v>564</c:v>
                </c:pt>
                <c:pt idx="171">
                  <c:v>565</c:v>
                </c:pt>
                <c:pt idx="172">
                  <c:v>566</c:v>
                </c:pt>
                <c:pt idx="173">
                  <c:v>567</c:v>
                </c:pt>
                <c:pt idx="174">
                  <c:v>568</c:v>
                </c:pt>
                <c:pt idx="175">
                  <c:v>569</c:v>
                </c:pt>
                <c:pt idx="176">
                  <c:v>570</c:v>
                </c:pt>
                <c:pt idx="177">
                  <c:v>571</c:v>
                </c:pt>
                <c:pt idx="178">
                  <c:v>572</c:v>
                </c:pt>
                <c:pt idx="179">
                  <c:v>573</c:v>
                </c:pt>
                <c:pt idx="180">
                  <c:v>574</c:v>
                </c:pt>
                <c:pt idx="181">
                  <c:v>575</c:v>
                </c:pt>
                <c:pt idx="182">
                  <c:v>576</c:v>
                </c:pt>
                <c:pt idx="183">
                  <c:v>577</c:v>
                </c:pt>
                <c:pt idx="184">
                  <c:v>578</c:v>
                </c:pt>
                <c:pt idx="185">
                  <c:v>579</c:v>
                </c:pt>
                <c:pt idx="186">
                  <c:v>580</c:v>
                </c:pt>
                <c:pt idx="187">
                  <c:v>581</c:v>
                </c:pt>
                <c:pt idx="188">
                  <c:v>582</c:v>
                </c:pt>
                <c:pt idx="189">
                  <c:v>583</c:v>
                </c:pt>
                <c:pt idx="190">
                  <c:v>584</c:v>
                </c:pt>
                <c:pt idx="191">
                  <c:v>585</c:v>
                </c:pt>
                <c:pt idx="192">
                  <c:v>586</c:v>
                </c:pt>
                <c:pt idx="193">
                  <c:v>587</c:v>
                </c:pt>
                <c:pt idx="194">
                  <c:v>588</c:v>
                </c:pt>
                <c:pt idx="195">
                  <c:v>589</c:v>
                </c:pt>
                <c:pt idx="196">
                  <c:v>590</c:v>
                </c:pt>
                <c:pt idx="197">
                  <c:v>591</c:v>
                </c:pt>
                <c:pt idx="198">
                  <c:v>592</c:v>
                </c:pt>
                <c:pt idx="199">
                  <c:v>593</c:v>
                </c:pt>
                <c:pt idx="200">
                  <c:v>594</c:v>
                </c:pt>
                <c:pt idx="201">
                  <c:v>595</c:v>
                </c:pt>
                <c:pt idx="202">
                  <c:v>596</c:v>
                </c:pt>
                <c:pt idx="203">
                  <c:v>597</c:v>
                </c:pt>
                <c:pt idx="204">
                  <c:v>598</c:v>
                </c:pt>
                <c:pt idx="205">
                  <c:v>599</c:v>
                </c:pt>
                <c:pt idx="206">
                  <c:v>600</c:v>
                </c:pt>
                <c:pt idx="207">
                  <c:v>601</c:v>
                </c:pt>
                <c:pt idx="208">
                  <c:v>602</c:v>
                </c:pt>
                <c:pt idx="209">
                  <c:v>603</c:v>
                </c:pt>
                <c:pt idx="210">
                  <c:v>604</c:v>
                </c:pt>
                <c:pt idx="211">
                  <c:v>605</c:v>
                </c:pt>
                <c:pt idx="212">
                  <c:v>606</c:v>
                </c:pt>
                <c:pt idx="213">
                  <c:v>607</c:v>
                </c:pt>
                <c:pt idx="214">
                  <c:v>608</c:v>
                </c:pt>
                <c:pt idx="215">
                  <c:v>609</c:v>
                </c:pt>
                <c:pt idx="216">
                  <c:v>610</c:v>
                </c:pt>
                <c:pt idx="217">
                  <c:v>611</c:v>
                </c:pt>
                <c:pt idx="218">
                  <c:v>612</c:v>
                </c:pt>
                <c:pt idx="219">
                  <c:v>613</c:v>
                </c:pt>
                <c:pt idx="220">
                  <c:v>614</c:v>
                </c:pt>
                <c:pt idx="221">
                  <c:v>615</c:v>
                </c:pt>
                <c:pt idx="222">
                  <c:v>616</c:v>
                </c:pt>
                <c:pt idx="223">
                  <c:v>617</c:v>
                </c:pt>
                <c:pt idx="224">
                  <c:v>618</c:v>
                </c:pt>
                <c:pt idx="225">
                  <c:v>619</c:v>
                </c:pt>
                <c:pt idx="226">
                  <c:v>620</c:v>
                </c:pt>
                <c:pt idx="227">
                  <c:v>621</c:v>
                </c:pt>
                <c:pt idx="228">
                  <c:v>622</c:v>
                </c:pt>
                <c:pt idx="229">
                  <c:v>623</c:v>
                </c:pt>
                <c:pt idx="230">
                  <c:v>624</c:v>
                </c:pt>
                <c:pt idx="231">
                  <c:v>625</c:v>
                </c:pt>
                <c:pt idx="232">
                  <c:v>626</c:v>
                </c:pt>
                <c:pt idx="233">
                  <c:v>627</c:v>
                </c:pt>
                <c:pt idx="234">
                  <c:v>628</c:v>
                </c:pt>
                <c:pt idx="235">
                  <c:v>629</c:v>
                </c:pt>
                <c:pt idx="236">
                  <c:v>630</c:v>
                </c:pt>
              </c:numCache>
            </c:numRef>
          </c:xVal>
          <c:yVal>
            <c:numRef>
              <c:f>Graph!$H$396:$H$630</c:f>
              <c:numCache>
                <c:formatCode>General</c:formatCode>
                <c:ptCount val="23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769-42CC-B8B1-E779ED1D4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746191"/>
        <c:axId val="1151744751"/>
      </c:scatterChart>
      <c:valAx>
        <c:axId val="1151746191"/>
        <c:scaling>
          <c:orientation val="minMax"/>
          <c:max val="630"/>
          <c:min val="394"/>
        </c:scaling>
        <c:delete val="0"/>
        <c:axPos val="b"/>
        <c:numFmt formatCode="General" sourceLinked="1"/>
        <c:majorTickMark val="out"/>
        <c:minorTickMark val="none"/>
        <c:tickLblPos val="nextTo"/>
        <c:crossAx val="1151744751"/>
        <c:crosses val="autoZero"/>
        <c:crossBetween val="midCat"/>
      </c:valAx>
      <c:valAx>
        <c:axId val="11517447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17461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4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Graph!$A$633:$A$871</c:f>
              <c:numCache>
                <c:formatCode>General</c:formatCode>
                <c:ptCount val="239"/>
                <c:pt idx="0">
                  <c:v>632</c:v>
                </c:pt>
                <c:pt idx="1">
                  <c:v>633</c:v>
                </c:pt>
                <c:pt idx="2">
                  <c:v>634</c:v>
                </c:pt>
                <c:pt idx="3">
                  <c:v>635</c:v>
                </c:pt>
                <c:pt idx="4">
                  <c:v>636</c:v>
                </c:pt>
                <c:pt idx="5">
                  <c:v>637</c:v>
                </c:pt>
                <c:pt idx="6">
                  <c:v>638</c:v>
                </c:pt>
                <c:pt idx="7">
                  <c:v>639</c:v>
                </c:pt>
                <c:pt idx="8">
                  <c:v>640</c:v>
                </c:pt>
                <c:pt idx="9">
                  <c:v>641</c:v>
                </c:pt>
                <c:pt idx="10">
                  <c:v>642</c:v>
                </c:pt>
                <c:pt idx="11">
                  <c:v>643</c:v>
                </c:pt>
                <c:pt idx="12">
                  <c:v>644</c:v>
                </c:pt>
                <c:pt idx="13">
                  <c:v>645</c:v>
                </c:pt>
                <c:pt idx="14">
                  <c:v>646</c:v>
                </c:pt>
                <c:pt idx="15">
                  <c:v>647</c:v>
                </c:pt>
                <c:pt idx="16">
                  <c:v>648</c:v>
                </c:pt>
                <c:pt idx="17">
                  <c:v>649</c:v>
                </c:pt>
                <c:pt idx="18">
                  <c:v>650</c:v>
                </c:pt>
                <c:pt idx="19">
                  <c:v>651</c:v>
                </c:pt>
                <c:pt idx="20">
                  <c:v>652</c:v>
                </c:pt>
                <c:pt idx="21">
                  <c:v>653</c:v>
                </c:pt>
                <c:pt idx="22">
                  <c:v>654</c:v>
                </c:pt>
                <c:pt idx="23">
                  <c:v>655</c:v>
                </c:pt>
                <c:pt idx="24">
                  <c:v>656</c:v>
                </c:pt>
                <c:pt idx="25">
                  <c:v>657</c:v>
                </c:pt>
                <c:pt idx="26">
                  <c:v>658</c:v>
                </c:pt>
                <c:pt idx="27">
                  <c:v>659</c:v>
                </c:pt>
                <c:pt idx="28">
                  <c:v>660</c:v>
                </c:pt>
                <c:pt idx="29">
                  <c:v>661</c:v>
                </c:pt>
                <c:pt idx="30">
                  <c:v>662</c:v>
                </c:pt>
                <c:pt idx="31">
                  <c:v>663</c:v>
                </c:pt>
                <c:pt idx="32">
                  <c:v>664</c:v>
                </c:pt>
                <c:pt idx="33">
                  <c:v>665</c:v>
                </c:pt>
                <c:pt idx="34">
                  <c:v>666</c:v>
                </c:pt>
                <c:pt idx="35">
                  <c:v>667</c:v>
                </c:pt>
                <c:pt idx="36">
                  <c:v>668</c:v>
                </c:pt>
                <c:pt idx="37">
                  <c:v>669</c:v>
                </c:pt>
                <c:pt idx="38">
                  <c:v>670</c:v>
                </c:pt>
                <c:pt idx="39">
                  <c:v>671</c:v>
                </c:pt>
                <c:pt idx="40">
                  <c:v>672</c:v>
                </c:pt>
                <c:pt idx="41">
                  <c:v>673</c:v>
                </c:pt>
                <c:pt idx="42">
                  <c:v>674</c:v>
                </c:pt>
                <c:pt idx="43">
                  <c:v>675</c:v>
                </c:pt>
                <c:pt idx="44">
                  <c:v>676</c:v>
                </c:pt>
                <c:pt idx="45">
                  <c:v>677</c:v>
                </c:pt>
                <c:pt idx="46">
                  <c:v>678</c:v>
                </c:pt>
                <c:pt idx="47">
                  <c:v>679</c:v>
                </c:pt>
                <c:pt idx="48">
                  <c:v>680</c:v>
                </c:pt>
                <c:pt idx="49">
                  <c:v>681</c:v>
                </c:pt>
                <c:pt idx="50">
                  <c:v>682</c:v>
                </c:pt>
                <c:pt idx="51">
                  <c:v>683</c:v>
                </c:pt>
                <c:pt idx="52">
                  <c:v>684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688</c:v>
                </c:pt>
                <c:pt idx="57">
                  <c:v>689</c:v>
                </c:pt>
                <c:pt idx="58">
                  <c:v>690</c:v>
                </c:pt>
                <c:pt idx="59">
                  <c:v>691</c:v>
                </c:pt>
                <c:pt idx="60">
                  <c:v>692</c:v>
                </c:pt>
                <c:pt idx="61">
                  <c:v>693</c:v>
                </c:pt>
                <c:pt idx="62">
                  <c:v>694</c:v>
                </c:pt>
                <c:pt idx="63">
                  <c:v>695</c:v>
                </c:pt>
                <c:pt idx="64">
                  <c:v>696</c:v>
                </c:pt>
                <c:pt idx="65">
                  <c:v>697</c:v>
                </c:pt>
                <c:pt idx="66">
                  <c:v>698</c:v>
                </c:pt>
                <c:pt idx="67">
                  <c:v>699</c:v>
                </c:pt>
                <c:pt idx="68">
                  <c:v>700</c:v>
                </c:pt>
                <c:pt idx="69">
                  <c:v>701</c:v>
                </c:pt>
                <c:pt idx="70">
                  <c:v>702</c:v>
                </c:pt>
                <c:pt idx="71">
                  <c:v>703</c:v>
                </c:pt>
                <c:pt idx="72">
                  <c:v>704</c:v>
                </c:pt>
                <c:pt idx="73">
                  <c:v>705</c:v>
                </c:pt>
                <c:pt idx="74">
                  <c:v>706</c:v>
                </c:pt>
                <c:pt idx="75">
                  <c:v>707</c:v>
                </c:pt>
                <c:pt idx="76">
                  <c:v>708</c:v>
                </c:pt>
                <c:pt idx="77">
                  <c:v>709</c:v>
                </c:pt>
                <c:pt idx="78">
                  <c:v>710</c:v>
                </c:pt>
                <c:pt idx="79">
                  <c:v>711</c:v>
                </c:pt>
                <c:pt idx="80">
                  <c:v>712</c:v>
                </c:pt>
                <c:pt idx="81">
                  <c:v>713</c:v>
                </c:pt>
                <c:pt idx="82">
                  <c:v>714</c:v>
                </c:pt>
                <c:pt idx="83">
                  <c:v>715</c:v>
                </c:pt>
                <c:pt idx="84">
                  <c:v>716</c:v>
                </c:pt>
                <c:pt idx="85">
                  <c:v>717</c:v>
                </c:pt>
                <c:pt idx="86">
                  <c:v>718</c:v>
                </c:pt>
                <c:pt idx="87">
                  <c:v>719</c:v>
                </c:pt>
                <c:pt idx="88">
                  <c:v>720</c:v>
                </c:pt>
                <c:pt idx="89">
                  <c:v>721</c:v>
                </c:pt>
                <c:pt idx="90">
                  <c:v>722</c:v>
                </c:pt>
                <c:pt idx="91">
                  <c:v>723</c:v>
                </c:pt>
                <c:pt idx="92">
                  <c:v>724</c:v>
                </c:pt>
                <c:pt idx="93">
                  <c:v>725</c:v>
                </c:pt>
                <c:pt idx="94">
                  <c:v>726</c:v>
                </c:pt>
                <c:pt idx="95">
                  <c:v>727</c:v>
                </c:pt>
                <c:pt idx="96">
                  <c:v>728</c:v>
                </c:pt>
                <c:pt idx="97">
                  <c:v>729</c:v>
                </c:pt>
                <c:pt idx="98">
                  <c:v>730</c:v>
                </c:pt>
                <c:pt idx="99">
                  <c:v>731</c:v>
                </c:pt>
                <c:pt idx="100">
                  <c:v>732</c:v>
                </c:pt>
                <c:pt idx="101">
                  <c:v>733</c:v>
                </c:pt>
                <c:pt idx="102">
                  <c:v>734</c:v>
                </c:pt>
                <c:pt idx="103">
                  <c:v>735</c:v>
                </c:pt>
                <c:pt idx="104">
                  <c:v>736</c:v>
                </c:pt>
                <c:pt idx="105">
                  <c:v>737</c:v>
                </c:pt>
                <c:pt idx="106">
                  <c:v>738</c:v>
                </c:pt>
                <c:pt idx="107">
                  <c:v>739</c:v>
                </c:pt>
                <c:pt idx="108">
                  <c:v>740</c:v>
                </c:pt>
                <c:pt idx="109">
                  <c:v>741</c:v>
                </c:pt>
                <c:pt idx="110">
                  <c:v>742</c:v>
                </c:pt>
                <c:pt idx="111">
                  <c:v>743</c:v>
                </c:pt>
                <c:pt idx="112">
                  <c:v>744</c:v>
                </c:pt>
                <c:pt idx="113">
                  <c:v>745</c:v>
                </c:pt>
                <c:pt idx="114">
                  <c:v>746</c:v>
                </c:pt>
                <c:pt idx="115">
                  <c:v>747</c:v>
                </c:pt>
                <c:pt idx="116">
                  <c:v>748</c:v>
                </c:pt>
                <c:pt idx="117">
                  <c:v>749</c:v>
                </c:pt>
                <c:pt idx="118">
                  <c:v>750</c:v>
                </c:pt>
                <c:pt idx="119">
                  <c:v>751</c:v>
                </c:pt>
                <c:pt idx="120">
                  <c:v>752</c:v>
                </c:pt>
                <c:pt idx="121">
                  <c:v>753</c:v>
                </c:pt>
                <c:pt idx="122">
                  <c:v>754</c:v>
                </c:pt>
                <c:pt idx="123">
                  <c:v>755</c:v>
                </c:pt>
                <c:pt idx="124">
                  <c:v>756</c:v>
                </c:pt>
                <c:pt idx="125">
                  <c:v>757</c:v>
                </c:pt>
                <c:pt idx="126">
                  <c:v>758</c:v>
                </c:pt>
                <c:pt idx="127">
                  <c:v>759</c:v>
                </c:pt>
                <c:pt idx="128">
                  <c:v>760</c:v>
                </c:pt>
                <c:pt idx="129">
                  <c:v>761</c:v>
                </c:pt>
                <c:pt idx="130">
                  <c:v>762</c:v>
                </c:pt>
                <c:pt idx="131">
                  <c:v>763</c:v>
                </c:pt>
                <c:pt idx="132">
                  <c:v>764</c:v>
                </c:pt>
                <c:pt idx="133">
                  <c:v>765</c:v>
                </c:pt>
                <c:pt idx="134">
                  <c:v>766</c:v>
                </c:pt>
                <c:pt idx="135">
                  <c:v>767</c:v>
                </c:pt>
                <c:pt idx="136">
                  <c:v>768</c:v>
                </c:pt>
                <c:pt idx="137">
                  <c:v>769</c:v>
                </c:pt>
                <c:pt idx="138">
                  <c:v>770</c:v>
                </c:pt>
                <c:pt idx="139">
                  <c:v>771</c:v>
                </c:pt>
                <c:pt idx="140">
                  <c:v>772</c:v>
                </c:pt>
                <c:pt idx="141">
                  <c:v>773</c:v>
                </c:pt>
                <c:pt idx="142">
                  <c:v>774</c:v>
                </c:pt>
                <c:pt idx="143">
                  <c:v>775</c:v>
                </c:pt>
                <c:pt idx="144">
                  <c:v>776</c:v>
                </c:pt>
                <c:pt idx="145">
                  <c:v>777</c:v>
                </c:pt>
                <c:pt idx="146">
                  <c:v>778</c:v>
                </c:pt>
                <c:pt idx="147">
                  <c:v>779</c:v>
                </c:pt>
                <c:pt idx="148">
                  <c:v>780</c:v>
                </c:pt>
                <c:pt idx="149">
                  <c:v>781</c:v>
                </c:pt>
                <c:pt idx="150">
                  <c:v>782</c:v>
                </c:pt>
                <c:pt idx="151">
                  <c:v>783</c:v>
                </c:pt>
                <c:pt idx="152">
                  <c:v>784</c:v>
                </c:pt>
                <c:pt idx="153">
                  <c:v>785</c:v>
                </c:pt>
                <c:pt idx="154">
                  <c:v>786</c:v>
                </c:pt>
                <c:pt idx="155">
                  <c:v>787</c:v>
                </c:pt>
                <c:pt idx="156">
                  <c:v>788</c:v>
                </c:pt>
                <c:pt idx="157">
                  <c:v>789</c:v>
                </c:pt>
                <c:pt idx="158">
                  <c:v>790</c:v>
                </c:pt>
                <c:pt idx="159">
                  <c:v>791</c:v>
                </c:pt>
                <c:pt idx="160">
                  <c:v>792</c:v>
                </c:pt>
                <c:pt idx="161">
                  <c:v>793</c:v>
                </c:pt>
                <c:pt idx="162">
                  <c:v>794</c:v>
                </c:pt>
                <c:pt idx="163">
                  <c:v>795</c:v>
                </c:pt>
                <c:pt idx="164">
                  <c:v>796</c:v>
                </c:pt>
                <c:pt idx="165">
                  <c:v>797</c:v>
                </c:pt>
                <c:pt idx="166">
                  <c:v>798</c:v>
                </c:pt>
                <c:pt idx="167">
                  <c:v>799</c:v>
                </c:pt>
                <c:pt idx="168">
                  <c:v>800</c:v>
                </c:pt>
                <c:pt idx="169">
                  <c:v>801</c:v>
                </c:pt>
                <c:pt idx="170">
                  <c:v>802</c:v>
                </c:pt>
                <c:pt idx="171">
                  <c:v>803</c:v>
                </c:pt>
                <c:pt idx="172">
                  <c:v>804</c:v>
                </c:pt>
                <c:pt idx="173">
                  <c:v>805</c:v>
                </c:pt>
                <c:pt idx="174">
                  <c:v>806</c:v>
                </c:pt>
                <c:pt idx="175">
                  <c:v>807</c:v>
                </c:pt>
                <c:pt idx="176">
                  <c:v>808</c:v>
                </c:pt>
                <c:pt idx="177">
                  <c:v>809</c:v>
                </c:pt>
                <c:pt idx="178">
                  <c:v>810</c:v>
                </c:pt>
                <c:pt idx="179">
                  <c:v>811</c:v>
                </c:pt>
                <c:pt idx="180">
                  <c:v>812</c:v>
                </c:pt>
                <c:pt idx="181">
                  <c:v>813</c:v>
                </c:pt>
                <c:pt idx="182">
                  <c:v>814</c:v>
                </c:pt>
                <c:pt idx="183">
                  <c:v>815</c:v>
                </c:pt>
                <c:pt idx="184">
                  <c:v>816</c:v>
                </c:pt>
                <c:pt idx="185">
                  <c:v>817</c:v>
                </c:pt>
                <c:pt idx="186">
                  <c:v>818</c:v>
                </c:pt>
                <c:pt idx="187">
                  <c:v>819</c:v>
                </c:pt>
                <c:pt idx="188">
                  <c:v>820</c:v>
                </c:pt>
                <c:pt idx="189">
                  <c:v>821</c:v>
                </c:pt>
                <c:pt idx="190">
                  <c:v>822</c:v>
                </c:pt>
                <c:pt idx="191">
                  <c:v>823</c:v>
                </c:pt>
                <c:pt idx="192">
                  <c:v>824</c:v>
                </c:pt>
                <c:pt idx="193">
                  <c:v>825</c:v>
                </c:pt>
                <c:pt idx="194">
                  <c:v>826</c:v>
                </c:pt>
                <c:pt idx="195">
                  <c:v>827</c:v>
                </c:pt>
                <c:pt idx="196">
                  <c:v>828</c:v>
                </c:pt>
                <c:pt idx="197">
                  <c:v>829</c:v>
                </c:pt>
                <c:pt idx="198">
                  <c:v>830</c:v>
                </c:pt>
                <c:pt idx="199">
                  <c:v>831</c:v>
                </c:pt>
                <c:pt idx="200">
                  <c:v>832</c:v>
                </c:pt>
                <c:pt idx="201">
                  <c:v>833</c:v>
                </c:pt>
                <c:pt idx="202">
                  <c:v>834</c:v>
                </c:pt>
                <c:pt idx="203">
                  <c:v>835</c:v>
                </c:pt>
                <c:pt idx="204">
                  <c:v>836</c:v>
                </c:pt>
                <c:pt idx="205">
                  <c:v>837</c:v>
                </c:pt>
                <c:pt idx="206">
                  <c:v>838</c:v>
                </c:pt>
                <c:pt idx="207">
                  <c:v>839</c:v>
                </c:pt>
                <c:pt idx="208">
                  <c:v>840</c:v>
                </c:pt>
                <c:pt idx="209">
                  <c:v>841</c:v>
                </c:pt>
                <c:pt idx="210">
                  <c:v>842</c:v>
                </c:pt>
                <c:pt idx="211">
                  <c:v>843</c:v>
                </c:pt>
                <c:pt idx="212">
                  <c:v>844</c:v>
                </c:pt>
                <c:pt idx="213">
                  <c:v>845</c:v>
                </c:pt>
                <c:pt idx="214">
                  <c:v>846</c:v>
                </c:pt>
                <c:pt idx="215">
                  <c:v>847</c:v>
                </c:pt>
                <c:pt idx="216">
                  <c:v>848</c:v>
                </c:pt>
                <c:pt idx="217">
                  <c:v>849</c:v>
                </c:pt>
                <c:pt idx="218">
                  <c:v>850</c:v>
                </c:pt>
                <c:pt idx="219">
                  <c:v>851</c:v>
                </c:pt>
                <c:pt idx="220">
                  <c:v>852</c:v>
                </c:pt>
                <c:pt idx="221">
                  <c:v>853</c:v>
                </c:pt>
                <c:pt idx="222">
                  <c:v>854</c:v>
                </c:pt>
                <c:pt idx="223">
                  <c:v>855</c:v>
                </c:pt>
                <c:pt idx="224">
                  <c:v>856</c:v>
                </c:pt>
                <c:pt idx="225">
                  <c:v>857</c:v>
                </c:pt>
                <c:pt idx="226">
                  <c:v>858</c:v>
                </c:pt>
                <c:pt idx="227">
                  <c:v>859</c:v>
                </c:pt>
                <c:pt idx="228">
                  <c:v>860</c:v>
                </c:pt>
                <c:pt idx="229">
                  <c:v>861</c:v>
                </c:pt>
                <c:pt idx="230">
                  <c:v>862</c:v>
                </c:pt>
                <c:pt idx="231">
                  <c:v>863</c:v>
                </c:pt>
                <c:pt idx="232">
                  <c:v>864</c:v>
                </c:pt>
                <c:pt idx="233">
                  <c:v>865</c:v>
                </c:pt>
                <c:pt idx="234">
                  <c:v>866</c:v>
                </c:pt>
                <c:pt idx="235">
                  <c:v>867</c:v>
                </c:pt>
                <c:pt idx="236">
                  <c:v>868</c:v>
                </c:pt>
                <c:pt idx="237">
                  <c:v>869</c:v>
                </c:pt>
                <c:pt idx="238">
                  <c:v>870</c:v>
                </c:pt>
              </c:numCache>
            </c:numRef>
          </c:xVal>
          <c:yVal>
            <c:numRef>
              <c:f>Graph!$D$634:$D$870</c:f>
              <c:numCache>
                <c:formatCode>General</c:formatCode>
                <c:ptCount val="237"/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14-418C-B762-36856CA32203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Graph!$A$633:$A$871</c:f>
              <c:numCache>
                <c:formatCode>General</c:formatCode>
                <c:ptCount val="239"/>
                <c:pt idx="0">
                  <c:v>632</c:v>
                </c:pt>
                <c:pt idx="1">
                  <c:v>633</c:v>
                </c:pt>
                <c:pt idx="2">
                  <c:v>634</c:v>
                </c:pt>
                <c:pt idx="3">
                  <c:v>635</c:v>
                </c:pt>
                <c:pt idx="4">
                  <c:v>636</c:v>
                </c:pt>
                <c:pt idx="5">
                  <c:v>637</c:v>
                </c:pt>
                <c:pt idx="6">
                  <c:v>638</c:v>
                </c:pt>
                <c:pt idx="7">
                  <c:v>639</c:v>
                </c:pt>
                <c:pt idx="8">
                  <c:v>640</c:v>
                </c:pt>
                <c:pt idx="9">
                  <c:v>641</c:v>
                </c:pt>
                <c:pt idx="10">
                  <c:v>642</c:v>
                </c:pt>
                <c:pt idx="11">
                  <c:v>643</c:v>
                </c:pt>
                <c:pt idx="12">
                  <c:v>644</c:v>
                </c:pt>
                <c:pt idx="13">
                  <c:v>645</c:v>
                </c:pt>
                <c:pt idx="14">
                  <c:v>646</c:v>
                </c:pt>
                <c:pt idx="15">
                  <c:v>647</c:v>
                </c:pt>
                <c:pt idx="16">
                  <c:v>648</c:v>
                </c:pt>
                <c:pt idx="17">
                  <c:v>649</c:v>
                </c:pt>
                <c:pt idx="18">
                  <c:v>650</c:v>
                </c:pt>
                <c:pt idx="19">
                  <c:v>651</c:v>
                </c:pt>
                <c:pt idx="20">
                  <c:v>652</c:v>
                </c:pt>
                <c:pt idx="21">
                  <c:v>653</c:v>
                </c:pt>
                <c:pt idx="22">
                  <c:v>654</c:v>
                </c:pt>
                <c:pt idx="23">
                  <c:v>655</c:v>
                </c:pt>
                <c:pt idx="24">
                  <c:v>656</c:v>
                </c:pt>
                <c:pt idx="25">
                  <c:v>657</c:v>
                </c:pt>
                <c:pt idx="26">
                  <c:v>658</c:v>
                </c:pt>
                <c:pt idx="27">
                  <c:v>659</c:v>
                </c:pt>
                <c:pt idx="28">
                  <c:v>660</c:v>
                </c:pt>
                <c:pt idx="29">
                  <c:v>661</c:v>
                </c:pt>
                <c:pt idx="30">
                  <c:v>662</c:v>
                </c:pt>
                <c:pt idx="31">
                  <c:v>663</c:v>
                </c:pt>
                <c:pt idx="32">
                  <c:v>664</c:v>
                </c:pt>
                <c:pt idx="33">
                  <c:v>665</c:v>
                </c:pt>
                <c:pt idx="34">
                  <c:v>666</c:v>
                </c:pt>
                <c:pt idx="35">
                  <c:v>667</c:v>
                </c:pt>
                <c:pt idx="36">
                  <c:v>668</c:v>
                </c:pt>
                <c:pt idx="37">
                  <c:v>669</c:v>
                </c:pt>
                <c:pt idx="38">
                  <c:v>670</c:v>
                </c:pt>
                <c:pt idx="39">
                  <c:v>671</c:v>
                </c:pt>
                <c:pt idx="40">
                  <c:v>672</c:v>
                </c:pt>
                <c:pt idx="41">
                  <c:v>673</c:v>
                </c:pt>
                <c:pt idx="42">
                  <c:v>674</c:v>
                </c:pt>
                <c:pt idx="43">
                  <c:v>675</c:v>
                </c:pt>
                <c:pt idx="44">
                  <c:v>676</c:v>
                </c:pt>
                <c:pt idx="45">
                  <c:v>677</c:v>
                </c:pt>
                <c:pt idx="46">
                  <c:v>678</c:v>
                </c:pt>
                <c:pt idx="47">
                  <c:v>679</c:v>
                </c:pt>
                <c:pt idx="48">
                  <c:v>680</c:v>
                </c:pt>
                <c:pt idx="49">
                  <c:v>681</c:v>
                </c:pt>
                <c:pt idx="50">
                  <c:v>682</c:v>
                </c:pt>
                <c:pt idx="51">
                  <c:v>683</c:v>
                </c:pt>
                <c:pt idx="52">
                  <c:v>684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688</c:v>
                </c:pt>
                <c:pt idx="57">
                  <c:v>689</c:v>
                </c:pt>
                <c:pt idx="58">
                  <c:v>690</c:v>
                </c:pt>
                <c:pt idx="59">
                  <c:v>691</c:v>
                </c:pt>
                <c:pt idx="60">
                  <c:v>692</c:v>
                </c:pt>
                <c:pt idx="61">
                  <c:v>693</c:v>
                </c:pt>
                <c:pt idx="62">
                  <c:v>694</c:v>
                </c:pt>
                <c:pt idx="63">
                  <c:v>695</c:v>
                </c:pt>
                <c:pt idx="64">
                  <c:v>696</c:v>
                </c:pt>
                <c:pt idx="65">
                  <c:v>697</c:v>
                </c:pt>
                <c:pt idx="66">
                  <c:v>698</c:v>
                </c:pt>
                <c:pt idx="67">
                  <c:v>699</c:v>
                </c:pt>
                <c:pt idx="68">
                  <c:v>700</c:v>
                </c:pt>
                <c:pt idx="69">
                  <c:v>701</c:v>
                </c:pt>
                <c:pt idx="70">
                  <c:v>702</c:v>
                </c:pt>
                <c:pt idx="71">
                  <c:v>703</c:v>
                </c:pt>
                <c:pt idx="72">
                  <c:v>704</c:v>
                </c:pt>
                <c:pt idx="73">
                  <c:v>705</c:v>
                </c:pt>
                <c:pt idx="74">
                  <c:v>706</c:v>
                </c:pt>
                <c:pt idx="75">
                  <c:v>707</c:v>
                </c:pt>
                <c:pt idx="76">
                  <c:v>708</c:v>
                </c:pt>
                <c:pt idx="77">
                  <c:v>709</c:v>
                </c:pt>
                <c:pt idx="78">
                  <c:v>710</c:v>
                </c:pt>
                <c:pt idx="79">
                  <c:v>711</c:v>
                </c:pt>
                <c:pt idx="80">
                  <c:v>712</c:v>
                </c:pt>
                <c:pt idx="81">
                  <c:v>713</c:v>
                </c:pt>
                <c:pt idx="82">
                  <c:v>714</c:v>
                </c:pt>
                <c:pt idx="83">
                  <c:v>715</c:v>
                </c:pt>
                <c:pt idx="84">
                  <c:v>716</c:v>
                </c:pt>
                <c:pt idx="85">
                  <c:v>717</c:v>
                </c:pt>
                <c:pt idx="86">
                  <c:v>718</c:v>
                </c:pt>
                <c:pt idx="87">
                  <c:v>719</c:v>
                </c:pt>
                <c:pt idx="88">
                  <c:v>720</c:v>
                </c:pt>
                <c:pt idx="89">
                  <c:v>721</c:v>
                </c:pt>
                <c:pt idx="90">
                  <c:v>722</c:v>
                </c:pt>
                <c:pt idx="91">
                  <c:v>723</c:v>
                </c:pt>
                <c:pt idx="92">
                  <c:v>724</c:v>
                </c:pt>
                <c:pt idx="93">
                  <c:v>725</c:v>
                </c:pt>
                <c:pt idx="94">
                  <c:v>726</c:v>
                </c:pt>
                <c:pt idx="95">
                  <c:v>727</c:v>
                </c:pt>
                <c:pt idx="96">
                  <c:v>728</c:v>
                </c:pt>
                <c:pt idx="97">
                  <c:v>729</c:v>
                </c:pt>
                <c:pt idx="98">
                  <c:v>730</c:v>
                </c:pt>
                <c:pt idx="99">
                  <c:v>731</c:v>
                </c:pt>
                <c:pt idx="100">
                  <c:v>732</c:v>
                </c:pt>
                <c:pt idx="101">
                  <c:v>733</c:v>
                </c:pt>
                <c:pt idx="102">
                  <c:v>734</c:v>
                </c:pt>
                <c:pt idx="103">
                  <c:v>735</c:v>
                </c:pt>
                <c:pt idx="104">
                  <c:v>736</c:v>
                </c:pt>
                <c:pt idx="105">
                  <c:v>737</c:v>
                </c:pt>
                <c:pt idx="106">
                  <c:v>738</c:v>
                </c:pt>
                <c:pt idx="107">
                  <c:v>739</c:v>
                </c:pt>
                <c:pt idx="108">
                  <c:v>740</c:v>
                </c:pt>
                <c:pt idx="109">
                  <c:v>741</c:v>
                </c:pt>
                <c:pt idx="110">
                  <c:v>742</c:v>
                </c:pt>
                <c:pt idx="111">
                  <c:v>743</c:v>
                </c:pt>
                <c:pt idx="112">
                  <c:v>744</c:v>
                </c:pt>
                <c:pt idx="113">
                  <c:v>745</c:v>
                </c:pt>
                <c:pt idx="114">
                  <c:v>746</c:v>
                </c:pt>
                <c:pt idx="115">
                  <c:v>747</c:v>
                </c:pt>
                <c:pt idx="116">
                  <c:v>748</c:v>
                </c:pt>
                <c:pt idx="117">
                  <c:v>749</c:v>
                </c:pt>
                <c:pt idx="118">
                  <c:v>750</c:v>
                </c:pt>
                <c:pt idx="119">
                  <c:v>751</c:v>
                </c:pt>
                <c:pt idx="120">
                  <c:v>752</c:v>
                </c:pt>
                <c:pt idx="121">
                  <c:v>753</c:v>
                </c:pt>
                <c:pt idx="122">
                  <c:v>754</c:v>
                </c:pt>
                <c:pt idx="123">
                  <c:v>755</c:v>
                </c:pt>
                <c:pt idx="124">
                  <c:v>756</c:v>
                </c:pt>
                <c:pt idx="125">
                  <c:v>757</c:v>
                </c:pt>
                <c:pt idx="126">
                  <c:v>758</c:v>
                </c:pt>
                <c:pt idx="127">
                  <c:v>759</c:v>
                </c:pt>
                <c:pt idx="128">
                  <c:v>760</c:v>
                </c:pt>
                <c:pt idx="129">
                  <c:v>761</c:v>
                </c:pt>
                <c:pt idx="130">
                  <c:v>762</c:v>
                </c:pt>
                <c:pt idx="131">
                  <c:v>763</c:v>
                </c:pt>
                <c:pt idx="132">
                  <c:v>764</c:v>
                </c:pt>
                <c:pt idx="133">
                  <c:v>765</c:v>
                </c:pt>
                <c:pt idx="134">
                  <c:v>766</c:v>
                </c:pt>
                <c:pt idx="135">
                  <c:v>767</c:v>
                </c:pt>
                <c:pt idx="136">
                  <c:v>768</c:v>
                </c:pt>
                <c:pt idx="137">
                  <c:v>769</c:v>
                </c:pt>
                <c:pt idx="138">
                  <c:v>770</c:v>
                </c:pt>
                <c:pt idx="139">
                  <c:v>771</c:v>
                </c:pt>
                <c:pt idx="140">
                  <c:v>772</c:v>
                </c:pt>
                <c:pt idx="141">
                  <c:v>773</c:v>
                </c:pt>
                <c:pt idx="142">
                  <c:v>774</c:v>
                </c:pt>
                <c:pt idx="143">
                  <c:v>775</c:v>
                </c:pt>
                <c:pt idx="144">
                  <c:v>776</c:v>
                </c:pt>
                <c:pt idx="145">
                  <c:v>777</c:v>
                </c:pt>
                <c:pt idx="146">
                  <c:v>778</c:v>
                </c:pt>
                <c:pt idx="147">
                  <c:v>779</c:v>
                </c:pt>
                <c:pt idx="148">
                  <c:v>780</c:v>
                </c:pt>
                <c:pt idx="149">
                  <c:v>781</c:v>
                </c:pt>
                <c:pt idx="150">
                  <c:v>782</c:v>
                </c:pt>
                <c:pt idx="151">
                  <c:v>783</c:v>
                </c:pt>
                <c:pt idx="152">
                  <c:v>784</c:v>
                </c:pt>
                <c:pt idx="153">
                  <c:v>785</c:v>
                </c:pt>
                <c:pt idx="154">
                  <c:v>786</c:v>
                </c:pt>
                <c:pt idx="155">
                  <c:v>787</c:v>
                </c:pt>
                <c:pt idx="156">
                  <c:v>788</c:v>
                </c:pt>
                <c:pt idx="157">
                  <c:v>789</c:v>
                </c:pt>
                <c:pt idx="158">
                  <c:v>790</c:v>
                </c:pt>
                <c:pt idx="159">
                  <c:v>791</c:v>
                </c:pt>
                <c:pt idx="160">
                  <c:v>792</c:v>
                </c:pt>
                <c:pt idx="161">
                  <c:v>793</c:v>
                </c:pt>
                <c:pt idx="162">
                  <c:v>794</c:v>
                </c:pt>
                <c:pt idx="163">
                  <c:v>795</c:v>
                </c:pt>
                <c:pt idx="164">
                  <c:v>796</c:v>
                </c:pt>
                <c:pt idx="165">
                  <c:v>797</c:v>
                </c:pt>
                <c:pt idx="166">
                  <c:v>798</c:v>
                </c:pt>
                <c:pt idx="167">
                  <c:v>799</c:v>
                </c:pt>
                <c:pt idx="168">
                  <c:v>800</c:v>
                </c:pt>
                <c:pt idx="169">
                  <c:v>801</c:v>
                </c:pt>
                <c:pt idx="170">
                  <c:v>802</c:v>
                </c:pt>
                <c:pt idx="171">
                  <c:v>803</c:v>
                </c:pt>
                <c:pt idx="172">
                  <c:v>804</c:v>
                </c:pt>
                <c:pt idx="173">
                  <c:v>805</c:v>
                </c:pt>
                <c:pt idx="174">
                  <c:v>806</c:v>
                </c:pt>
                <c:pt idx="175">
                  <c:v>807</c:v>
                </c:pt>
                <c:pt idx="176">
                  <c:v>808</c:v>
                </c:pt>
                <c:pt idx="177">
                  <c:v>809</c:v>
                </c:pt>
                <c:pt idx="178">
                  <c:v>810</c:v>
                </c:pt>
                <c:pt idx="179">
                  <c:v>811</c:v>
                </c:pt>
                <c:pt idx="180">
                  <c:v>812</c:v>
                </c:pt>
                <c:pt idx="181">
                  <c:v>813</c:v>
                </c:pt>
                <c:pt idx="182">
                  <c:v>814</c:v>
                </c:pt>
                <c:pt idx="183">
                  <c:v>815</c:v>
                </c:pt>
                <c:pt idx="184">
                  <c:v>816</c:v>
                </c:pt>
                <c:pt idx="185">
                  <c:v>817</c:v>
                </c:pt>
                <c:pt idx="186">
                  <c:v>818</c:v>
                </c:pt>
                <c:pt idx="187">
                  <c:v>819</c:v>
                </c:pt>
                <c:pt idx="188">
                  <c:v>820</c:v>
                </c:pt>
                <c:pt idx="189">
                  <c:v>821</c:v>
                </c:pt>
                <c:pt idx="190">
                  <c:v>822</c:v>
                </c:pt>
                <c:pt idx="191">
                  <c:v>823</c:v>
                </c:pt>
                <c:pt idx="192">
                  <c:v>824</c:v>
                </c:pt>
                <c:pt idx="193">
                  <c:v>825</c:v>
                </c:pt>
                <c:pt idx="194">
                  <c:v>826</c:v>
                </c:pt>
                <c:pt idx="195">
                  <c:v>827</c:v>
                </c:pt>
                <c:pt idx="196">
                  <c:v>828</c:v>
                </c:pt>
                <c:pt idx="197">
                  <c:v>829</c:v>
                </c:pt>
                <c:pt idx="198">
                  <c:v>830</c:v>
                </c:pt>
                <c:pt idx="199">
                  <c:v>831</c:v>
                </c:pt>
                <c:pt idx="200">
                  <c:v>832</c:v>
                </c:pt>
                <c:pt idx="201">
                  <c:v>833</c:v>
                </c:pt>
                <c:pt idx="202">
                  <c:v>834</c:v>
                </c:pt>
                <c:pt idx="203">
                  <c:v>835</c:v>
                </c:pt>
                <c:pt idx="204">
                  <c:v>836</c:v>
                </c:pt>
                <c:pt idx="205">
                  <c:v>837</c:v>
                </c:pt>
                <c:pt idx="206">
                  <c:v>838</c:v>
                </c:pt>
                <c:pt idx="207">
                  <c:v>839</c:v>
                </c:pt>
                <c:pt idx="208">
                  <c:v>840</c:v>
                </c:pt>
                <c:pt idx="209">
                  <c:v>841</c:v>
                </c:pt>
                <c:pt idx="210">
                  <c:v>842</c:v>
                </c:pt>
                <c:pt idx="211">
                  <c:v>843</c:v>
                </c:pt>
                <c:pt idx="212">
                  <c:v>844</c:v>
                </c:pt>
                <c:pt idx="213">
                  <c:v>845</c:v>
                </c:pt>
                <c:pt idx="214">
                  <c:v>846</c:v>
                </c:pt>
                <c:pt idx="215">
                  <c:v>847</c:v>
                </c:pt>
                <c:pt idx="216">
                  <c:v>848</c:v>
                </c:pt>
                <c:pt idx="217">
                  <c:v>849</c:v>
                </c:pt>
                <c:pt idx="218">
                  <c:v>850</c:v>
                </c:pt>
                <c:pt idx="219">
                  <c:v>851</c:v>
                </c:pt>
                <c:pt idx="220">
                  <c:v>852</c:v>
                </c:pt>
                <c:pt idx="221">
                  <c:v>853</c:v>
                </c:pt>
                <c:pt idx="222">
                  <c:v>854</c:v>
                </c:pt>
                <c:pt idx="223">
                  <c:v>855</c:v>
                </c:pt>
                <c:pt idx="224">
                  <c:v>856</c:v>
                </c:pt>
                <c:pt idx="225">
                  <c:v>857</c:v>
                </c:pt>
                <c:pt idx="226">
                  <c:v>858</c:v>
                </c:pt>
                <c:pt idx="227">
                  <c:v>859</c:v>
                </c:pt>
                <c:pt idx="228">
                  <c:v>860</c:v>
                </c:pt>
                <c:pt idx="229">
                  <c:v>861</c:v>
                </c:pt>
                <c:pt idx="230">
                  <c:v>862</c:v>
                </c:pt>
                <c:pt idx="231">
                  <c:v>863</c:v>
                </c:pt>
                <c:pt idx="232">
                  <c:v>864</c:v>
                </c:pt>
                <c:pt idx="233">
                  <c:v>865</c:v>
                </c:pt>
                <c:pt idx="234">
                  <c:v>866</c:v>
                </c:pt>
                <c:pt idx="235">
                  <c:v>867</c:v>
                </c:pt>
                <c:pt idx="236">
                  <c:v>868</c:v>
                </c:pt>
                <c:pt idx="237">
                  <c:v>869</c:v>
                </c:pt>
                <c:pt idx="238">
                  <c:v>870</c:v>
                </c:pt>
              </c:numCache>
            </c:numRef>
          </c:xVal>
          <c:yVal>
            <c:numRef>
              <c:f>Graph!$B$634:$B$870</c:f>
              <c:numCache>
                <c:formatCode>General</c:formatCode>
                <c:ptCount val="237"/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14-418C-B762-36856CA32203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Graph!$A$633:$A$871</c:f>
              <c:numCache>
                <c:formatCode>General</c:formatCode>
                <c:ptCount val="239"/>
                <c:pt idx="0">
                  <c:v>632</c:v>
                </c:pt>
                <c:pt idx="1">
                  <c:v>633</c:v>
                </c:pt>
                <c:pt idx="2">
                  <c:v>634</c:v>
                </c:pt>
                <c:pt idx="3">
                  <c:v>635</c:v>
                </c:pt>
                <c:pt idx="4">
                  <c:v>636</c:v>
                </c:pt>
                <c:pt idx="5">
                  <c:v>637</c:v>
                </c:pt>
                <c:pt idx="6">
                  <c:v>638</c:v>
                </c:pt>
                <c:pt idx="7">
                  <c:v>639</c:v>
                </c:pt>
                <c:pt idx="8">
                  <c:v>640</c:v>
                </c:pt>
                <c:pt idx="9">
                  <c:v>641</c:v>
                </c:pt>
                <c:pt idx="10">
                  <c:v>642</c:v>
                </c:pt>
                <c:pt idx="11">
                  <c:v>643</c:v>
                </c:pt>
                <c:pt idx="12">
                  <c:v>644</c:v>
                </c:pt>
                <c:pt idx="13">
                  <c:v>645</c:v>
                </c:pt>
                <c:pt idx="14">
                  <c:v>646</c:v>
                </c:pt>
                <c:pt idx="15">
                  <c:v>647</c:v>
                </c:pt>
                <c:pt idx="16">
                  <c:v>648</c:v>
                </c:pt>
                <c:pt idx="17">
                  <c:v>649</c:v>
                </c:pt>
                <c:pt idx="18">
                  <c:v>650</c:v>
                </c:pt>
                <c:pt idx="19">
                  <c:v>651</c:v>
                </c:pt>
                <c:pt idx="20">
                  <c:v>652</c:v>
                </c:pt>
                <c:pt idx="21">
                  <c:v>653</c:v>
                </c:pt>
                <c:pt idx="22">
                  <c:v>654</c:v>
                </c:pt>
                <c:pt idx="23">
                  <c:v>655</c:v>
                </c:pt>
                <c:pt idx="24">
                  <c:v>656</c:v>
                </c:pt>
                <c:pt idx="25">
                  <c:v>657</c:v>
                </c:pt>
                <c:pt idx="26">
                  <c:v>658</c:v>
                </c:pt>
                <c:pt idx="27">
                  <c:v>659</c:v>
                </c:pt>
                <c:pt idx="28">
                  <c:v>660</c:v>
                </c:pt>
                <c:pt idx="29">
                  <c:v>661</c:v>
                </c:pt>
                <c:pt idx="30">
                  <c:v>662</c:v>
                </c:pt>
                <c:pt idx="31">
                  <c:v>663</c:v>
                </c:pt>
                <c:pt idx="32">
                  <c:v>664</c:v>
                </c:pt>
                <c:pt idx="33">
                  <c:v>665</c:v>
                </c:pt>
                <c:pt idx="34">
                  <c:v>666</c:v>
                </c:pt>
                <c:pt idx="35">
                  <c:v>667</c:v>
                </c:pt>
                <c:pt idx="36">
                  <c:v>668</c:v>
                </c:pt>
                <c:pt idx="37">
                  <c:v>669</c:v>
                </c:pt>
                <c:pt idx="38">
                  <c:v>670</c:v>
                </c:pt>
                <c:pt idx="39">
                  <c:v>671</c:v>
                </c:pt>
                <c:pt idx="40">
                  <c:v>672</c:v>
                </c:pt>
                <c:pt idx="41">
                  <c:v>673</c:v>
                </c:pt>
                <c:pt idx="42">
                  <c:v>674</c:v>
                </c:pt>
                <c:pt idx="43">
                  <c:v>675</c:v>
                </c:pt>
                <c:pt idx="44">
                  <c:v>676</c:v>
                </c:pt>
                <c:pt idx="45">
                  <c:v>677</c:v>
                </c:pt>
                <c:pt idx="46">
                  <c:v>678</c:v>
                </c:pt>
                <c:pt idx="47">
                  <c:v>679</c:v>
                </c:pt>
                <c:pt idx="48">
                  <c:v>680</c:v>
                </c:pt>
                <c:pt idx="49">
                  <c:v>681</c:v>
                </c:pt>
                <c:pt idx="50">
                  <c:v>682</c:v>
                </c:pt>
                <c:pt idx="51">
                  <c:v>683</c:v>
                </c:pt>
                <c:pt idx="52">
                  <c:v>684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688</c:v>
                </c:pt>
                <c:pt idx="57">
                  <c:v>689</c:v>
                </c:pt>
                <c:pt idx="58">
                  <c:v>690</c:v>
                </c:pt>
                <c:pt idx="59">
                  <c:v>691</c:v>
                </c:pt>
                <c:pt idx="60">
                  <c:v>692</c:v>
                </c:pt>
                <c:pt idx="61">
                  <c:v>693</c:v>
                </c:pt>
                <c:pt idx="62">
                  <c:v>694</c:v>
                </c:pt>
                <c:pt idx="63">
                  <c:v>695</c:v>
                </c:pt>
                <c:pt idx="64">
                  <c:v>696</c:v>
                </c:pt>
                <c:pt idx="65">
                  <c:v>697</c:v>
                </c:pt>
                <c:pt idx="66">
                  <c:v>698</c:v>
                </c:pt>
                <c:pt idx="67">
                  <c:v>699</c:v>
                </c:pt>
                <c:pt idx="68">
                  <c:v>700</c:v>
                </c:pt>
                <c:pt idx="69">
                  <c:v>701</c:v>
                </c:pt>
                <c:pt idx="70">
                  <c:v>702</c:v>
                </c:pt>
                <c:pt idx="71">
                  <c:v>703</c:v>
                </c:pt>
                <c:pt idx="72">
                  <c:v>704</c:v>
                </c:pt>
                <c:pt idx="73">
                  <c:v>705</c:v>
                </c:pt>
                <c:pt idx="74">
                  <c:v>706</c:v>
                </c:pt>
                <c:pt idx="75">
                  <c:v>707</c:v>
                </c:pt>
                <c:pt idx="76">
                  <c:v>708</c:v>
                </c:pt>
                <c:pt idx="77">
                  <c:v>709</c:v>
                </c:pt>
                <c:pt idx="78">
                  <c:v>710</c:v>
                </c:pt>
                <c:pt idx="79">
                  <c:v>711</c:v>
                </c:pt>
                <c:pt idx="80">
                  <c:v>712</c:v>
                </c:pt>
                <c:pt idx="81">
                  <c:v>713</c:v>
                </c:pt>
                <c:pt idx="82">
                  <c:v>714</c:v>
                </c:pt>
                <c:pt idx="83">
                  <c:v>715</c:v>
                </c:pt>
                <c:pt idx="84">
                  <c:v>716</c:v>
                </c:pt>
                <c:pt idx="85">
                  <c:v>717</c:v>
                </c:pt>
                <c:pt idx="86">
                  <c:v>718</c:v>
                </c:pt>
                <c:pt idx="87">
                  <c:v>719</c:v>
                </c:pt>
                <c:pt idx="88">
                  <c:v>720</c:v>
                </c:pt>
                <c:pt idx="89">
                  <c:v>721</c:v>
                </c:pt>
                <c:pt idx="90">
                  <c:v>722</c:v>
                </c:pt>
                <c:pt idx="91">
                  <c:v>723</c:v>
                </c:pt>
                <c:pt idx="92">
                  <c:v>724</c:v>
                </c:pt>
                <c:pt idx="93">
                  <c:v>725</c:v>
                </c:pt>
                <c:pt idx="94">
                  <c:v>726</c:v>
                </c:pt>
                <c:pt idx="95">
                  <c:v>727</c:v>
                </c:pt>
                <c:pt idx="96">
                  <c:v>728</c:v>
                </c:pt>
                <c:pt idx="97">
                  <c:v>729</c:v>
                </c:pt>
                <c:pt idx="98">
                  <c:v>730</c:v>
                </c:pt>
                <c:pt idx="99">
                  <c:v>731</c:v>
                </c:pt>
                <c:pt idx="100">
                  <c:v>732</c:v>
                </c:pt>
                <c:pt idx="101">
                  <c:v>733</c:v>
                </c:pt>
                <c:pt idx="102">
                  <c:v>734</c:v>
                </c:pt>
                <c:pt idx="103">
                  <c:v>735</c:v>
                </c:pt>
                <c:pt idx="104">
                  <c:v>736</c:v>
                </c:pt>
                <c:pt idx="105">
                  <c:v>737</c:v>
                </c:pt>
                <c:pt idx="106">
                  <c:v>738</c:v>
                </c:pt>
                <c:pt idx="107">
                  <c:v>739</c:v>
                </c:pt>
                <c:pt idx="108">
                  <c:v>740</c:v>
                </c:pt>
                <c:pt idx="109">
                  <c:v>741</c:v>
                </c:pt>
                <c:pt idx="110">
                  <c:v>742</c:v>
                </c:pt>
                <c:pt idx="111">
                  <c:v>743</c:v>
                </c:pt>
                <c:pt idx="112">
                  <c:v>744</c:v>
                </c:pt>
                <c:pt idx="113">
                  <c:v>745</c:v>
                </c:pt>
                <c:pt idx="114">
                  <c:v>746</c:v>
                </c:pt>
                <c:pt idx="115">
                  <c:v>747</c:v>
                </c:pt>
                <c:pt idx="116">
                  <c:v>748</c:v>
                </c:pt>
                <c:pt idx="117">
                  <c:v>749</c:v>
                </c:pt>
                <c:pt idx="118">
                  <c:v>750</c:v>
                </c:pt>
                <c:pt idx="119">
                  <c:v>751</c:v>
                </c:pt>
                <c:pt idx="120">
                  <c:v>752</c:v>
                </c:pt>
                <c:pt idx="121">
                  <c:v>753</c:v>
                </c:pt>
                <c:pt idx="122">
                  <c:v>754</c:v>
                </c:pt>
                <c:pt idx="123">
                  <c:v>755</c:v>
                </c:pt>
                <c:pt idx="124">
                  <c:v>756</c:v>
                </c:pt>
                <c:pt idx="125">
                  <c:v>757</c:v>
                </c:pt>
                <c:pt idx="126">
                  <c:v>758</c:v>
                </c:pt>
                <c:pt idx="127">
                  <c:v>759</c:v>
                </c:pt>
                <c:pt idx="128">
                  <c:v>760</c:v>
                </c:pt>
                <c:pt idx="129">
                  <c:v>761</c:v>
                </c:pt>
                <c:pt idx="130">
                  <c:v>762</c:v>
                </c:pt>
                <c:pt idx="131">
                  <c:v>763</c:v>
                </c:pt>
                <c:pt idx="132">
                  <c:v>764</c:v>
                </c:pt>
                <c:pt idx="133">
                  <c:v>765</c:v>
                </c:pt>
                <c:pt idx="134">
                  <c:v>766</c:v>
                </c:pt>
                <c:pt idx="135">
                  <c:v>767</c:v>
                </c:pt>
                <c:pt idx="136">
                  <c:v>768</c:v>
                </c:pt>
                <c:pt idx="137">
                  <c:v>769</c:v>
                </c:pt>
                <c:pt idx="138">
                  <c:v>770</c:v>
                </c:pt>
                <c:pt idx="139">
                  <c:v>771</c:v>
                </c:pt>
                <c:pt idx="140">
                  <c:v>772</c:v>
                </c:pt>
                <c:pt idx="141">
                  <c:v>773</c:v>
                </c:pt>
                <c:pt idx="142">
                  <c:v>774</c:v>
                </c:pt>
                <c:pt idx="143">
                  <c:v>775</c:v>
                </c:pt>
                <c:pt idx="144">
                  <c:v>776</c:v>
                </c:pt>
                <c:pt idx="145">
                  <c:v>777</c:v>
                </c:pt>
                <c:pt idx="146">
                  <c:v>778</c:v>
                </c:pt>
                <c:pt idx="147">
                  <c:v>779</c:v>
                </c:pt>
                <c:pt idx="148">
                  <c:v>780</c:v>
                </c:pt>
                <c:pt idx="149">
                  <c:v>781</c:v>
                </c:pt>
                <c:pt idx="150">
                  <c:v>782</c:v>
                </c:pt>
                <c:pt idx="151">
                  <c:v>783</c:v>
                </c:pt>
                <c:pt idx="152">
                  <c:v>784</c:v>
                </c:pt>
                <c:pt idx="153">
                  <c:v>785</c:v>
                </c:pt>
                <c:pt idx="154">
                  <c:v>786</c:v>
                </c:pt>
                <c:pt idx="155">
                  <c:v>787</c:v>
                </c:pt>
                <c:pt idx="156">
                  <c:v>788</c:v>
                </c:pt>
                <c:pt idx="157">
                  <c:v>789</c:v>
                </c:pt>
                <c:pt idx="158">
                  <c:v>790</c:v>
                </c:pt>
                <c:pt idx="159">
                  <c:v>791</c:v>
                </c:pt>
                <c:pt idx="160">
                  <c:v>792</c:v>
                </c:pt>
                <c:pt idx="161">
                  <c:v>793</c:v>
                </c:pt>
                <c:pt idx="162">
                  <c:v>794</c:v>
                </c:pt>
                <c:pt idx="163">
                  <c:v>795</c:v>
                </c:pt>
                <c:pt idx="164">
                  <c:v>796</c:v>
                </c:pt>
                <c:pt idx="165">
                  <c:v>797</c:v>
                </c:pt>
                <c:pt idx="166">
                  <c:v>798</c:v>
                </c:pt>
                <c:pt idx="167">
                  <c:v>799</c:v>
                </c:pt>
                <c:pt idx="168">
                  <c:v>800</c:v>
                </c:pt>
                <c:pt idx="169">
                  <c:v>801</c:v>
                </c:pt>
                <c:pt idx="170">
                  <c:v>802</c:v>
                </c:pt>
                <c:pt idx="171">
                  <c:v>803</c:v>
                </c:pt>
                <c:pt idx="172">
                  <c:v>804</c:v>
                </c:pt>
                <c:pt idx="173">
                  <c:v>805</c:v>
                </c:pt>
                <c:pt idx="174">
                  <c:v>806</c:v>
                </c:pt>
                <c:pt idx="175">
                  <c:v>807</c:v>
                </c:pt>
                <c:pt idx="176">
                  <c:v>808</c:v>
                </c:pt>
                <c:pt idx="177">
                  <c:v>809</c:v>
                </c:pt>
                <c:pt idx="178">
                  <c:v>810</c:v>
                </c:pt>
                <c:pt idx="179">
                  <c:v>811</c:v>
                </c:pt>
                <c:pt idx="180">
                  <c:v>812</c:v>
                </c:pt>
                <c:pt idx="181">
                  <c:v>813</c:v>
                </c:pt>
                <c:pt idx="182">
                  <c:v>814</c:v>
                </c:pt>
                <c:pt idx="183">
                  <c:v>815</c:v>
                </c:pt>
                <c:pt idx="184">
                  <c:v>816</c:v>
                </c:pt>
                <c:pt idx="185">
                  <c:v>817</c:v>
                </c:pt>
                <c:pt idx="186">
                  <c:v>818</c:v>
                </c:pt>
                <c:pt idx="187">
                  <c:v>819</c:v>
                </c:pt>
                <c:pt idx="188">
                  <c:v>820</c:v>
                </c:pt>
                <c:pt idx="189">
                  <c:v>821</c:v>
                </c:pt>
                <c:pt idx="190">
                  <c:v>822</c:v>
                </c:pt>
                <c:pt idx="191">
                  <c:v>823</c:v>
                </c:pt>
                <c:pt idx="192">
                  <c:v>824</c:v>
                </c:pt>
                <c:pt idx="193">
                  <c:v>825</c:v>
                </c:pt>
                <c:pt idx="194">
                  <c:v>826</c:v>
                </c:pt>
                <c:pt idx="195">
                  <c:v>827</c:v>
                </c:pt>
                <c:pt idx="196">
                  <c:v>828</c:v>
                </c:pt>
                <c:pt idx="197">
                  <c:v>829</c:v>
                </c:pt>
                <c:pt idx="198">
                  <c:v>830</c:v>
                </c:pt>
                <c:pt idx="199">
                  <c:v>831</c:v>
                </c:pt>
                <c:pt idx="200">
                  <c:v>832</c:v>
                </c:pt>
                <c:pt idx="201">
                  <c:v>833</c:v>
                </c:pt>
                <c:pt idx="202">
                  <c:v>834</c:v>
                </c:pt>
                <c:pt idx="203">
                  <c:v>835</c:v>
                </c:pt>
                <c:pt idx="204">
                  <c:v>836</c:v>
                </c:pt>
                <c:pt idx="205">
                  <c:v>837</c:v>
                </c:pt>
                <c:pt idx="206">
                  <c:v>838</c:v>
                </c:pt>
                <c:pt idx="207">
                  <c:v>839</c:v>
                </c:pt>
                <c:pt idx="208">
                  <c:v>840</c:v>
                </c:pt>
                <c:pt idx="209">
                  <c:v>841</c:v>
                </c:pt>
                <c:pt idx="210">
                  <c:v>842</c:v>
                </c:pt>
                <c:pt idx="211">
                  <c:v>843</c:v>
                </c:pt>
                <c:pt idx="212">
                  <c:v>844</c:v>
                </c:pt>
                <c:pt idx="213">
                  <c:v>845</c:v>
                </c:pt>
                <c:pt idx="214">
                  <c:v>846</c:v>
                </c:pt>
                <c:pt idx="215">
                  <c:v>847</c:v>
                </c:pt>
                <c:pt idx="216">
                  <c:v>848</c:v>
                </c:pt>
                <c:pt idx="217">
                  <c:v>849</c:v>
                </c:pt>
                <c:pt idx="218">
                  <c:v>850</c:v>
                </c:pt>
                <c:pt idx="219">
                  <c:v>851</c:v>
                </c:pt>
                <c:pt idx="220">
                  <c:v>852</c:v>
                </c:pt>
                <c:pt idx="221">
                  <c:v>853</c:v>
                </c:pt>
                <c:pt idx="222">
                  <c:v>854</c:v>
                </c:pt>
                <c:pt idx="223">
                  <c:v>855</c:v>
                </c:pt>
                <c:pt idx="224">
                  <c:v>856</c:v>
                </c:pt>
                <c:pt idx="225">
                  <c:v>857</c:v>
                </c:pt>
                <c:pt idx="226">
                  <c:v>858</c:v>
                </c:pt>
                <c:pt idx="227">
                  <c:v>859</c:v>
                </c:pt>
                <c:pt idx="228">
                  <c:v>860</c:v>
                </c:pt>
                <c:pt idx="229">
                  <c:v>861</c:v>
                </c:pt>
                <c:pt idx="230">
                  <c:v>862</c:v>
                </c:pt>
                <c:pt idx="231">
                  <c:v>863</c:v>
                </c:pt>
                <c:pt idx="232">
                  <c:v>864</c:v>
                </c:pt>
                <c:pt idx="233">
                  <c:v>865</c:v>
                </c:pt>
                <c:pt idx="234">
                  <c:v>866</c:v>
                </c:pt>
                <c:pt idx="235">
                  <c:v>867</c:v>
                </c:pt>
                <c:pt idx="236">
                  <c:v>868</c:v>
                </c:pt>
                <c:pt idx="237">
                  <c:v>869</c:v>
                </c:pt>
                <c:pt idx="238">
                  <c:v>870</c:v>
                </c:pt>
              </c:numCache>
            </c:numRef>
          </c:xVal>
          <c:yVal>
            <c:numRef>
              <c:f>Graph!$C$634:$C$870</c:f>
              <c:numCache>
                <c:formatCode>General</c:formatCode>
                <c:ptCount val="23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14-418C-B762-36856CA32203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Graph!$A$633:$A$871</c:f>
              <c:numCache>
                <c:formatCode>General</c:formatCode>
                <c:ptCount val="239"/>
                <c:pt idx="0">
                  <c:v>632</c:v>
                </c:pt>
                <c:pt idx="1">
                  <c:v>633</c:v>
                </c:pt>
                <c:pt idx="2">
                  <c:v>634</c:v>
                </c:pt>
                <c:pt idx="3">
                  <c:v>635</c:v>
                </c:pt>
                <c:pt idx="4">
                  <c:v>636</c:v>
                </c:pt>
                <c:pt idx="5">
                  <c:v>637</c:v>
                </c:pt>
                <c:pt idx="6">
                  <c:v>638</c:v>
                </c:pt>
                <c:pt idx="7">
                  <c:v>639</c:v>
                </c:pt>
                <c:pt idx="8">
                  <c:v>640</c:v>
                </c:pt>
                <c:pt idx="9">
                  <c:v>641</c:v>
                </c:pt>
                <c:pt idx="10">
                  <c:v>642</c:v>
                </c:pt>
                <c:pt idx="11">
                  <c:v>643</c:v>
                </c:pt>
                <c:pt idx="12">
                  <c:v>644</c:v>
                </c:pt>
                <c:pt idx="13">
                  <c:v>645</c:v>
                </c:pt>
                <c:pt idx="14">
                  <c:v>646</c:v>
                </c:pt>
                <c:pt idx="15">
                  <c:v>647</c:v>
                </c:pt>
                <c:pt idx="16">
                  <c:v>648</c:v>
                </c:pt>
                <c:pt idx="17">
                  <c:v>649</c:v>
                </c:pt>
                <c:pt idx="18">
                  <c:v>650</c:v>
                </c:pt>
                <c:pt idx="19">
                  <c:v>651</c:v>
                </c:pt>
                <c:pt idx="20">
                  <c:v>652</c:v>
                </c:pt>
                <c:pt idx="21">
                  <c:v>653</c:v>
                </c:pt>
                <c:pt idx="22">
                  <c:v>654</c:v>
                </c:pt>
                <c:pt idx="23">
                  <c:v>655</c:v>
                </c:pt>
                <c:pt idx="24">
                  <c:v>656</c:v>
                </c:pt>
                <c:pt idx="25">
                  <c:v>657</c:v>
                </c:pt>
                <c:pt idx="26">
                  <c:v>658</c:v>
                </c:pt>
                <c:pt idx="27">
                  <c:v>659</c:v>
                </c:pt>
                <c:pt idx="28">
                  <c:v>660</c:v>
                </c:pt>
                <c:pt idx="29">
                  <c:v>661</c:v>
                </c:pt>
                <c:pt idx="30">
                  <c:v>662</c:v>
                </c:pt>
                <c:pt idx="31">
                  <c:v>663</c:v>
                </c:pt>
                <c:pt idx="32">
                  <c:v>664</c:v>
                </c:pt>
                <c:pt idx="33">
                  <c:v>665</c:v>
                </c:pt>
                <c:pt idx="34">
                  <c:v>666</c:v>
                </c:pt>
                <c:pt idx="35">
                  <c:v>667</c:v>
                </c:pt>
                <c:pt idx="36">
                  <c:v>668</c:v>
                </c:pt>
                <c:pt idx="37">
                  <c:v>669</c:v>
                </c:pt>
                <c:pt idx="38">
                  <c:v>670</c:v>
                </c:pt>
                <c:pt idx="39">
                  <c:v>671</c:v>
                </c:pt>
                <c:pt idx="40">
                  <c:v>672</c:v>
                </c:pt>
                <c:pt idx="41">
                  <c:v>673</c:v>
                </c:pt>
                <c:pt idx="42">
                  <c:v>674</c:v>
                </c:pt>
                <c:pt idx="43">
                  <c:v>675</c:v>
                </c:pt>
                <c:pt idx="44">
                  <c:v>676</c:v>
                </c:pt>
                <c:pt idx="45">
                  <c:v>677</c:v>
                </c:pt>
                <c:pt idx="46">
                  <c:v>678</c:v>
                </c:pt>
                <c:pt idx="47">
                  <c:v>679</c:v>
                </c:pt>
                <c:pt idx="48">
                  <c:v>680</c:v>
                </c:pt>
                <c:pt idx="49">
                  <c:v>681</c:v>
                </c:pt>
                <c:pt idx="50">
                  <c:v>682</c:v>
                </c:pt>
                <c:pt idx="51">
                  <c:v>683</c:v>
                </c:pt>
                <c:pt idx="52">
                  <c:v>684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688</c:v>
                </c:pt>
                <c:pt idx="57">
                  <c:v>689</c:v>
                </c:pt>
                <c:pt idx="58">
                  <c:v>690</c:v>
                </c:pt>
                <c:pt idx="59">
                  <c:v>691</c:v>
                </c:pt>
                <c:pt idx="60">
                  <c:v>692</c:v>
                </c:pt>
                <c:pt idx="61">
                  <c:v>693</c:v>
                </c:pt>
                <c:pt idx="62">
                  <c:v>694</c:v>
                </c:pt>
                <c:pt idx="63">
                  <c:v>695</c:v>
                </c:pt>
                <c:pt idx="64">
                  <c:v>696</c:v>
                </c:pt>
                <c:pt idx="65">
                  <c:v>697</c:v>
                </c:pt>
                <c:pt idx="66">
                  <c:v>698</c:v>
                </c:pt>
                <c:pt idx="67">
                  <c:v>699</c:v>
                </c:pt>
                <c:pt idx="68">
                  <c:v>700</c:v>
                </c:pt>
                <c:pt idx="69">
                  <c:v>701</c:v>
                </c:pt>
                <c:pt idx="70">
                  <c:v>702</c:v>
                </c:pt>
                <c:pt idx="71">
                  <c:v>703</c:v>
                </c:pt>
                <c:pt idx="72">
                  <c:v>704</c:v>
                </c:pt>
                <c:pt idx="73">
                  <c:v>705</c:v>
                </c:pt>
                <c:pt idx="74">
                  <c:v>706</c:v>
                </c:pt>
                <c:pt idx="75">
                  <c:v>707</c:v>
                </c:pt>
                <c:pt idx="76">
                  <c:v>708</c:v>
                </c:pt>
                <c:pt idx="77">
                  <c:v>709</c:v>
                </c:pt>
                <c:pt idx="78">
                  <c:v>710</c:v>
                </c:pt>
                <c:pt idx="79">
                  <c:v>711</c:v>
                </c:pt>
                <c:pt idx="80">
                  <c:v>712</c:v>
                </c:pt>
                <c:pt idx="81">
                  <c:v>713</c:v>
                </c:pt>
                <c:pt idx="82">
                  <c:v>714</c:v>
                </c:pt>
                <c:pt idx="83">
                  <c:v>715</c:v>
                </c:pt>
                <c:pt idx="84">
                  <c:v>716</c:v>
                </c:pt>
                <c:pt idx="85">
                  <c:v>717</c:v>
                </c:pt>
                <c:pt idx="86">
                  <c:v>718</c:v>
                </c:pt>
                <c:pt idx="87">
                  <c:v>719</c:v>
                </c:pt>
                <c:pt idx="88">
                  <c:v>720</c:v>
                </c:pt>
                <c:pt idx="89">
                  <c:v>721</c:v>
                </c:pt>
                <c:pt idx="90">
                  <c:v>722</c:v>
                </c:pt>
                <c:pt idx="91">
                  <c:v>723</c:v>
                </c:pt>
                <c:pt idx="92">
                  <c:v>724</c:v>
                </c:pt>
                <c:pt idx="93">
                  <c:v>725</c:v>
                </c:pt>
                <c:pt idx="94">
                  <c:v>726</c:v>
                </c:pt>
                <c:pt idx="95">
                  <c:v>727</c:v>
                </c:pt>
                <c:pt idx="96">
                  <c:v>728</c:v>
                </c:pt>
                <c:pt idx="97">
                  <c:v>729</c:v>
                </c:pt>
                <c:pt idx="98">
                  <c:v>730</c:v>
                </c:pt>
                <c:pt idx="99">
                  <c:v>731</c:v>
                </c:pt>
                <c:pt idx="100">
                  <c:v>732</c:v>
                </c:pt>
                <c:pt idx="101">
                  <c:v>733</c:v>
                </c:pt>
                <c:pt idx="102">
                  <c:v>734</c:v>
                </c:pt>
                <c:pt idx="103">
                  <c:v>735</c:v>
                </c:pt>
                <c:pt idx="104">
                  <c:v>736</c:v>
                </c:pt>
                <c:pt idx="105">
                  <c:v>737</c:v>
                </c:pt>
                <c:pt idx="106">
                  <c:v>738</c:v>
                </c:pt>
                <c:pt idx="107">
                  <c:v>739</c:v>
                </c:pt>
                <c:pt idx="108">
                  <c:v>740</c:v>
                </c:pt>
                <c:pt idx="109">
                  <c:v>741</c:v>
                </c:pt>
                <c:pt idx="110">
                  <c:v>742</c:v>
                </c:pt>
                <c:pt idx="111">
                  <c:v>743</c:v>
                </c:pt>
                <c:pt idx="112">
                  <c:v>744</c:v>
                </c:pt>
                <c:pt idx="113">
                  <c:v>745</c:v>
                </c:pt>
                <c:pt idx="114">
                  <c:v>746</c:v>
                </c:pt>
                <c:pt idx="115">
                  <c:v>747</c:v>
                </c:pt>
                <c:pt idx="116">
                  <c:v>748</c:v>
                </c:pt>
                <c:pt idx="117">
                  <c:v>749</c:v>
                </c:pt>
                <c:pt idx="118">
                  <c:v>750</c:v>
                </c:pt>
                <c:pt idx="119">
                  <c:v>751</c:v>
                </c:pt>
                <c:pt idx="120">
                  <c:v>752</c:v>
                </c:pt>
                <c:pt idx="121">
                  <c:v>753</c:v>
                </c:pt>
                <c:pt idx="122">
                  <c:v>754</c:v>
                </c:pt>
                <c:pt idx="123">
                  <c:v>755</c:v>
                </c:pt>
                <c:pt idx="124">
                  <c:v>756</c:v>
                </c:pt>
                <c:pt idx="125">
                  <c:v>757</c:v>
                </c:pt>
                <c:pt idx="126">
                  <c:v>758</c:v>
                </c:pt>
                <c:pt idx="127">
                  <c:v>759</c:v>
                </c:pt>
                <c:pt idx="128">
                  <c:v>760</c:v>
                </c:pt>
                <c:pt idx="129">
                  <c:v>761</c:v>
                </c:pt>
                <c:pt idx="130">
                  <c:v>762</c:v>
                </c:pt>
                <c:pt idx="131">
                  <c:v>763</c:v>
                </c:pt>
                <c:pt idx="132">
                  <c:v>764</c:v>
                </c:pt>
                <c:pt idx="133">
                  <c:v>765</c:v>
                </c:pt>
                <c:pt idx="134">
                  <c:v>766</c:v>
                </c:pt>
                <c:pt idx="135">
                  <c:v>767</c:v>
                </c:pt>
                <c:pt idx="136">
                  <c:v>768</c:v>
                </c:pt>
                <c:pt idx="137">
                  <c:v>769</c:v>
                </c:pt>
                <c:pt idx="138">
                  <c:v>770</c:v>
                </c:pt>
                <c:pt idx="139">
                  <c:v>771</c:v>
                </c:pt>
                <c:pt idx="140">
                  <c:v>772</c:v>
                </c:pt>
                <c:pt idx="141">
                  <c:v>773</c:v>
                </c:pt>
                <c:pt idx="142">
                  <c:v>774</c:v>
                </c:pt>
                <c:pt idx="143">
                  <c:v>775</c:v>
                </c:pt>
                <c:pt idx="144">
                  <c:v>776</c:v>
                </c:pt>
                <c:pt idx="145">
                  <c:v>777</c:v>
                </c:pt>
                <c:pt idx="146">
                  <c:v>778</c:v>
                </c:pt>
                <c:pt idx="147">
                  <c:v>779</c:v>
                </c:pt>
                <c:pt idx="148">
                  <c:v>780</c:v>
                </c:pt>
                <c:pt idx="149">
                  <c:v>781</c:v>
                </c:pt>
                <c:pt idx="150">
                  <c:v>782</c:v>
                </c:pt>
                <c:pt idx="151">
                  <c:v>783</c:v>
                </c:pt>
                <c:pt idx="152">
                  <c:v>784</c:v>
                </c:pt>
                <c:pt idx="153">
                  <c:v>785</c:v>
                </c:pt>
                <c:pt idx="154">
                  <c:v>786</c:v>
                </c:pt>
                <c:pt idx="155">
                  <c:v>787</c:v>
                </c:pt>
                <c:pt idx="156">
                  <c:v>788</c:v>
                </c:pt>
                <c:pt idx="157">
                  <c:v>789</c:v>
                </c:pt>
                <c:pt idx="158">
                  <c:v>790</c:v>
                </c:pt>
                <c:pt idx="159">
                  <c:v>791</c:v>
                </c:pt>
                <c:pt idx="160">
                  <c:v>792</c:v>
                </c:pt>
                <c:pt idx="161">
                  <c:v>793</c:v>
                </c:pt>
                <c:pt idx="162">
                  <c:v>794</c:v>
                </c:pt>
                <c:pt idx="163">
                  <c:v>795</c:v>
                </c:pt>
                <c:pt idx="164">
                  <c:v>796</c:v>
                </c:pt>
                <c:pt idx="165">
                  <c:v>797</c:v>
                </c:pt>
                <c:pt idx="166">
                  <c:v>798</c:v>
                </c:pt>
                <c:pt idx="167">
                  <c:v>799</c:v>
                </c:pt>
                <c:pt idx="168">
                  <c:v>800</c:v>
                </c:pt>
                <c:pt idx="169">
                  <c:v>801</c:v>
                </c:pt>
                <c:pt idx="170">
                  <c:v>802</c:v>
                </c:pt>
                <c:pt idx="171">
                  <c:v>803</c:v>
                </c:pt>
                <c:pt idx="172">
                  <c:v>804</c:v>
                </c:pt>
                <c:pt idx="173">
                  <c:v>805</c:v>
                </c:pt>
                <c:pt idx="174">
                  <c:v>806</c:v>
                </c:pt>
                <c:pt idx="175">
                  <c:v>807</c:v>
                </c:pt>
                <c:pt idx="176">
                  <c:v>808</c:v>
                </c:pt>
                <c:pt idx="177">
                  <c:v>809</c:v>
                </c:pt>
                <c:pt idx="178">
                  <c:v>810</c:v>
                </c:pt>
                <c:pt idx="179">
                  <c:v>811</c:v>
                </c:pt>
                <c:pt idx="180">
                  <c:v>812</c:v>
                </c:pt>
                <c:pt idx="181">
                  <c:v>813</c:v>
                </c:pt>
                <c:pt idx="182">
                  <c:v>814</c:v>
                </c:pt>
                <c:pt idx="183">
                  <c:v>815</c:v>
                </c:pt>
                <c:pt idx="184">
                  <c:v>816</c:v>
                </c:pt>
                <c:pt idx="185">
                  <c:v>817</c:v>
                </c:pt>
                <c:pt idx="186">
                  <c:v>818</c:v>
                </c:pt>
                <c:pt idx="187">
                  <c:v>819</c:v>
                </c:pt>
                <c:pt idx="188">
                  <c:v>820</c:v>
                </c:pt>
                <c:pt idx="189">
                  <c:v>821</c:v>
                </c:pt>
                <c:pt idx="190">
                  <c:v>822</c:v>
                </c:pt>
                <c:pt idx="191">
                  <c:v>823</c:v>
                </c:pt>
                <c:pt idx="192">
                  <c:v>824</c:v>
                </c:pt>
                <c:pt idx="193">
                  <c:v>825</c:v>
                </c:pt>
                <c:pt idx="194">
                  <c:v>826</c:v>
                </c:pt>
                <c:pt idx="195">
                  <c:v>827</c:v>
                </c:pt>
                <c:pt idx="196">
                  <c:v>828</c:v>
                </c:pt>
                <c:pt idx="197">
                  <c:v>829</c:v>
                </c:pt>
                <c:pt idx="198">
                  <c:v>830</c:v>
                </c:pt>
                <c:pt idx="199">
                  <c:v>831</c:v>
                </c:pt>
                <c:pt idx="200">
                  <c:v>832</c:v>
                </c:pt>
                <c:pt idx="201">
                  <c:v>833</c:v>
                </c:pt>
                <c:pt idx="202">
                  <c:v>834</c:v>
                </c:pt>
                <c:pt idx="203">
                  <c:v>835</c:v>
                </c:pt>
                <c:pt idx="204">
                  <c:v>836</c:v>
                </c:pt>
                <c:pt idx="205">
                  <c:v>837</c:v>
                </c:pt>
                <c:pt idx="206">
                  <c:v>838</c:v>
                </c:pt>
                <c:pt idx="207">
                  <c:v>839</c:v>
                </c:pt>
                <c:pt idx="208">
                  <c:v>840</c:v>
                </c:pt>
                <c:pt idx="209">
                  <c:v>841</c:v>
                </c:pt>
                <c:pt idx="210">
                  <c:v>842</c:v>
                </c:pt>
                <c:pt idx="211">
                  <c:v>843</c:v>
                </c:pt>
                <c:pt idx="212">
                  <c:v>844</c:v>
                </c:pt>
                <c:pt idx="213">
                  <c:v>845</c:v>
                </c:pt>
                <c:pt idx="214">
                  <c:v>846</c:v>
                </c:pt>
                <c:pt idx="215">
                  <c:v>847</c:v>
                </c:pt>
                <c:pt idx="216">
                  <c:v>848</c:v>
                </c:pt>
                <c:pt idx="217">
                  <c:v>849</c:v>
                </c:pt>
                <c:pt idx="218">
                  <c:v>850</c:v>
                </c:pt>
                <c:pt idx="219">
                  <c:v>851</c:v>
                </c:pt>
                <c:pt idx="220">
                  <c:v>852</c:v>
                </c:pt>
                <c:pt idx="221">
                  <c:v>853</c:v>
                </c:pt>
                <c:pt idx="222">
                  <c:v>854</c:v>
                </c:pt>
                <c:pt idx="223">
                  <c:v>855</c:v>
                </c:pt>
                <c:pt idx="224">
                  <c:v>856</c:v>
                </c:pt>
                <c:pt idx="225">
                  <c:v>857</c:v>
                </c:pt>
                <c:pt idx="226">
                  <c:v>858</c:v>
                </c:pt>
                <c:pt idx="227">
                  <c:v>859</c:v>
                </c:pt>
                <c:pt idx="228">
                  <c:v>860</c:v>
                </c:pt>
                <c:pt idx="229">
                  <c:v>861</c:v>
                </c:pt>
                <c:pt idx="230">
                  <c:v>862</c:v>
                </c:pt>
                <c:pt idx="231">
                  <c:v>863</c:v>
                </c:pt>
                <c:pt idx="232">
                  <c:v>864</c:v>
                </c:pt>
                <c:pt idx="233">
                  <c:v>865</c:v>
                </c:pt>
                <c:pt idx="234">
                  <c:v>866</c:v>
                </c:pt>
                <c:pt idx="235">
                  <c:v>867</c:v>
                </c:pt>
                <c:pt idx="236">
                  <c:v>868</c:v>
                </c:pt>
                <c:pt idx="237">
                  <c:v>869</c:v>
                </c:pt>
                <c:pt idx="238">
                  <c:v>870</c:v>
                </c:pt>
              </c:numCache>
            </c:numRef>
          </c:xVal>
          <c:yVal>
            <c:numRef>
              <c:f>Graph!$E$634:$E$870</c:f>
              <c:numCache>
                <c:formatCode>General</c:formatCode>
                <c:ptCount val="237"/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14-418C-B762-36856CA32203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Graph!$A$633:$A$871</c:f>
              <c:numCache>
                <c:formatCode>General</c:formatCode>
                <c:ptCount val="239"/>
                <c:pt idx="0">
                  <c:v>632</c:v>
                </c:pt>
                <c:pt idx="1">
                  <c:v>633</c:v>
                </c:pt>
                <c:pt idx="2">
                  <c:v>634</c:v>
                </c:pt>
                <c:pt idx="3">
                  <c:v>635</c:v>
                </c:pt>
                <c:pt idx="4">
                  <c:v>636</c:v>
                </c:pt>
                <c:pt idx="5">
                  <c:v>637</c:v>
                </c:pt>
                <c:pt idx="6">
                  <c:v>638</c:v>
                </c:pt>
                <c:pt idx="7">
                  <c:v>639</c:v>
                </c:pt>
                <c:pt idx="8">
                  <c:v>640</c:v>
                </c:pt>
                <c:pt idx="9">
                  <c:v>641</c:v>
                </c:pt>
                <c:pt idx="10">
                  <c:v>642</c:v>
                </c:pt>
                <c:pt idx="11">
                  <c:v>643</c:v>
                </c:pt>
                <c:pt idx="12">
                  <c:v>644</c:v>
                </c:pt>
                <c:pt idx="13">
                  <c:v>645</c:v>
                </c:pt>
                <c:pt idx="14">
                  <c:v>646</c:v>
                </c:pt>
                <c:pt idx="15">
                  <c:v>647</c:v>
                </c:pt>
                <c:pt idx="16">
                  <c:v>648</c:v>
                </c:pt>
                <c:pt idx="17">
                  <c:v>649</c:v>
                </c:pt>
                <c:pt idx="18">
                  <c:v>650</c:v>
                </c:pt>
                <c:pt idx="19">
                  <c:v>651</c:v>
                </c:pt>
                <c:pt idx="20">
                  <c:v>652</c:v>
                </c:pt>
                <c:pt idx="21">
                  <c:v>653</c:v>
                </c:pt>
                <c:pt idx="22">
                  <c:v>654</c:v>
                </c:pt>
                <c:pt idx="23">
                  <c:v>655</c:v>
                </c:pt>
                <c:pt idx="24">
                  <c:v>656</c:v>
                </c:pt>
                <c:pt idx="25">
                  <c:v>657</c:v>
                </c:pt>
                <c:pt idx="26">
                  <c:v>658</c:v>
                </c:pt>
                <c:pt idx="27">
                  <c:v>659</c:v>
                </c:pt>
                <c:pt idx="28">
                  <c:v>660</c:v>
                </c:pt>
                <c:pt idx="29">
                  <c:v>661</c:v>
                </c:pt>
                <c:pt idx="30">
                  <c:v>662</c:v>
                </c:pt>
                <c:pt idx="31">
                  <c:v>663</c:v>
                </c:pt>
                <c:pt idx="32">
                  <c:v>664</c:v>
                </c:pt>
                <c:pt idx="33">
                  <c:v>665</c:v>
                </c:pt>
                <c:pt idx="34">
                  <c:v>666</c:v>
                </c:pt>
                <c:pt idx="35">
                  <c:v>667</c:v>
                </c:pt>
                <c:pt idx="36">
                  <c:v>668</c:v>
                </c:pt>
                <c:pt idx="37">
                  <c:v>669</c:v>
                </c:pt>
                <c:pt idx="38">
                  <c:v>670</c:v>
                </c:pt>
                <c:pt idx="39">
                  <c:v>671</c:v>
                </c:pt>
                <c:pt idx="40">
                  <c:v>672</c:v>
                </c:pt>
                <c:pt idx="41">
                  <c:v>673</c:v>
                </c:pt>
                <c:pt idx="42">
                  <c:v>674</c:v>
                </c:pt>
                <c:pt idx="43">
                  <c:v>675</c:v>
                </c:pt>
                <c:pt idx="44">
                  <c:v>676</c:v>
                </c:pt>
                <c:pt idx="45">
                  <c:v>677</c:v>
                </c:pt>
                <c:pt idx="46">
                  <c:v>678</c:v>
                </c:pt>
                <c:pt idx="47">
                  <c:v>679</c:v>
                </c:pt>
                <c:pt idx="48">
                  <c:v>680</c:v>
                </c:pt>
                <c:pt idx="49">
                  <c:v>681</c:v>
                </c:pt>
                <c:pt idx="50">
                  <c:v>682</c:v>
                </c:pt>
                <c:pt idx="51">
                  <c:v>683</c:v>
                </c:pt>
                <c:pt idx="52">
                  <c:v>684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688</c:v>
                </c:pt>
                <c:pt idx="57">
                  <c:v>689</c:v>
                </c:pt>
                <c:pt idx="58">
                  <c:v>690</c:v>
                </c:pt>
                <c:pt idx="59">
                  <c:v>691</c:v>
                </c:pt>
                <c:pt idx="60">
                  <c:v>692</c:v>
                </c:pt>
                <c:pt idx="61">
                  <c:v>693</c:v>
                </c:pt>
                <c:pt idx="62">
                  <c:v>694</c:v>
                </c:pt>
                <c:pt idx="63">
                  <c:v>695</c:v>
                </c:pt>
                <c:pt idx="64">
                  <c:v>696</c:v>
                </c:pt>
                <c:pt idx="65">
                  <c:v>697</c:v>
                </c:pt>
                <c:pt idx="66">
                  <c:v>698</c:v>
                </c:pt>
                <c:pt idx="67">
                  <c:v>699</c:v>
                </c:pt>
                <c:pt idx="68">
                  <c:v>700</c:v>
                </c:pt>
                <c:pt idx="69">
                  <c:v>701</c:v>
                </c:pt>
                <c:pt idx="70">
                  <c:v>702</c:v>
                </c:pt>
                <c:pt idx="71">
                  <c:v>703</c:v>
                </c:pt>
                <c:pt idx="72">
                  <c:v>704</c:v>
                </c:pt>
                <c:pt idx="73">
                  <c:v>705</c:v>
                </c:pt>
                <c:pt idx="74">
                  <c:v>706</c:v>
                </c:pt>
                <c:pt idx="75">
                  <c:v>707</c:v>
                </c:pt>
                <c:pt idx="76">
                  <c:v>708</c:v>
                </c:pt>
                <c:pt idx="77">
                  <c:v>709</c:v>
                </c:pt>
                <c:pt idx="78">
                  <c:v>710</c:v>
                </c:pt>
                <c:pt idx="79">
                  <c:v>711</c:v>
                </c:pt>
                <c:pt idx="80">
                  <c:v>712</c:v>
                </c:pt>
                <c:pt idx="81">
                  <c:v>713</c:v>
                </c:pt>
                <c:pt idx="82">
                  <c:v>714</c:v>
                </c:pt>
                <c:pt idx="83">
                  <c:v>715</c:v>
                </c:pt>
                <c:pt idx="84">
                  <c:v>716</c:v>
                </c:pt>
                <c:pt idx="85">
                  <c:v>717</c:v>
                </c:pt>
                <c:pt idx="86">
                  <c:v>718</c:v>
                </c:pt>
                <c:pt idx="87">
                  <c:v>719</c:v>
                </c:pt>
                <c:pt idx="88">
                  <c:v>720</c:v>
                </c:pt>
                <c:pt idx="89">
                  <c:v>721</c:v>
                </c:pt>
                <c:pt idx="90">
                  <c:v>722</c:v>
                </c:pt>
                <c:pt idx="91">
                  <c:v>723</c:v>
                </c:pt>
                <c:pt idx="92">
                  <c:v>724</c:v>
                </c:pt>
                <c:pt idx="93">
                  <c:v>725</c:v>
                </c:pt>
                <c:pt idx="94">
                  <c:v>726</c:v>
                </c:pt>
                <c:pt idx="95">
                  <c:v>727</c:v>
                </c:pt>
                <c:pt idx="96">
                  <c:v>728</c:v>
                </c:pt>
                <c:pt idx="97">
                  <c:v>729</c:v>
                </c:pt>
                <c:pt idx="98">
                  <c:v>730</c:v>
                </c:pt>
                <c:pt idx="99">
                  <c:v>731</c:v>
                </c:pt>
                <c:pt idx="100">
                  <c:v>732</c:v>
                </c:pt>
                <c:pt idx="101">
                  <c:v>733</c:v>
                </c:pt>
                <c:pt idx="102">
                  <c:v>734</c:v>
                </c:pt>
                <c:pt idx="103">
                  <c:v>735</c:v>
                </c:pt>
                <c:pt idx="104">
                  <c:v>736</c:v>
                </c:pt>
                <c:pt idx="105">
                  <c:v>737</c:v>
                </c:pt>
                <c:pt idx="106">
                  <c:v>738</c:v>
                </c:pt>
                <c:pt idx="107">
                  <c:v>739</c:v>
                </c:pt>
                <c:pt idx="108">
                  <c:v>740</c:v>
                </c:pt>
                <c:pt idx="109">
                  <c:v>741</c:v>
                </c:pt>
                <c:pt idx="110">
                  <c:v>742</c:v>
                </c:pt>
                <c:pt idx="111">
                  <c:v>743</c:v>
                </c:pt>
                <c:pt idx="112">
                  <c:v>744</c:v>
                </c:pt>
                <c:pt idx="113">
                  <c:v>745</c:v>
                </c:pt>
                <c:pt idx="114">
                  <c:v>746</c:v>
                </c:pt>
                <c:pt idx="115">
                  <c:v>747</c:v>
                </c:pt>
                <c:pt idx="116">
                  <c:v>748</c:v>
                </c:pt>
                <c:pt idx="117">
                  <c:v>749</c:v>
                </c:pt>
                <c:pt idx="118">
                  <c:v>750</c:v>
                </c:pt>
                <c:pt idx="119">
                  <c:v>751</c:v>
                </c:pt>
                <c:pt idx="120">
                  <c:v>752</c:v>
                </c:pt>
                <c:pt idx="121">
                  <c:v>753</c:v>
                </c:pt>
                <c:pt idx="122">
                  <c:v>754</c:v>
                </c:pt>
                <c:pt idx="123">
                  <c:v>755</c:v>
                </c:pt>
                <c:pt idx="124">
                  <c:v>756</c:v>
                </c:pt>
                <c:pt idx="125">
                  <c:v>757</c:v>
                </c:pt>
                <c:pt idx="126">
                  <c:v>758</c:v>
                </c:pt>
                <c:pt idx="127">
                  <c:v>759</c:v>
                </c:pt>
                <c:pt idx="128">
                  <c:v>760</c:v>
                </c:pt>
                <c:pt idx="129">
                  <c:v>761</c:v>
                </c:pt>
                <c:pt idx="130">
                  <c:v>762</c:v>
                </c:pt>
                <c:pt idx="131">
                  <c:v>763</c:v>
                </c:pt>
                <c:pt idx="132">
                  <c:v>764</c:v>
                </c:pt>
                <c:pt idx="133">
                  <c:v>765</c:v>
                </c:pt>
                <c:pt idx="134">
                  <c:v>766</c:v>
                </c:pt>
                <c:pt idx="135">
                  <c:v>767</c:v>
                </c:pt>
                <c:pt idx="136">
                  <c:v>768</c:v>
                </c:pt>
                <c:pt idx="137">
                  <c:v>769</c:v>
                </c:pt>
                <c:pt idx="138">
                  <c:v>770</c:v>
                </c:pt>
                <c:pt idx="139">
                  <c:v>771</c:v>
                </c:pt>
                <c:pt idx="140">
                  <c:v>772</c:v>
                </c:pt>
                <c:pt idx="141">
                  <c:v>773</c:v>
                </c:pt>
                <c:pt idx="142">
                  <c:v>774</c:v>
                </c:pt>
                <c:pt idx="143">
                  <c:v>775</c:v>
                </c:pt>
                <c:pt idx="144">
                  <c:v>776</c:v>
                </c:pt>
                <c:pt idx="145">
                  <c:v>777</c:v>
                </c:pt>
                <c:pt idx="146">
                  <c:v>778</c:v>
                </c:pt>
                <c:pt idx="147">
                  <c:v>779</c:v>
                </c:pt>
                <c:pt idx="148">
                  <c:v>780</c:v>
                </c:pt>
                <c:pt idx="149">
                  <c:v>781</c:v>
                </c:pt>
                <c:pt idx="150">
                  <c:v>782</c:v>
                </c:pt>
                <c:pt idx="151">
                  <c:v>783</c:v>
                </c:pt>
                <c:pt idx="152">
                  <c:v>784</c:v>
                </c:pt>
                <c:pt idx="153">
                  <c:v>785</c:v>
                </c:pt>
                <c:pt idx="154">
                  <c:v>786</c:v>
                </c:pt>
                <c:pt idx="155">
                  <c:v>787</c:v>
                </c:pt>
                <c:pt idx="156">
                  <c:v>788</c:v>
                </c:pt>
                <c:pt idx="157">
                  <c:v>789</c:v>
                </c:pt>
                <c:pt idx="158">
                  <c:v>790</c:v>
                </c:pt>
                <c:pt idx="159">
                  <c:v>791</c:v>
                </c:pt>
                <c:pt idx="160">
                  <c:v>792</c:v>
                </c:pt>
                <c:pt idx="161">
                  <c:v>793</c:v>
                </c:pt>
                <c:pt idx="162">
                  <c:v>794</c:v>
                </c:pt>
                <c:pt idx="163">
                  <c:v>795</c:v>
                </c:pt>
                <c:pt idx="164">
                  <c:v>796</c:v>
                </c:pt>
                <c:pt idx="165">
                  <c:v>797</c:v>
                </c:pt>
                <c:pt idx="166">
                  <c:v>798</c:v>
                </c:pt>
                <c:pt idx="167">
                  <c:v>799</c:v>
                </c:pt>
                <c:pt idx="168">
                  <c:v>800</c:v>
                </c:pt>
                <c:pt idx="169">
                  <c:v>801</c:v>
                </c:pt>
                <c:pt idx="170">
                  <c:v>802</c:v>
                </c:pt>
                <c:pt idx="171">
                  <c:v>803</c:v>
                </c:pt>
                <c:pt idx="172">
                  <c:v>804</c:v>
                </c:pt>
                <c:pt idx="173">
                  <c:v>805</c:v>
                </c:pt>
                <c:pt idx="174">
                  <c:v>806</c:v>
                </c:pt>
                <c:pt idx="175">
                  <c:v>807</c:v>
                </c:pt>
                <c:pt idx="176">
                  <c:v>808</c:v>
                </c:pt>
                <c:pt idx="177">
                  <c:v>809</c:v>
                </c:pt>
                <c:pt idx="178">
                  <c:v>810</c:v>
                </c:pt>
                <c:pt idx="179">
                  <c:v>811</c:v>
                </c:pt>
                <c:pt idx="180">
                  <c:v>812</c:v>
                </c:pt>
                <c:pt idx="181">
                  <c:v>813</c:v>
                </c:pt>
                <c:pt idx="182">
                  <c:v>814</c:v>
                </c:pt>
                <c:pt idx="183">
                  <c:v>815</c:v>
                </c:pt>
                <c:pt idx="184">
                  <c:v>816</c:v>
                </c:pt>
                <c:pt idx="185">
                  <c:v>817</c:v>
                </c:pt>
                <c:pt idx="186">
                  <c:v>818</c:v>
                </c:pt>
                <c:pt idx="187">
                  <c:v>819</c:v>
                </c:pt>
                <c:pt idx="188">
                  <c:v>820</c:v>
                </c:pt>
                <c:pt idx="189">
                  <c:v>821</c:v>
                </c:pt>
                <c:pt idx="190">
                  <c:v>822</c:v>
                </c:pt>
                <c:pt idx="191">
                  <c:v>823</c:v>
                </c:pt>
                <c:pt idx="192">
                  <c:v>824</c:v>
                </c:pt>
                <c:pt idx="193">
                  <c:v>825</c:v>
                </c:pt>
                <c:pt idx="194">
                  <c:v>826</c:v>
                </c:pt>
                <c:pt idx="195">
                  <c:v>827</c:v>
                </c:pt>
                <c:pt idx="196">
                  <c:v>828</c:v>
                </c:pt>
                <c:pt idx="197">
                  <c:v>829</c:v>
                </c:pt>
                <c:pt idx="198">
                  <c:v>830</c:v>
                </c:pt>
                <c:pt idx="199">
                  <c:v>831</c:v>
                </c:pt>
                <c:pt idx="200">
                  <c:v>832</c:v>
                </c:pt>
                <c:pt idx="201">
                  <c:v>833</c:v>
                </c:pt>
                <c:pt idx="202">
                  <c:v>834</c:v>
                </c:pt>
                <c:pt idx="203">
                  <c:v>835</c:v>
                </c:pt>
                <c:pt idx="204">
                  <c:v>836</c:v>
                </c:pt>
                <c:pt idx="205">
                  <c:v>837</c:v>
                </c:pt>
                <c:pt idx="206">
                  <c:v>838</c:v>
                </c:pt>
                <c:pt idx="207">
                  <c:v>839</c:v>
                </c:pt>
                <c:pt idx="208">
                  <c:v>840</c:v>
                </c:pt>
                <c:pt idx="209">
                  <c:v>841</c:v>
                </c:pt>
                <c:pt idx="210">
                  <c:v>842</c:v>
                </c:pt>
                <c:pt idx="211">
                  <c:v>843</c:v>
                </c:pt>
                <c:pt idx="212">
                  <c:v>844</c:v>
                </c:pt>
                <c:pt idx="213">
                  <c:v>845</c:v>
                </c:pt>
                <c:pt idx="214">
                  <c:v>846</c:v>
                </c:pt>
                <c:pt idx="215">
                  <c:v>847</c:v>
                </c:pt>
                <c:pt idx="216">
                  <c:v>848</c:v>
                </c:pt>
                <c:pt idx="217">
                  <c:v>849</c:v>
                </c:pt>
                <c:pt idx="218">
                  <c:v>850</c:v>
                </c:pt>
                <c:pt idx="219">
                  <c:v>851</c:v>
                </c:pt>
                <c:pt idx="220">
                  <c:v>852</c:v>
                </c:pt>
                <c:pt idx="221">
                  <c:v>853</c:v>
                </c:pt>
                <c:pt idx="222">
                  <c:v>854</c:v>
                </c:pt>
                <c:pt idx="223">
                  <c:v>855</c:v>
                </c:pt>
                <c:pt idx="224">
                  <c:v>856</c:v>
                </c:pt>
                <c:pt idx="225">
                  <c:v>857</c:v>
                </c:pt>
                <c:pt idx="226">
                  <c:v>858</c:v>
                </c:pt>
                <c:pt idx="227">
                  <c:v>859</c:v>
                </c:pt>
                <c:pt idx="228">
                  <c:v>860</c:v>
                </c:pt>
                <c:pt idx="229">
                  <c:v>861</c:v>
                </c:pt>
                <c:pt idx="230">
                  <c:v>862</c:v>
                </c:pt>
                <c:pt idx="231">
                  <c:v>863</c:v>
                </c:pt>
                <c:pt idx="232">
                  <c:v>864</c:v>
                </c:pt>
                <c:pt idx="233">
                  <c:v>865</c:v>
                </c:pt>
                <c:pt idx="234">
                  <c:v>866</c:v>
                </c:pt>
                <c:pt idx="235">
                  <c:v>867</c:v>
                </c:pt>
                <c:pt idx="236">
                  <c:v>868</c:v>
                </c:pt>
                <c:pt idx="237">
                  <c:v>869</c:v>
                </c:pt>
                <c:pt idx="238">
                  <c:v>870</c:v>
                </c:pt>
              </c:numCache>
            </c:numRef>
          </c:xVal>
          <c:yVal>
            <c:numRef>
              <c:f>Graph!$G$634:$G$870</c:f>
              <c:numCache>
                <c:formatCode>General</c:formatCode>
                <c:ptCount val="23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14-418C-B762-36856CA32203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Graph!$A$633:$A$871</c:f>
              <c:numCache>
                <c:formatCode>General</c:formatCode>
                <c:ptCount val="239"/>
                <c:pt idx="0">
                  <c:v>632</c:v>
                </c:pt>
                <c:pt idx="1">
                  <c:v>633</c:v>
                </c:pt>
                <c:pt idx="2">
                  <c:v>634</c:v>
                </c:pt>
                <c:pt idx="3">
                  <c:v>635</c:v>
                </c:pt>
                <c:pt idx="4">
                  <c:v>636</c:v>
                </c:pt>
                <c:pt idx="5">
                  <c:v>637</c:v>
                </c:pt>
                <c:pt idx="6">
                  <c:v>638</c:v>
                </c:pt>
                <c:pt idx="7">
                  <c:v>639</c:v>
                </c:pt>
                <c:pt idx="8">
                  <c:v>640</c:v>
                </c:pt>
                <c:pt idx="9">
                  <c:v>641</c:v>
                </c:pt>
                <c:pt idx="10">
                  <c:v>642</c:v>
                </c:pt>
                <c:pt idx="11">
                  <c:v>643</c:v>
                </c:pt>
                <c:pt idx="12">
                  <c:v>644</c:v>
                </c:pt>
                <c:pt idx="13">
                  <c:v>645</c:v>
                </c:pt>
                <c:pt idx="14">
                  <c:v>646</c:v>
                </c:pt>
                <c:pt idx="15">
                  <c:v>647</c:v>
                </c:pt>
                <c:pt idx="16">
                  <c:v>648</c:v>
                </c:pt>
                <c:pt idx="17">
                  <c:v>649</c:v>
                </c:pt>
                <c:pt idx="18">
                  <c:v>650</c:v>
                </c:pt>
                <c:pt idx="19">
                  <c:v>651</c:v>
                </c:pt>
                <c:pt idx="20">
                  <c:v>652</c:v>
                </c:pt>
                <c:pt idx="21">
                  <c:v>653</c:v>
                </c:pt>
                <c:pt idx="22">
                  <c:v>654</c:v>
                </c:pt>
                <c:pt idx="23">
                  <c:v>655</c:v>
                </c:pt>
                <c:pt idx="24">
                  <c:v>656</c:v>
                </c:pt>
                <c:pt idx="25">
                  <c:v>657</c:v>
                </c:pt>
                <c:pt idx="26">
                  <c:v>658</c:v>
                </c:pt>
                <c:pt idx="27">
                  <c:v>659</c:v>
                </c:pt>
                <c:pt idx="28">
                  <c:v>660</c:v>
                </c:pt>
                <c:pt idx="29">
                  <c:v>661</c:v>
                </c:pt>
                <c:pt idx="30">
                  <c:v>662</c:v>
                </c:pt>
                <c:pt idx="31">
                  <c:v>663</c:v>
                </c:pt>
                <c:pt idx="32">
                  <c:v>664</c:v>
                </c:pt>
                <c:pt idx="33">
                  <c:v>665</c:v>
                </c:pt>
                <c:pt idx="34">
                  <c:v>666</c:v>
                </c:pt>
                <c:pt idx="35">
                  <c:v>667</c:v>
                </c:pt>
                <c:pt idx="36">
                  <c:v>668</c:v>
                </c:pt>
                <c:pt idx="37">
                  <c:v>669</c:v>
                </c:pt>
                <c:pt idx="38">
                  <c:v>670</c:v>
                </c:pt>
                <c:pt idx="39">
                  <c:v>671</c:v>
                </c:pt>
                <c:pt idx="40">
                  <c:v>672</c:v>
                </c:pt>
                <c:pt idx="41">
                  <c:v>673</c:v>
                </c:pt>
                <c:pt idx="42">
                  <c:v>674</c:v>
                </c:pt>
                <c:pt idx="43">
                  <c:v>675</c:v>
                </c:pt>
                <c:pt idx="44">
                  <c:v>676</c:v>
                </c:pt>
                <c:pt idx="45">
                  <c:v>677</c:v>
                </c:pt>
                <c:pt idx="46">
                  <c:v>678</c:v>
                </c:pt>
                <c:pt idx="47">
                  <c:v>679</c:v>
                </c:pt>
                <c:pt idx="48">
                  <c:v>680</c:v>
                </c:pt>
                <c:pt idx="49">
                  <c:v>681</c:v>
                </c:pt>
                <c:pt idx="50">
                  <c:v>682</c:v>
                </c:pt>
                <c:pt idx="51">
                  <c:v>683</c:v>
                </c:pt>
                <c:pt idx="52">
                  <c:v>684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688</c:v>
                </c:pt>
                <c:pt idx="57">
                  <c:v>689</c:v>
                </c:pt>
                <c:pt idx="58">
                  <c:v>690</c:v>
                </c:pt>
                <c:pt idx="59">
                  <c:v>691</c:v>
                </c:pt>
                <c:pt idx="60">
                  <c:v>692</c:v>
                </c:pt>
                <c:pt idx="61">
                  <c:v>693</c:v>
                </c:pt>
                <c:pt idx="62">
                  <c:v>694</c:v>
                </c:pt>
                <c:pt idx="63">
                  <c:v>695</c:v>
                </c:pt>
                <c:pt idx="64">
                  <c:v>696</c:v>
                </c:pt>
                <c:pt idx="65">
                  <c:v>697</c:v>
                </c:pt>
                <c:pt idx="66">
                  <c:v>698</c:v>
                </c:pt>
                <c:pt idx="67">
                  <c:v>699</c:v>
                </c:pt>
                <c:pt idx="68">
                  <c:v>700</c:v>
                </c:pt>
                <c:pt idx="69">
                  <c:v>701</c:v>
                </c:pt>
                <c:pt idx="70">
                  <c:v>702</c:v>
                </c:pt>
                <c:pt idx="71">
                  <c:v>703</c:v>
                </c:pt>
                <c:pt idx="72">
                  <c:v>704</c:v>
                </c:pt>
                <c:pt idx="73">
                  <c:v>705</c:v>
                </c:pt>
                <c:pt idx="74">
                  <c:v>706</c:v>
                </c:pt>
                <c:pt idx="75">
                  <c:v>707</c:v>
                </c:pt>
                <c:pt idx="76">
                  <c:v>708</c:v>
                </c:pt>
                <c:pt idx="77">
                  <c:v>709</c:v>
                </c:pt>
                <c:pt idx="78">
                  <c:v>710</c:v>
                </c:pt>
                <c:pt idx="79">
                  <c:v>711</c:v>
                </c:pt>
                <c:pt idx="80">
                  <c:v>712</c:v>
                </c:pt>
                <c:pt idx="81">
                  <c:v>713</c:v>
                </c:pt>
                <c:pt idx="82">
                  <c:v>714</c:v>
                </c:pt>
                <c:pt idx="83">
                  <c:v>715</c:v>
                </c:pt>
                <c:pt idx="84">
                  <c:v>716</c:v>
                </c:pt>
                <c:pt idx="85">
                  <c:v>717</c:v>
                </c:pt>
                <c:pt idx="86">
                  <c:v>718</c:v>
                </c:pt>
                <c:pt idx="87">
                  <c:v>719</c:v>
                </c:pt>
                <c:pt idx="88">
                  <c:v>720</c:v>
                </c:pt>
                <c:pt idx="89">
                  <c:v>721</c:v>
                </c:pt>
                <c:pt idx="90">
                  <c:v>722</c:v>
                </c:pt>
                <c:pt idx="91">
                  <c:v>723</c:v>
                </c:pt>
                <c:pt idx="92">
                  <c:v>724</c:v>
                </c:pt>
                <c:pt idx="93">
                  <c:v>725</c:v>
                </c:pt>
                <c:pt idx="94">
                  <c:v>726</c:v>
                </c:pt>
                <c:pt idx="95">
                  <c:v>727</c:v>
                </c:pt>
                <c:pt idx="96">
                  <c:v>728</c:v>
                </c:pt>
                <c:pt idx="97">
                  <c:v>729</c:v>
                </c:pt>
                <c:pt idx="98">
                  <c:v>730</c:v>
                </c:pt>
                <c:pt idx="99">
                  <c:v>731</c:v>
                </c:pt>
                <c:pt idx="100">
                  <c:v>732</c:v>
                </c:pt>
                <c:pt idx="101">
                  <c:v>733</c:v>
                </c:pt>
                <c:pt idx="102">
                  <c:v>734</c:v>
                </c:pt>
                <c:pt idx="103">
                  <c:v>735</c:v>
                </c:pt>
                <c:pt idx="104">
                  <c:v>736</c:v>
                </c:pt>
                <c:pt idx="105">
                  <c:v>737</c:v>
                </c:pt>
                <c:pt idx="106">
                  <c:v>738</c:v>
                </c:pt>
                <c:pt idx="107">
                  <c:v>739</c:v>
                </c:pt>
                <c:pt idx="108">
                  <c:v>740</c:v>
                </c:pt>
                <c:pt idx="109">
                  <c:v>741</c:v>
                </c:pt>
                <c:pt idx="110">
                  <c:v>742</c:v>
                </c:pt>
                <c:pt idx="111">
                  <c:v>743</c:v>
                </c:pt>
                <c:pt idx="112">
                  <c:v>744</c:v>
                </c:pt>
                <c:pt idx="113">
                  <c:v>745</c:v>
                </c:pt>
                <c:pt idx="114">
                  <c:v>746</c:v>
                </c:pt>
                <c:pt idx="115">
                  <c:v>747</c:v>
                </c:pt>
                <c:pt idx="116">
                  <c:v>748</c:v>
                </c:pt>
                <c:pt idx="117">
                  <c:v>749</c:v>
                </c:pt>
                <c:pt idx="118">
                  <c:v>750</c:v>
                </c:pt>
                <c:pt idx="119">
                  <c:v>751</c:v>
                </c:pt>
                <c:pt idx="120">
                  <c:v>752</c:v>
                </c:pt>
                <c:pt idx="121">
                  <c:v>753</c:v>
                </c:pt>
                <c:pt idx="122">
                  <c:v>754</c:v>
                </c:pt>
                <c:pt idx="123">
                  <c:v>755</c:v>
                </c:pt>
                <c:pt idx="124">
                  <c:v>756</c:v>
                </c:pt>
                <c:pt idx="125">
                  <c:v>757</c:v>
                </c:pt>
                <c:pt idx="126">
                  <c:v>758</c:v>
                </c:pt>
                <c:pt idx="127">
                  <c:v>759</c:v>
                </c:pt>
                <c:pt idx="128">
                  <c:v>760</c:v>
                </c:pt>
                <c:pt idx="129">
                  <c:v>761</c:v>
                </c:pt>
                <c:pt idx="130">
                  <c:v>762</c:v>
                </c:pt>
                <c:pt idx="131">
                  <c:v>763</c:v>
                </c:pt>
                <c:pt idx="132">
                  <c:v>764</c:v>
                </c:pt>
                <c:pt idx="133">
                  <c:v>765</c:v>
                </c:pt>
                <c:pt idx="134">
                  <c:v>766</c:v>
                </c:pt>
                <c:pt idx="135">
                  <c:v>767</c:v>
                </c:pt>
                <c:pt idx="136">
                  <c:v>768</c:v>
                </c:pt>
                <c:pt idx="137">
                  <c:v>769</c:v>
                </c:pt>
                <c:pt idx="138">
                  <c:v>770</c:v>
                </c:pt>
                <c:pt idx="139">
                  <c:v>771</c:v>
                </c:pt>
                <c:pt idx="140">
                  <c:v>772</c:v>
                </c:pt>
                <c:pt idx="141">
                  <c:v>773</c:v>
                </c:pt>
                <c:pt idx="142">
                  <c:v>774</c:v>
                </c:pt>
                <c:pt idx="143">
                  <c:v>775</c:v>
                </c:pt>
                <c:pt idx="144">
                  <c:v>776</c:v>
                </c:pt>
                <c:pt idx="145">
                  <c:v>777</c:v>
                </c:pt>
                <c:pt idx="146">
                  <c:v>778</c:v>
                </c:pt>
                <c:pt idx="147">
                  <c:v>779</c:v>
                </c:pt>
                <c:pt idx="148">
                  <c:v>780</c:v>
                </c:pt>
                <c:pt idx="149">
                  <c:v>781</c:v>
                </c:pt>
                <c:pt idx="150">
                  <c:v>782</c:v>
                </c:pt>
                <c:pt idx="151">
                  <c:v>783</c:v>
                </c:pt>
                <c:pt idx="152">
                  <c:v>784</c:v>
                </c:pt>
                <c:pt idx="153">
                  <c:v>785</c:v>
                </c:pt>
                <c:pt idx="154">
                  <c:v>786</c:v>
                </c:pt>
                <c:pt idx="155">
                  <c:v>787</c:v>
                </c:pt>
                <c:pt idx="156">
                  <c:v>788</c:v>
                </c:pt>
                <c:pt idx="157">
                  <c:v>789</c:v>
                </c:pt>
                <c:pt idx="158">
                  <c:v>790</c:v>
                </c:pt>
                <c:pt idx="159">
                  <c:v>791</c:v>
                </c:pt>
                <c:pt idx="160">
                  <c:v>792</c:v>
                </c:pt>
                <c:pt idx="161">
                  <c:v>793</c:v>
                </c:pt>
                <c:pt idx="162">
                  <c:v>794</c:v>
                </c:pt>
                <c:pt idx="163">
                  <c:v>795</c:v>
                </c:pt>
                <c:pt idx="164">
                  <c:v>796</c:v>
                </c:pt>
                <c:pt idx="165">
                  <c:v>797</c:v>
                </c:pt>
                <c:pt idx="166">
                  <c:v>798</c:v>
                </c:pt>
                <c:pt idx="167">
                  <c:v>799</c:v>
                </c:pt>
                <c:pt idx="168">
                  <c:v>800</c:v>
                </c:pt>
                <c:pt idx="169">
                  <c:v>801</c:v>
                </c:pt>
                <c:pt idx="170">
                  <c:v>802</c:v>
                </c:pt>
                <c:pt idx="171">
                  <c:v>803</c:v>
                </c:pt>
                <c:pt idx="172">
                  <c:v>804</c:v>
                </c:pt>
                <c:pt idx="173">
                  <c:v>805</c:v>
                </c:pt>
                <c:pt idx="174">
                  <c:v>806</c:v>
                </c:pt>
                <c:pt idx="175">
                  <c:v>807</c:v>
                </c:pt>
                <c:pt idx="176">
                  <c:v>808</c:v>
                </c:pt>
                <c:pt idx="177">
                  <c:v>809</c:v>
                </c:pt>
                <c:pt idx="178">
                  <c:v>810</c:v>
                </c:pt>
                <c:pt idx="179">
                  <c:v>811</c:v>
                </c:pt>
                <c:pt idx="180">
                  <c:v>812</c:v>
                </c:pt>
                <c:pt idx="181">
                  <c:v>813</c:v>
                </c:pt>
                <c:pt idx="182">
                  <c:v>814</c:v>
                </c:pt>
                <c:pt idx="183">
                  <c:v>815</c:v>
                </c:pt>
                <c:pt idx="184">
                  <c:v>816</c:v>
                </c:pt>
                <c:pt idx="185">
                  <c:v>817</c:v>
                </c:pt>
                <c:pt idx="186">
                  <c:v>818</c:v>
                </c:pt>
                <c:pt idx="187">
                  <c:v>819</c:v>
                </c:pt>
                <c:pt idx="188">
                  <c:v>820</c:v>
                </c:pt>
                <c:pt idx="189">
                  <c:v>821</c:v>
                </c:pt>
                <c:pt idx="190">
                  <c:v>822</c:v>
                </c:pt>
                <c:pt idx="191">
                  <c:v>823</c:v>
                </c:pt>
                <c:pt idx="192">
                  <c:v>824</c:v>
                </c:pt>
                <c:pt idx="193">
                  <c:v>825</c:v>
                </c:pt>
                <c:pt idx="194">
                  <c:v>826</c:v>
                </c:pt>
                <c:pt idx="195">
                  <c:v>827</c:v>
                </c:pt>
                <c:pt idx="196">
                  <c:v>828</c:v>
                </c:pt>
                <c:pt idx="197">
                  <c:v>829</c:v>
                </c:pt>
                <c:pt idx="198">
                  <c:v>830</c:v>
                </c:pt>
                <c:pt idx="199">
                  <c:v>831</c:v>
                </c:pt>
                <c:pt idx="200">
                  <c:v>832</c:v>
                </c:pt>
                <c:pt idx="201">
                  <c:v>833</c:v>
                </c:pt>
                <c:pt idx="202">
                  <c:v>834</c:v>
                </c:pt>
                <c:pt idx="203">
                  <c:v>835</c:v>
                </c:pt>
                <c:pt idx="204">
                  <c:v>836</c:v>
                </c:pt>
                <c:pt idx="205">
                  <c:v>837</c:v>
                </c:pt>
                <c:pt idx="206">
                  <c:v>838</c:v>
                </c:pt>
                <c:pt idx="207">
                  <c:v>839</c:v>
                </c:pt>
                <c:pt idx="208">
                  <c:v>840</c:v>
                </c:pt>
                <c:pt idx="209">
                  <c:v>841</c:v>
                </c:pt>
                <c:pt idx="210">
                  <c:v>842</c:v>
                </c:pt>
                <c:pt idx="211">
                  <c:v>843</c:v>
                </c:pt>
                <c:pt idx="212">
                  <c:v>844</c:v>
                </c:pt>
                <c:pt idx="213">
                  <c:v>845</c:v>
                </c:pt>
                <c:pt idx="214">
                  <c:v>846</c:v>
                </c:pt>
                <c:pt idx="215">
                  <c:v>847</c:v>
                </c:pt>
                <c:pt idx="216">
                  <c:v>848</c:v>
                </c:pt>
                <c:pt idx="217">
                  <c:v>849</c:v>
                </c:pt>
                <c:pt idx="218">
                  <c:v>850</c:v>
                </c:pt>
                <c:pt idx="219">
                  <c:v>851</c:v>
                </c:pt>
                <c:pt idx="220">
                  <c:v>852</c:v>
                </c:pt>
                <c:pt idx="221">
                  <c:v>853</c:v>
                </c:pt>
                <c:pt idx="222">
                  <c:v>854</c:v>
                </c:pt>
                <c:pt idx="223">
                  <c:v>855</c:v>
                </c:pt>
                <c:pt idx="224">
                  <c:v>856</c:v>
                </c:pt>
                <c:pt idx="225">
                  <c:v>857</c:v>
                </c:pt>
                <c:pt idx="226">
                  <c:v>858</c:v>
                </c:pt>
                <c:pt idx="227">
                  <c:v>859</c:v>
                </c:pt>
                <c:pt idx="228">
                  <c:v>860</c:v>
                </c:pt>
                <c:pt idx="229">
                  <c:v>861</c:v>
                </c:pt>
                <c:pt idx="230">
                  <c:v>862</c:v>
                </c:pt>
                <c:pt idx="231">
                  <c:v>863</c:v>
                </c:pt>
                <c:pt idx="232">
                  <c:v>864</c:v>
                </c:pt>
                <c:pt idx="233">
                  <c:v>865</c:v>
                </c:pt>
                <c:pt idx="234">
                  <c:v>866</c:v>
                </c:pt>
                <c:pt idx="235">
                  <c:v>867</c:v>
                </c:pt>
                <c:pt idx="236">
                  <c:v>868</c:v>
                </c:pt>
                <c:pt idx="237">
                  <c:v>869</c:v>
                </c:pt>
                <c:pt idx="238">
                  <c:v>870</c:v>
                </c:pt>
              </c:numCache>
            </c:numRef>
          </c:xVal>
          <c:yVal>
            <c:numRef>
              <c:f>Graph!$H$634:$H$870</c:f>
              <c:numCache>
                <c:formatCode>General</c:formatCode>
                <c:ptCount val="23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14-418C-B762-36856CA3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203471"/>
        <c:axId val="1496203951"/>
      </c:scatterChart>
      <c:valAx>
        <c:axId val="1496203471"/>
        <c:scaling>
          <c:orientation val="minMax"/>
          <c:max val="870"/>
          <c:min val="632"/>
        </c:scaling>
        <c:delete val="0"/>
        <c:axPos val="b"/>
        <c:numFmt formatCode="General" sourceLinked="1"/>
        <c:majorTickMark val="out"/>
        <c:minorTickMark val="none"/>
        <c:tickLblPos val="nextTo"/>
        <c:crossAx val="1496203951"/>
        <c:crosses val="autoZero"/>
        <c:crossBetween val="midCat"/>
      </c:valAx>
      <c:valAx>
        <c:axId val="14962039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962034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5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Graph!$A$873:$A$1074</c:f>
              <c:numCache>
                <c:formatCode>General</c:formatCode>
                <c:ptCount val="202"/>
                <c:pt idx="0">
                  <c:v>872</c:v>
                </c:pt>
                <c:pt idx="1">
                  <c:v>873</c:v>
                </c:pt>
                <c:pt idx="2">
                  <c:v>874</c:v>
                </c:pt>
                <c:pt idx="3">
                  <c:v>875</c:v>
                </c:pt>
                <c:pt idx="4">
                  <c:v>876</c:v>
                </c:pt>
                <c:pt idx="5">
                  <c:v>877</c:v>
                </c:pt>
                <c:pt idx="6">
                  <c:v>878</c:v>
                </c:pt>
                <c:pt idx="7">
                  <c:v>879</c:v>
                </c:pt>
                <c:pt idx="8">
                  <c:v>880</c:v>
                </c:pt>
                <c:pt idx="9">
                  <c:v>881</c:v>
                </c:pt>
                <c:pt idx="10">
                  <c:v>882</c:v>
                </c:pt>
                <c:pt idx="11">
                  <c:v>883</c:v>
                </c:pt>
                <c:pt idx="12">
                  <c:v>884</c:v>
                </c:pt>
                <c:pt idx="13">
                  <c:v>885</c:v>
                </c:pt>
                <c:pt idx="14">
                  <c:v>886</c:v>
                </c:pt>
                <c:pt idx="15">
                  <c:v>887</c:v>
                </c:pt>
                <c:pt idx="16">
                  <c:v>888</c:v>
                </c:pt>
                <c:pt idx="17">
                  <c:v>889</c:v>
                </c:pt>
                <c:pt idx="18">
                  <c:v>890</c:v>
                </c:pt>
                <c:pt idx="19">
                  <c:v>891</c:v>
                </c:pt>
                <c:pt idx="20">
                  <c:v>892</c:v>
                </c:pt>
                <c:pt idx="21">
                  <c:v>893</c:v>
                </c:pt>
                <c:pt idx="22">
                  <c:v>894</c:v>
                </c:pt>
                <c:pt idx="23">
                  <c:v>895</c:v>
                </c:pt>
                <c:pt idx="24">
                  <c:v>896</c:v>
                </c:pt>
                <c:pt idx="25">
                  <c:v>897</c:v>
                </c:pt>
                <c:pt idx="26">
                  <c:v>898</c:v>
                </c:pt>
                <c:pt idx="27">
                  <c:v>899</c:v>
                </c:pt>
                <c:pt idx="28">
                  <c:v>900</c:v>
                </c:pt>
                <c:pt idx="29">
                  <c:v>901</c:v>
                </c:pt>
                <c:pt idx="30">
                  <c:v>902</c:v>
                </c:pt>
                <c:pt idx="31">
                  <c:v>903</c:v>
                </c:pt>
                <c:pt idx="32">
                  <c:v>904</c:v>
                </c:pt>
                <c:pt idx="33">
                  <c:v>905</c:v>
                </c:pt>
                <c:pt idx="34">
                  <c:v>906</c:v>
                </c:pt>
                <c:pt idx="35">
                  <c:v>907</c:v>
                </c:pt>
                <c:pt idx="36">
                  <c:v>908</c:v>
                </c:pt>
                <c:pt idx="37">
                  <c:v>909</c:v>
                </c:pt>
                <c:pt idx="38">
                  <c:v>910</c:v>
                </c:pt>
                <c:pt idx="39">
                  <c:v>911</c:v>
                </c:pt>
                <c:pt idx="40">
                  <c:v>912</c:v>
                </c:pt>
                <c:pt idx="41">
                  <c:v>913</c:v>
                </c:pt>
                <c:pt idx="42">
                  <c:v>914</c:v>
                </c:pt>
                <c:pt idx="43">
                  <c:v>915</c:v>
                </c:pt>
                <c:pt idx="44">
                  <c:v>916</c:v>
                </c:pt>
                <c:pt idx="45">
                  <c:v>917</c:v>
                </c:pt>
                <c:pt idx="46">
                  <c:v>918</c:v>
                </c:pt>
                <c:pt idx="47">
                  <c:v>919</c:v>
                </c:pt>
                <c:pt idx="48">
                  <c:v>920</c:v>
                </c:pt>
                <c:pt idx="49">
                  <c:v>921</c:v>
                </c:pt>
                <c:pt idx="50">
                  <c:v>922</c:v>
                </c:pt>
                <c:pt idx="51">
                  <c:v>923</c:v>
                </c:pt>
                <c:pt idx="52">
                  <c:v>924</c:v>
                </c:pt>
                <c:pt idx="53">
                  <c:v>925</c:v>
                </c:pt>
                <c:pt idx="54">
                  <c:v>926</c:v>
                </c:pt>
                <c:pt idx="55">
                  <c:v>927</c:v>
                </c:pt>
                <c:pt idx="56">
                  <c:v>928</c:v>
                </c:pt>
                <c:pt idx="57">
                  <c:v>929</c:v>
                </c:pt>
                <c:pt idx="58">
                  <c:v>930</c:v>
                </c:pt>
                <c:pt idx="59">
                  <c:v>931</c:v>
                </c:pt>
                <c:pt idx="60">
                  <c:v>932</c:v>
                </c:pt>
                <c:pt idx="61">
                  <c:v>933</c:v>
                </c:pt>
                <c:pt idx="62">
                  <c:v>934</c:v>
                </c:pt>
                <c:pt idx="63">
                  <c:v>935</c:v>
                </c:pt>
                <c:pt idx="64">
                  <c:v>936</c:v>
                </c:pt>
                <c:pt idx="65">
                  <c:v>937</c:v>
                </c:pt>
                <c:pt idx="66">
                  <c:v>938</c:v>
                </c:pt>
                <c:pt idx="67">
                  <c:v>939</c:v>
                </c:pt>
                <c:pt idx="68">
                  <c:v>940</c:v>
                </c:pt>
                <c:pt idx="69">
                  <c:v>941</c:v>
                </c:pt>
                <c:pt idx="70">
                  <c:v>942</c:v>
                </c:pt>
                <c:pt idx="71">
                  <c:v>943</c:v>
                </c:pt>
                <c:pt idx="72">
                  <c:v>944</c:v>
                </c:pt>
                <c:pt idx="73">
                  <c:v>945</c:v>
                </c:pt>
                <c:pt idx="74">
                  <c:v>946</c:v>
                </c:pt>
                <c:pt idx="75">
                  <c:v>947</c:v>
                </c:pt>
                <c:pt idx="76">
                  <c:v>948</c:v>
                </c:pt>
                <c:pt idx="77">
                  <c:v>949</c:v>
                </c:pt>
                <c:pt idx="78">
                  <c:v>950</c:v>
                </c:pt>
                <c:pt idx="79">
                  <c:v>951</c:v>
                </c:pt>
                <c:pt idx="80">
                  <c:v>952</c:v>
                </c:pt>
                <c:pt idx="81">
                  <c:v>953</c:v>
                </c:pt>
                <c:pt idx="82">
                  <c:v>954</c:v>
                </c:pt>
                <c:pt idx="83">
                  <c:v>955</c:v>
                </c:pt>
                <c:pt idx="84">
                  <c:v>956</c:v>
                </c:pt>
                <c:pt idx="85">
                  <c:v>957</c:v>
                </c:pt>
                <c:pt idx="86">
                  <c:v>958</c:v>
                </c:pt>
                <c:pt idx="87">
                  <c:v>959</c:v>
                </c:pt>
                <c:pt idx="88">
                  <c:v>960</c:v>
                </c:pt>
                <c:pt idx="89">
                  <c:v>961</c:v>
                </c:pt>
                <c:pt idx="90">
                  <c:v>962</c:v>
                </c:pt>
                <c:pt idx="91">
                  <c:v>963</c:v>
                </c:pt>
                <c:pt idx="92">
                  <c:v>964</c:v>
                </c:pt>
                <c:pt idx="93">
                  <c:v>965</c:v>
                </c:pt>
                <c:pt idx="94">
                  <c:v>966</c:v>
                </c:pt>
                <c:pt idx="95">
                  <c:v>967</c:v>
                </c:pt>
                <c:pt idx="96">
                  <c:v>968</c:v>
                </c:pt>
                <c:pt idx="97">
                  <c:v>969</c:v>
                </c:pt>
                <c:pt idx="98">
                  <c:v>970</c:v>
                </c:pt>
                <c:pt idx="99">
                  <c:v>971</c:v>
                </c:pt>
                <c:pt idx="100">
                  <c:v>972</c:v>
                </c:pt>
                <c:pt idx="101">
                  <c:v>973</c:v>
                </c:pt>
                <c:pt idx="102">
                  <c:v>974</c:v>
                </c:pt>
                <c:pt idx="103">
                  <c:v>975</c:v>
                </c:pt>
                <c:pt idx="104">
                  <c:v>976</c:v>
                </c:pt>
                <c:pt idx="105">
                  <c:v>977</c:v>
                </c:pt>
                <c:pt idx="106">
                  <c:v>978</c:v>
                </c:pt>
                <c:pt idx="107">
                  <c:v>979</c:v>
                </c:pt>
                <c:pt idx="108">
                  <c:v>980</c:v>
                </c:pt>
                <c:pt idx="109">
                  <c:v>981</c:v>
                </c:pt>
                <c:pt idx="110">
                  <c:v>982</c:v>
                </c:pt>
                <c:pt idx="111">
                  <c:v>983</c:v>
                </c:pt>
                <c:pt idx="112">
                  <c:v>984</c:v>
                </c:pt>
                <c:pt idx="113">
                  <c:v>985</c:v>
                </c:pt>
                <c:pt idx="114">
                  <c:v>986</c:v>
                </c:pt>
                <c:pt idx="115">
                  <c:v>987</c:v>
                </c:pt>
                <c:pt idx="116">
                  <c:v>988</c:v>
                </c:pt>
                <c:pt idx="117">
                  <c:v>989</c:v>
                </c:pt>
                <c:pt idx="118">
                  <c:v>990</c:v>
                </c:pt>
                <c:pt idx="119">
                  <c:v>991</c:v>
                </c:pt>
                <c:pt idx="120">
                  <c:v>992</c:v>
                </c:pt>
                <c:pt idx="121">
                  <c:v>993</c:v>
                </c:pt>
                <c:pt idx="122">
                  <c:v>994</c:v>
                </c:pt>
                <c:pt idx="123">
                  <c:v>995</c:v>
                </c:pt>
                <c:pt idx="124">
                  <c:v>996</c:v>
                </c:pt>
                <c:pt idx="125">
                  <c:v>997</c:v>
                </c:pt>
                <c:pt idx="126">
                  <c:v>998</c:v>
                </c:pt>
                <c:pt idx="127">
                  <c:v>999</c:v>
                </c:pt>
                <c:pt idx="128">
                  <c:v>1000</c:v>
                </c:pt>
                <c:pt idx="129">
                  <c:v>1001</c:v>
                </c:pt>
                <c:pt idx="130">
                  <c:v>1002</c:v>
                </c:pt>
                <c:pt idx="131">
                  <c:v>1003</c:v>
                </c:pt>
                <c:pt idx="132">
                  <c:v>1004</c:v>
                </c:pt>
                <c:pt idx="133">
                  <c:v>1005</c:v>
                </c:pt>
                <c:pt idx="134">
                  <c:v>1006</c:v>
                </c:pt>
                <c:pt idx="135">
                  <c:v>1007</c:v>
                </c:pt>
                <c:pt idx="136">
                  <c:v>1008</c:v>
                </c:pt>
                <c:pt idx="137">
                  <c:v>1009</c:v>
                </c:pt>
                <c:pt idx="138">
                  <c:v>1010</c:v>
                </c:pt>
                <c:pt idx="139">
                  <c:v>1011</c:v>
                </c:pt>
                <c:pt idx="140">
                  <c:v>1012</c:v>
                </c:pt>
                <c:pt idx="141">
                  <c:v>1013</c:v>
                </c:pt>
                <c:pt idx="142">
                  <c:v>1014</c:v>
                </c:pt>
                <c:pt idx="143">
                  <c:v>1015</c:v>
                </c:pt>
                <c:pt idx="144">
                  <c:v>1016</c:v>
                </c:pt>
                <c:pt idx="145">
                  <c:v>1017</c:v>
                </c:pt>
                <c:pt idx="146">
                  <c:v>1018</c:v>
                </c:pt>
                <c:pt idx="147">
                  <c:v>1019</c:v>
                </c:pt>
                <c:pt idx="148">
                  <c:v>1020</c:v>
                </c:pt>
                <c:pt idx="149">
                  <c:v>1021</c:v>
                </c:pt>
                <c:pt idx="150">
                  <c:v>1022</c:v>
                </c:pt>
                <c:pt idx="151">
                  <c:v>1023</c:v>
                </c:pt>
                <c:pt idx="152">
                  <c:v>1024</c:v>
                </c:pt>
                <c:pt idx="153">
                  <c:v>1025</c:v>
                </c:pt>
                <c:pt idx="154">
                  <c:v>1026</c:v>
                </c:pt>
                <c:pt idx="155">
                  <c:v>1027</c:v>
                </c:pt>
                <c:pt idx="156">
                  <c:v>1028</c:v>
                </c:pt>
                <c:pt idx="157">
                  <c:v>1029</c:v>
                </c:pt>
                <c:pt idx="158">
                  <c:v>1030</c:v>
                </c:pt>
                <c:pt idx="159">
                  <c:v>1031</c:v>
                </c:pt>
                <c:pt idx="160">
                  <c:v>1032</c:v>
                </c:pt>
                <c:pt idx="161">
                  <c:v>1033</c:v>
                </c:pt>
                <c:pt idx="162">
                  <c:v>1034</c:v>
                </c:pt>
                <c:pt idx="163">
                  <c:v>1035</c:v>
                </c:pt>
                <c:pt idx="164">
                  <c:v>1036</c:v>
                </c:pt>
                <c:pt idx="165">
                  <c:v>1037</c:v>
                </c:pt>
                <c:pt idx="166">
                  <c:v>1038</c:v>
                </c:pt>
                <c:pt idx="167">
                  <c:v>1039</c:v>
                </c:pt>
                <c:pt idx="168">
                  <c:v>1040</c:v>
                </c:pt>
                <c:pt idx="169">
                  <c:v>1041</c:v>
                </c:pt>
                <c:pt idx="170">
                  <c:v>1042</c:v>
                </c:pt>
                <c:pt idx="171">
                  <c:v>1043</c:v>
                </c:pt>
                <c:pt idx="172">
                  <c:v>1044</c:v>
                </c:pt>
                <c:pt idx="173">
                  <c:v>1045</c:v>
                </c:pt>
                <c:pt idx="174">
                  <c:v>1046</c:v>
                </c:pt>
                <c:pt idx="175">
                  <c:v>1047</c:v>
                </c:pt>
                <c:pt idx="176">
                  <c:v>1048</c:v>
                </c:pt>
                <c:pt idx="177">
                  <c:v>1049</c:v>
                </c:pt>
                <c:pt idx="178">
                  <c:v>1050</c:v>
                </c:pt>
                <c:pt idx="179">
                  <c:v>1051</c:v>
                </c:pt>
                <c:pt idx="180">
                  <c:v>1052</c:v>
                </c:pt>
                <c:pt idx="181">
                  <c:v>1053</c:v>
                </c:pt>
                <c:pt idx="182">
                  <c:v>1054</c:v>
                </c:pt>
                <c:pt idx="183">
                  <c:v>1055</c:v>
                </c:pt>
                <c:pt idx="184">
                  <c:v>1056</c:v>
                </c:pt>
                <c:pt idx="185">
                  <c:v>1057</c:v>
                </c:pt>
                <c:pt idx="186">
                  <c:v>1058</c:v>
                </c:pt>
                <c:pt idx="187">
                  <c:v>1059</c:v>
                </c:pt>
                <c:pt idx="188">
                  <c:v>1060</c:v>
                </c:pt>
                <c:pt idx="189">
                  <c:v>1061</c:v>
                </c:pt>
                <c:pt idx="190">
                  <c:v>1062</c:v>
                </c:pt>
                <c:pt idx="191">
                  <c:v>1063</c:v>
                </c:pt>
                <c:pt idx="192">
                  <c:v>1064</c:v>
                </c:pt>
                <c:pt idx="193">
                  <c:v>1065</c:v>
                </c:pt>
                <c:pt idx="194">
                  <c:v>1066</c:v>
                </c:pt>
                <c:pt idx="195">
                  <c:v>1067</c:v>
                </c:pt>
                <c:pt idx="196">
                  <c:v>1068</c:v>
                </c:pt>
                <c:pt idx="197">
                  <c:v>1069</c:v>
                </c:pt>
                <c:pt idx="198">
                  <c:v>1070</c:v>
                </c:pt>
                <c:pt idx="199">
                  <c:v>1071</c:v>
                </c:pt>
                <c:pt idx="200">
                  <c:v>1072</c:v>
                </c:pt>
                <c:pt idx="201">
                  <c:v>1073</c:v>
                </c:pt>
              </c:numCache>
            </c:numRef>
          </c:xVal>
          <c:yVal>
            <c:numRef>
              <c:f>Graph!$D$874:$D$1073</c:f>
              <c:numCache>
                <c:formatCode>General</c:formatCode>
                <c:ptCount val="200"/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89-4F4C-85DA-E4340DD1BFBF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Graph!$A$873:$A$1074</c:f>
              <c:numCache>
                <c:formatCode>General</c:formatCode>
                <c:ptCount val="202"/>
                <c:pt idx="0">
                  <c:v>872</c:v>
                </c:pt>
                <c:pt idx="1">
                  <c:v>873</c:v>
                </c:pt>
                <c:pt idx="2">
                  <c:v>874</c:v>
                </c:pt>
                <c:pt idx="3">
                  <c:v>875</c:v>
                </c:pt>
                <c:pt idx="4">
                  <c:v>876</c:v>
                </c:pt>
                <c:pt idx="5">
                  <c:v>877</c:v>
                </c:pt>
                <c:pt idx="6">
                  <c:v>878</c:v>
                </c:pt>
                <c:pt idx="7">
                  <c:v>879</c:v>
                </c:pt>
                <c:pt idx="8">
                  <c:v>880</c:v>
                </c:pt>
                <c:pt idx="9">
                  <c:v>881</c:v>
                </c:pt>
                <c:pt idx="10">
                  <c:v>882</c:v>
                </c:pt>
                <c:pt idx="11">
                  <c:v>883</c:v>
                </c:pt>
                <c:pt idx="12">
                  <c:v>884</c:v>
                </c:pt>
                <c:pt idx="13">
                  <c:v>885</c:v>
                </c:pt>
                <c:pt idx="14">
                  <c:v>886</c:v>
                </c:pt>
                <c:pt idx="15">
                  <c:v>887</c:v>
                </c:pt>
                <c:pt idx="16">
                  <c:v>888</c:v>
                </c:pt>
                <c:pt idx="17">
                  <c:v>889</c:v>
                </c:pt>
                <c:pt idx="18">
                  <c:v>890</c:v>
                </c:pt>
                <c:pt idx="19">
                  <c:v>891</c:v>
                </c:pt>
                <c:pt idx="20">
                  <c:v>892</c:v>
                </c:pt>
                <c:pt idx="21">
                  <c:v>893</c:v>
                </c:pt>
                <c:pt idx="22">
                  <c:v>894</c:v>
                </c:pt>
                <c:pt idx="23">
                  <c:v>895</c:v>
                </c:pt>
                <c:pt idx="24">
                  <c:v>896</c:v>
                </c:pt>
                <c:pt idx="25">
                  <c:v>897</c:v>
                </c:pt>
                <c:pt idx="26">
                  <c:v>898</c:v>
                </c:pt>
                <c:pt idx="27">
                  <c:v>899</c:v>
                </c:pt>
                <c:pt idx="28">
                  <c:v>900</c:v>
                </c:pt>
                <c:pt idx="29">
                  <c:v>901</c:v>
                </c:pt>
                <c:pt idx="30">
                  <c:v>902</c:v>
                </c:pt>
                <c:pt idx="31">
                  <c:v>903</c:v>
                </c:pt>
                <c:pt idx="32">
                  <c:v>904</c:v>
                </c:pt>
                <c:pt idx="33">
                  <c:v>905</c:v>
                </c:pt>
                <c:pt idx="34">
                  <c:v>906</c:v>
                </c:pt>
                <c:pt idx="35">
                  <c:v>907</c:v>
                </c:pt>
                <c:pt idx="36">
                  <c:v>908</c:v>
                </c:pt>
                <c:pt idx="37">
                  <c:v>909</c:v>
                </c:pt>
                <c:pt idx="38">
                  <c:v>910</c:v>
                </c:pt>
                <c:pt idx="39">
                  <c:v>911</c:v>
                </c:pt>
                <c:pt idx="40">
                  <c:v>912</c:v>
                </c:pt>
                <c:pt idx="41">
                  <c:v>913</c:v>
                </c:pt>
                <c:pt idx="42">
                  <c:v>914</c:v>
                </c:pt>
                <c:pt idx="43">
                  <c:v>915</c:v>
                </c:pt>
                <c:pt idx="44">
                  <c:v>916</c:v>
                </c:pt>
                <c:pt idx="45">
                  <c:v>917</c:v>
                </c:pt>
                <c:pt idx="46">
                  <c:v>918</c:v>
                </c:pt>
                <c:pt idx="47">
                  <c:v>919</c:v>
                </c:pt>
                <c:pt idx="48">
                  <c:v>920</c:v>
                </c:pt>
                <c:pt idx="49">
                  <c:v>921</c:v>
                </c:pt>
                <c:pt idx="50">
                  <c:v>922</c:v>
                </c:pt>
                <c:pt idx="51">
                  <c:v>923</c:v>
                </c:pt>
                <c:pt idx="52">
                  <c:v>924</c:v>
                </c:pt>
                <c:pt idx="53">
                  <c:v>925</c:v>
                </c:pt>
                <c:pt idx="54">
                  <c:v>926</c:v>
                </c:pt>
                <c:pt idx="55">
                  <c:v>927</c:v>
                </c:pt>
                <c:pt idx="56">
                  <c:v>928</c:v>
                </c:pt>
                <c:pt idx="57">
                  <c:v>929</c:v>
                </c:pt>
                <c:pt idx="58">
                  <c:v>930</c:v>
                </c:pt>
                <c:pt idx="59">
                  <c:v>931</c:v>
                </c:pt>
                <c:pt idx="60">
                  <c:v>932</c:v>
                </c:pt>
                <c:pt idx="61">
                  <c:v>933</c:v>
                </c:pt>
                <c:pt idx="62">
                  <c:v>934</c:v>
                </c:pt>
                <c:pt idx="63">
                  <c:v>935</c:v>
                </c:pt>
                <c:pt idx="64">
                  <c:v>936</c:v>
                </c:pt>
                <c:pt idx="65">
                  <c:v>937</c:v>
                </c:pt>
                <c:pt idx="66">
                  <c:v>938</c:v>
                </c:pt>
                <c:pt idx="67">
                  <c:v>939</c:v>
                </c:pt>
                <c:pt idx="68">
                  <c:v>940</c:v>
                </c:pt>
                <c:pt idx="69">
                  <c:v>941</c:v>
                </c:pt>
                <c:pt idx="70">
                  <c:v>942</c:v>
                </c:pt>
                <c:pt idx="71">
                  <c:v>943</c:v>
                </c:pt>
                <c:pt idx="72">
                  <c:v>944</c:v>
                </c:pt>
                <c:pt idx="73">
                  <c:v>945</c:v>
                </c:pt>
                <c:pt idx="74">
                  <c:v>946</c:v>
                </c:pt>
                <c:pt idx="75">
                  <c:v>947</c:v>
                </c:pt>
                <c:pt idx="76">
                  <c:v>948</c:v>
                </c:pt>
                <c:pt idx="77">
                  <c:v>949</c:v>
                </c:pt>
                <c:pt idx="78">
                  <c:v>950</c:v>
                </c:pt>
                <c:pt idx="79">
                  <c:v>951</c:v>
                </c:pt>
                <c:pt idx="80">
                  <c:v>952</c:v>
                </c:pt>
                <c:pt idx="81">
                  <c:v>953</c:v>
                </c:pt>
                <c:pt idx="82">
                  <c:v>954</c:v>
                </c:pt>
                <c:pt idx="83">
                  <c:v>955</c:v>
                </c:pt>
                <c:pt idx="84">
                  <c:v>956</c:v>
                </c:pt>
                <c:pt idx="85">
                  <c:v>957</c:v>
                </c:pt>
                <c:pt idx="86">
                  <c:v>958</c:v>
                </c:pt>
                <c:pt idx="87">
                  <c:v>959</c:v>
                </c:pt>
                <c:pt idx="88">
                  <c:v>960</c:v>
                </c:pt>
                <c:pt idx="89">
                  <c:v>961</c:v>
                </c:pt>
                <c:pt idx="90">
                  <c:v>962</c:v>
                </c:pt>
                <c:pt idx="91">
                  <c:v>963</c:v>
                </c:pt>
                <c:pt idx="92">
                  <c:v>964</c:v>
                </c:pt>
                <c:pt idx="93">
                  <c:v>965</c:v>
                </c:pt>
                <c:pt idx="94">
                  <c:v>966</c:v>
                </c:pt>
                <c:pt idx="95">
                  <c:v>967</c:v>
                </c:pt>
                <c:pt idx="96">
                  <c:v>968</c:v>
                </c:pt>
                <c:pt idx="97">
                  <c:v>969</c:v>
                </c:pt>
                <c:pt idx="98">
                  <c:v>970</c:v>
                </c:pt>
                <c:pt idx="99">
                  <c:v>971</c:v>
                </c:pt>
                <c:pt idx="100">
                  <c:v>972</c:v>
                </c:pt>
                <c:pt idx="101">
                  <c:v>973</c:v>
                </c:pt>
                <c:pt idx="102">
                  <c:v>974</c:v>
                </c:pt>
                <c:pt idx="103">
                  <c:v>975</c:v>
                </c:pt>
                <c:pt idx="104">
                  <c:v>976</c:v>
                </c:pt>
                <c:pt idx="105">
                  <c:v>977</c:v>
                </c:pt>
                <c:pt idx="106">
                  <c:v>978</c:v>
                </c:pt>
                <c:pt idx="107">
                  <c:v>979</c:v>
                </c:pt>
                <c:pt idx="108">
                  <c:v>980</c:v>
                </c:pt>
                <c:pt idx="109">
                  <c:v>981</c:v>
                </c:pt>
                <c:pt idx="110">
                  <c:v>982</c:v>
                </c:pt>
                <c:pt idx="111">
                  <c:v>983</c:v>
                </c:pt>
                <c:pt idx="112">
                  <c:v>984</c:v>
                </c:pt>
                <c:pt idx="113">
                  <c:v>985</c:v>
                </c:pt>
                <c:pt idx="114">
                  <c:v>986</c:v>
                </c:pt>
                <c:pt idx="115">
                  <c:v>987</c:v>
                </c:pt>
                <c:pt idx="116">
                  <c:v>988</c:v>
                </c:pt>
                <c:pt idx="117">
                  <c:v>989</c:v>
                </c:pt>
                <c:pt idx="118">
                  <c:v>990</c:v>
                </c:pt>
                <c:pt idx="119">
                  <c:v>991</c:v>
                </c:pt>
                <c:pt idx="120">
                  <c:v>992</c:v>
                </c:pt>
                <c:pt idx="121">
                  <c:v>993</c:v>
                </c:pt>
                <c:pt idx="122">
                  <c:v>994</c:v>
                </c:pt>
                <c:pt idx="123">
                  <c:v>995</c:v>
                </c:pt>
                <c:pt idx="124">
                  <c:v>996</c:v>
                </c:pt>
                <c:pt idx="125">
                  <c:v>997</c:v>
                </c:pt>
                <c:pt idx="126">
                  <c:v>998</c:v>
                </c:pt>
                <c:pt idx="127">
                  <c:v>999</c:v>
                </c:pt>
                <c:pt idx="128">
                  <c:v>1000</c:v>
                </c:pt>
                <c:pt idx="129">
                  <c:v>1001</c:v>
                </c:pt>
                <c:pt idx="130">
                  <c:v>1002</c:v>
                </c:pt>
                <c:pt idx="131">
                  <c:v>1003</c:v>
                </c:pt>
                <c:pt idx="132">
                  <c:v>1004</c:v>
                </c:pt>
                <c:pt idx="133">
                  <c:v>1005</c:v>
                </c:pt>
                <c:pt idx="134">
                  <c:v>1006</c:v>
                </c:pt>
                <c:pt idx="135">
                  <c:v>1007</c:v>
                </c:pt>
                <c:pt idx="136">
                  <c:v>1008</c:v>
                </c:pt>
                <c:pt idx="137">
                  <c:v>1009</c:v>
                </c:pt>
                <c:pt idx="138">
                  <c:v>1010</c:v>
                </c:pt>
                <c:pt idx="139">
                  <c:v>1011</c:v>
                </c:pt>
                <c:pt idx="140">
                  <c:v>1012</c:v>
                </c:pt>
                <c:pt idx="141">
                  <c:v>1013</c:v>
                </c:pt>
                <c:pt idx="142">
                  <c:v>1014</c:v>
                </c:pt>
                <c:pt idx="143">
                  <c:v>1015</c:v>
                </c:pt>
                <c:pt idx="144">
                  <c:v>1016</c:v>
                </c:pt>
                <c:pt idx="145">
                  <c:v>1017</c:v>
                </c:pt>
                <c:pt idx="146">
                  <c:v>1018</c:v>
                </c:pt>
                <c:pt idx="147">
                  <c:v>1019</c:v>
                </c:pt>
                <c:pt idx="148">
                  <c:v>1020</c:v>
                </c:pt>
                <c:pt idx="149">
                  <c:v>1021</c:v>
                </c:pt>
                <c:pt idx="150">
                  <c:v>1022</c:v>
                </c:pt>
                <c:pt idx="151">
                  <c:v>1023</c:v>
                </c:pt>
                <c:pt idx="152">
                  <c:v>1024</c:v>
                </c:pt>
                <c:pt idx="153">
                  <c:v>1025</c:v>
                </c:pt>
                <c:pt idx="154">
                  <c:v>1026</c:v>
                </c:pt>
                <c:pt idx="155">
                  <c:v>1027</c:v>
                </c:pt>
                <c:pt idx="156">
                  <c:v>1028</c:v>
                </c:pt>
                <c:pt idx="157">
                  <c:v>1029</c:v>
                </c:pt>
                <c:pt idx="158">
                  <c:v>1030</c:v>
                </c:pt>
                <c:pt idx="159">
                  <c:v>1031</c:v>
                </c:pt>
                <c:pt idx="160">
                  <c:v>1032</c:v>
                </c:pt>
                <c:pt idx="161">
                  <c:v>1033</c:v>
                </c:pt>
                <c:pt idx="162">
                  <c:v>1034</c:v>
                </c:pt>
                <c:pt idx="163">
                  <c:v>1035</c:v>
                </c:pt>
                <c:pt idx="164">
                  <c:v>1036</c:v>
                </c:pt>
                <c:pt idx="165">
                  <c:v>1037</c:v>
                </c:pt>
                <c:pt idx="166">
                  <c:v>1038</c:v>
                </c:pt>
                <c:pt idx="167">
                  <c:v>1039</c:v>
                </c:pt>
                <c:pt idx="168">
                  <c:v>1040</c:v>
                </c:pt>
                <c:pt idx="169">
                  <c:v>1041</c:v>
                </c:pt>
                <c:pt idx="170">
                  <c:v>1042</c:v>
                </c:pt>
                <c:pt idx="171">
                  <c:v>1043</c:v>
                </c:pt>
                <c:pt idx="172">
                  <c:v>1044</c:v>
                </c:pt>
                <c:pt idx="173">
                  <c:v>1045</c:v>
                </c:pt>
                <c:pt idx="174">
                  <c:v>1046</c:v>
                </c:pt>
                <c:pt idx="175">
                  <c:v>1047</c:v>
                </c:pt>
                <c:pt idx="176">
                  <c:v>1048</c:v>
                </c:pt>
                <c:pt idx="177">
                  <c:v>1049</c:v>
                </c:pt>
                <c:pt idx="178">
                  <c:v>1050</c:v>
                </c:pt>
                <c:pt idx="179">
                  <c:v>1051</c:v>
                </c:pt>
                <c:pt idx="180">
                  <c:v>1052</c:v>
                </c:pt>
                <c:pt idx="181">
                  <c:v>1053</c:v>
                </c:pt>
                <c:pt idx="182">
                  <c:v>1054</c:v>
                </c:pt>
                <c:pt idx="183">
                  <c:v>1055</c:v>
                </c:pt>
                <c:pt idx="184">
                  <c:v>1056</c:v>
                </c:pt>
                <c:pt idx="185">
                  <c:v>1057</c:v>
                </c:pt>
                <c:pt idx="186">
                  <c:v>1058</c:v>
                </c:pt>
                <c:pt idx="187">
                  <c:v>1059</c:v>
                </c:pt>
                <c:pt idx="188">
                  <c:v>1060</c:v>
                </c:pt>
                <c:pt idx="189">
                  <c:v>1061</c:v>
                </c:pt>
                <c:pt idx="190">
                  <c:v>1062</c:v>
                </c:pt>
                <c:pt idx="191">
                  <c:v>1063</c:v>
                </c:pt>
                <c:pt idx="192">
                  <c:v>1064</c:v>
                </c:pt>
                <c:pt idx="193">
                  <c:v>1065</c:v>
                </c:pt>
                <c:pt idx="194">
                  <c:v>1066</c:v>
                </c:pt>
                <c:pt idx="195">
                  <c:v>1067</c:v>
                </c:pt>
                <c:pt idx="196">
                  <c:v>1068</c:v>
                </c:pt>
                <c:pt idx="197">
                  <c:v>1069</c:v>
                </c:pt>
                <c:pt idx="198">
                  <c:v>1070</c:v>
                </c:pt>
                <c:pt idx="199">
                  <c:v>1071</c:v>
                </c:pt>
                <c:pt idx="200">
                  <c:v>1072</c:v>
                </c:pt>
                <c:pt idx="201">
                  <c:v>1073</c:v>
                </c:pt>
              </c:numCache>
            </c:numRef>
          </c:xVal>
          <c:yVal>
            <c:numRef>
              <c:f>Graph!$B$874:$B$1073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89-4F4C-85DA-E4340DD1BFBF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Graph!$A$873:$A$1074</c:f>
              <c:numCache>
                <c:formatCode>General</c:formatCode>
                <c:ptCount val="202"/>
                <c:pt idx="0">
                  <c:v>872</c:v>
                </c:pt>
                <c:pt idx="1">
                  <c:v>873</c:v>
                </c:pt>
                <c:pt idx="2">
                  <c:v>874</c:v>
                </c:pt>
                <c:pt idx="3">
                  <c:v>875</c:v>
                </c:pt>
                <c:pt idx="4">
                  <c:v>876</c:v>
                </c:pt>
                <c:pt idx="5">
                  <c:v>877</c:v>
                </c:pt>
                <c:pt idx="6">
                  <c:v>878</c:v>
                </c:pt>
                <c:pt idx="7">
                  <c:v>879</c:v>
                </c:pt>
                <c:pt idx="8">
                  <c:v>880</c:v>
                </c:pt>
                <c:pt idx="9">
                  <c:v>881</c:v>
                </c:pt>
                <c:pt idx="10">
                  <c:v>882</c:v>
                </c:pt>
                <c:pt idx="11">
                  <c:v>883</c:v>
                </c:pt>
                <c:pt idx="12">
                  <c:v>884</c:v>
                </c:pt>
                <c:pt idx="13">
                  <c:v>885</c:v>
                </c:pt>
                <c:pt idx="14">
                  <c:v>886</c:v>
                </c:pt>
                <c:pt idx="15">
                  <c:v>887</c:v>
                </c:pt>
                <c:pt idx="16">
                  <c:v>888</c:v>
                </c:pt>
                <c:pt idx="17">
                  <c:v>889</c:v>
                </c:pt>
                <c:pt idx="18">
                  <c:v>890</c:v>
                </c:pt>
                <c:pt idx="19">
                  <c:v>891</c:v>
                </c:pt>
                <c:pt idx="20">
                  <c:v>892</c:v>
                </c:pt>
                <c:pt idx="21">
                  <c:v>893</c:v>
                </c:pt>
                <c:pt idx="22">
                  <c:v>894</c:v>
                </c:pt>
                <c:pt idx="23">
                  <c:v>895</c:v>
                </c:pt>
                <c:pt idx="24">
                  <c:v>896</c:v>
                </c:pt>
                <c:pt idx="25">
                  <c:v>897</c:v>
                </c:pt>
                <c:pt idx="26">
                  <c:v>898</c:v>
                </c:pt>
                <c:pt idx="27">
                  <c:v>899</c:v>
                </c:pt>
                <c:pt idx="28">
                  <c:v>900</c:v>
                </c:pt>
                <c:pt idx="29">
                  <c:v>901</c:v>
                </c:pt>
                <c:pt idx="30">
                  <c:v>902</c:v>
                </c:pt>
                <c:pt idx="31">
                  <c:v>903</c:v>
                </c:pt>
                <c:pt idx="32">
                  <c:v>904</c:v>
                </c:pt>
                <c:pt idx="33">
                  <c:v>905</c:v>
                </c:pt>
                <c:pt idx="34">
                  <c:v>906</c:v>
                </c:pt>
                <c:pt idx="35">
                  <c:v>907</c:v>
                </c:pt>
                <c:pt idx="36">
                  <c:v>908</c:v>
                </c:pt>
                <c:pt idx="37">
                  <c:v>909</c:v>
                </c:pt>
                <c:pt idx="38">
                  <c:v>910</c:v>
                </c:pt>
                <c:pt idx="39">
                  <c:v>911</c:v>
                </c:pt>
                <c:pt idx="40">
                  <c:v>912</c:v>
                </c:pt>
                <c:pt idx="41">
                  <c:v>913</c:v>
                </c:pt>
                <c:pt idx="42">
                  <c:v>914</c:v>
                </c:pt>
                <c:pt idx="43">
                  <c:v>915</c:v>
                </c:pt>
                <c:pt idx="44">
                  <c:v>916</c:v>
                </c:pt>
                <c:pt idx="45">
                  <c:v>917</c:v>
                </c:pt>
                <c:pt idx="46">
                  <c:v>918</c:v>
                </c:pt>
                <c:pt idx="47">
                  <c:v>919</c:v>
                </c:pt>
                <c:pt idx="48">
                  <c:v>920</c:v>
                </c:pt>
                <c:pt idx="49">
                  <c:v>921</c:v>
                </c:pt>
                <c:pt idx="50">
                  <c:v>922</c:v>
                </c:pt>
                <c:pt idx="51">
                  <c:v>923</c:v>
                </c:pt>
                <c:pt idx="52">
                  <c:v>924</c:v>
                </c:pt>
                <c:pt idx="53">
                  <c:v>925</c:v>
                </c:pt>
                <c:pt idx="54">
                  <c:v>926</c:v>
                </c:pt>
                <c:pt idx="55">
                  <c:v>927</c:v>
                </c:pt>
                <c:pt idx="56">
                  <c:v>928</c:v>
                </c:pt>
                <c:pt idx="57">
                  <c:v>929</c:v>
                </c:pt>
                <c:pt idx="58">
                  <c:v>930</c:v>
                </c:pt>
                <c:pt idx="59">
                  <c:v>931</c:v>
                </c:pt>
                <c:pt idx="60">
                  <c:v>932</c:v>
                </c:pt>
                <c:pt idx="61">
                  <c:v>933</c:v>
                </c:pt>
                <c:pt idx="62">
                  <c:v>934</c:v>
                </c:pt>
                <c:pt idx="63">
                  <c:v>935</c:v>
                </c:pt>
                <c:pt idx="64">
                  <c:v>936</c:v>
                </c:pt>
                <c:pt idx="65">
                  <c:v>937</c:v>
                </c:pt>
                <c:pt idx="66">
                  <c:v>938</c:v>
                </c:pt>
                <c:pt idx="67">
                  <c:v>939</c:v>
                </c:pt>
                <c:pt idx="68">
                  <c:v>940</c:v>
                </c:pt>
                <c:pt idx="69">
                  <c:v>941</c:v>
                </c:pt>
                <c:pt idx="70">
                  <c:v>942</c:v>
                </c:pt>
                <c:pt idx="71">
                  <c:v>943</c:v>
                </c:pt>
                <c:pt idx="72">
                  <c:v>944</c:v>
                </c:pt>
                <c:pt idx="73">
                  <c:v>945</c:v>
                </c:pt>
                <c:pt idx="74">
                  <c:v>946</c:v>
                </c:pt>
                <c:pt idx="75">
                  <c:v>947</c:v>
                </c:pt>
                <c:pt idx="76">
                  <c:v>948</c:v>
                </c:pt>
                <c:pt idx="77">
                  <c:v>949</c:v>
                </c:pt>
                <c:pt idx="78">
                  <c:v>950</c:v>
                </c:pt>
                <c:pt idx="79">
                  <c:v>951</c:v>
                </c:pt>
                <c:pt idx="80">
                  <c:v>952</c:v>
                </c:pt>
                <c:pt idx="81">
                  <c:v>953</c:v>
                </c:pt>
                <c:pt idx="82">
                  <c:v>954</c:v>
                </c:pt>
                <c:pt idx="83">
                  <c:v>955</c:v>
                </c:pt>
                <c:pt idx="84">
                  <c:v>956</c:v>
                </c:pt>
                <c:pt idx="85">
                  <c:v>957</c:v>
                </c:pt>
                <c:pt idx="86">
                  <c:v>958</c:v>
                </c:pt>
                <c:pt idx="87">
                  <c:v>959</c:v>
                </c:pt>
                <c:pt idx="88">
                  <c:v>960</c:v>
                </c:pt>
                <c:pt idx="89">
                  <c:v>961</c:v>
                </c:pt>
                <c:pt idx="90">
                  <c:v>962</c:v>
                </c:pt>
                <c:pt idx="91">
                  <c:v>963</c:v>
                </c:pt>
                <c:pt idx="92">
                  <c:v>964</c:v>
                </c:pt>
                <c:pt idx="93">
                  <c:v>965</c:v>
                </c:pt>
                <c:pt idx="94">
                  <c:v>966</c:v>
                </c:pt>
                <c:pt idx="95">
                  <c:v>967</c:v>
                </c:pt>
                <c:pt idx="96">
                  <c:v>968</c:v>
                </c:pt>
                <c:pt idx="97">
                  <c:v>969</c:v>
                </c:pt>
                <c:pt idx="98">
                  <c:v>970</c:v>
                </c:pt>
                <c:pt idx="99">
                  <c:v>971</c:v>
                </c:pt>
                <c:pt idx="100">
                  <c:v>972</c:v>
                </c:pt>
                <c:pt idx="101">
                  <c:v>973</c:v>
                </c:pt>
                <c:pt idx="102">
                  <c:v>974</c:v>
                </c:pt>
                <c:pt idx="103">
                  <c:v>975</c:v>
                </c:pt>
                <c:pt idx="104">
                  <c:v>976</c:v>
                </c:pt>
                <c:pt idx="105">
                  <c:v>977</c:v>
                </c:pt>
                <c:pt idx="106">
                  <c:v>978</c:v>
                </c:pt>
                <c:pt idx="107">
                  <c:v>979</c:v>
                </c:pt>
                <c:pt idx="108">
                  <c:v>980</c:v>
                </c:pt>
                <c:pt idx="109">
                  <c:v>981</c:v>
                </c:pt>
                <c:pt idx="110">
                  <c:v>982</c:v>
                </c:pt>
                <c:pt idx="111">
                  <c:v>983</c:v>
                </c:pt>
                <c:pt idx="112">
                  <c:v>984</c:v>
                </c:pt>
                <c:pt idx="113">
                  <c:v>985</c:v>
                </c:pt>
                <c:pt idx="114">
                  <c:v>986</c:v>
                </c:pt>
                <c:pt idx="115">
                  <c:v>987</c:v>
                </c:pt>
                <c:pt idx="116">
                  <c:v>988</c:v>
                </c:pt>
                <c:pt idx="117">
                  <c:v>989</c:v>
                </c:pt>
                <c:pt idx="118">
                  <c:v>990</c:v>
                </c:pt>
                <c:pt idx="119">
                  <c:v>991</c:v>
                </c:pt>
                <c:pt idx="120">
                  <c:v>992</c:v>
                </c:pt>
                <c:pt idx="121">
                  <c:v>993</c:v>
                </c:pt>
                <c:pt idx="122">
                  <c:v>994</c:v>
                </c:pt>
                <c:pt idx="123">
                  <c:v>995</c:v>
                </c:pt>
                <c:pt idx="124">
                  <c:v>996</c:v>
                </c:pt>
                <c:pt idx="125">
                  <c:v>997</c:v>
                </c:pt>
                <c:pt idx="126">
                  <c:v>998</c:v>
                </c:pt>
                <c:pt idx="127">
                  <c:v>999</c:v>
                </c:pt>
                <c:pt idx="128">
                  <c:v>1000</c:v>
                </c:pt>
                <c:pt idx="129">
                  <c:v>1001</c:v>
                </c:pt>
                <c:pt idx="130">
                  <c:v>1002</c:v>
                </c:pt>
                <c:pt idx="131">
                  <c:v>1003</c:v>
                </c:pt>
                <c:pt idx="132">
                  <c:v>1004</c:v>
                </c:pt>
                <c:pt idx="133">
                  <c:v>1005</c:v>
                </c:pt>
                <c:pt idx="134">
                  <c:v>1006</c:v>
                </c:pt>
                <c:pt idx="135">
                  <c:v>1007</c:v>
                </c:pt>
                <c:pt idx="136">
                  <c:v>1008</c:v>
                </c:pt>
                <c:pt idx="137">
                  <c:v>1009</c:v>
                </c:pt>
                <c:pt idx="138">
                  <c:v>1010</c:v>
                </c:pt>
                <c:pt idx="139">
                  <c:v>1011</c:v>
                </c:pt>
                <c:pt idx="140">
                  <c:v>1012</c:v>
                </c:pt>
                <c:pt idx="141">
                  <c:v>1013</c:v>
                </c:pt>
                <c:pt idx="142">
                  <c:v>1014</c:v>
                </c:pt>
                <c:pt idx="143">
                  <c:v>1015</c:v>
                </c:pt>
                <c:pt idx="144">
                  <c:v>1016</c:v>
                </c:pt>
                <c:pt idx="145">
                  <c:v>1017</c:v>
                </c:pt>
                <c:pt idx="146">
                  <c:v>1018</c:v>
                </c:pt>
                <c:pt idx="147">
                  <c:v>1019</c:v>
                </c:pt>
                <c:pt idx="148">
                  <c:v>1020</c:v>
                </c:pt>
                <c:pt idx="149">
                  <c:v>1021</c:v>
                </c:pt>
                <c:pt idx="150">
                  <c:v>1022</c:v>
                </c:pt>
                <c:pt idx="151">
                  <c:v>1023</c:v>
                </c:pt>
                <c:pt idx="152">
                  <c:v>1024</c:v>
                </c:pt>
                <c:pt idx="153">
                  <c:v>1025</c:v>
                </c:pt>
                <c:pt idx="154">
                  <c:v>1026</c:v>
                </c:pt>
                <c:pt idx="155">
                  <c:v>1027</c:v>
                </c:pt>
                <c:pt idx="156">
                  <c:v>1028</c:v>
                </c:pt>
                <c:pt idx="157">
                  <c:v>1029</c:v>
                </c:pt>
                <c:pt idx="158">
                  <c:v>1030</c:v>
                </c:pt>
                <c:pt idx="159">
                  <c:v>1031</c:v>
                </c:pt>
                <c:pt idx="160">
                  <c:v>1032</c:v>
                </c:pt>
                <c:pt idx="161">
                  <c:v>1033</c:v>
                </c:pt>
                <c:pt idx="162">
                  <c:v>1034</c:v>
                </c:pt>
                <c:pt idx="163">
                  <c:v>1035</c:v>
                </c:pt>
                <c:pt idx="164">
                  <c:v>1036</c:v>
                </c:pt>
                <c:pt idx="165">
                  <c:v>1037</c:v>
                </c:pt>
                <c:pt idx="166">
                  <c:v>1038</c:v>
                </c:pt>
                <c:pt idx="167">
                  <c:v>1039</c:v>
                </c:pt>
                <c:pt idx="168">
                  <c:v>1040</c:v>
                </c:pt>
                <c:pt idx="169">
                  <c:v>1041</c:v>
                </c:pt>
                <c:pt idx="170">
                  <c:v>1042</c:v>
                </c:pt>
                <c:pt idx="171">
                  <c:v>1043</c:v>
                </c:pt>
                <c:pt idx="172">
                  <c:v>1044</c:v>
                </c:pt>
                <c:pt idx="173">
                  <c:v>1045</c:v>
                </c:pt>
                <c:pt idx="174">
                  <c:v>1046</c:v>
                </c:pt>
                <c:pt idx="175">
                  <c:v>1047</c:v>
                </c:pt>
                <c:pt idx="176">
                  <c:v>1048</c:v>
                </c:pt>
                <c:pt idx="177">
                  <c:v>1049</c:v>
                </c:pt>
                <c:pt idx="178">
                  <c:v>1050</c:v>
                </c:pt>
                <c:pt idx="179">
                  <c:v>1051</c:v>
                </c:pt>
                <c:pt idx="180">
                  <c:v>1052</c:v>
                </c:pt>
                <c:pt idx="181">
                  <c:v>1053</c:v>
                </c:pt>
                <c:pt idx="182">
                  <c:v>1054</c:v>
                </c:pt>
                <c:pt idx="183">
                  <c:v>1055</c:v>
                </c:pt>
                <c:pt idx="184">
                  <c:v>1056</c:v>
                </c:pt>
                <c:pt idx="185">
                  <c:v>1057</c:v>
                </c:pt>
                <c:pt idx="186">
                  <c:v>1058</c:v>
                </c:pt>
                <c:pt idx="187">
                  <c:v>1059</c:v>
                </c:pt>
                <c:pt idx="188">
                  <c:v>1060</c:v>
                </c:pt>
                <c:pt idx="189">
                  <c:v>1061</c:v>
                </c:pt>
                <c:pt idx="190">
                  <c:v>1062</c:v>
                </c:pt>
                <c:pt idx="191">
                  <c:v>1063</c:v>
                </c:pt>
                <c:pt idx="192">
                  <c:v>1064</c:v>
                </c:pt>
                <c:pt idx="193">
                  <c:v>1065</c:v>
                </c:pt>
                <c:pt idx="194">
                  <c:v>1066</c:v>
                </c:pt>
                <c:pt idx="195">
                  <c:v>1067</c:v>
                </c:pt>
                <c:pt idx="196">
                  <c:v>1068</c:v>
                </c:pt>
                <c:pt idx="197">
                  <c:v>1069</c:v>
                </c:pt>
                <c:pt idx="198">
                  <c:v>1070</c:v>
                </c:pt>
                <c:pt idx="199">
                  <c:v>1071</c:v>
                </c:pt>
                <c:pt idx="200">
                  <c:v>1072</c:v>
                </c:pt>
                <c:pt idx="201">
                  <c:v>1073</c:v>
                </c:pt>
              </c:numCache>
            </c:numRef>
          </c:xVal>
          <c:yVal>
            <c:numRef>
              <c:f>Graph!$C$874:$C$1073</c:f>
              <c:numCache>
                <c:formatCode>General</c:formatCode>
                <c:ptCount val="200"/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89-4F4C-85DA-E4340DD1BFBF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Graph!$A$873:$A$1074</c:f>
              <c:numCache>
                <c:formatCode>General</c:formatCode>
                <c:ptCount val="202"/>
                <c:pt idx="0">
                  <c:v>872</c:v>
                </c:pt>
                <c:pt idx="1">
                  <c:v>873</c:v>
                </c:pt>
                <c:pt idx="2">
                  <c:v>874</c:v>
                </c:pt>
                <c:pt idx="3">
                  <c:v>875</c:v>
                </c:pt>
                <c:pt idx="4">
                  <c:v>876</c:v>
                </c:pt>
                <c:pt idx="5">
                  <c:v>877</c:v>
                </c:pt>
                <c:pt idx="6">
                  <c:v>878</c:v>
                </c:pt>
                <c:pt idx="7">
                  <c:v>879</c:v>
                </c:pt>
                <c:pt idx="8">
                  <c:v>880</c:v>
                </c:pt>
                <c:pt idx="9">
                  <c:v>881</c:v>
                </c:pt>
                <c:pt idx="10">
                  <c:v>882</c:v>
                </c:pt>
                <c:pt idx="11">
                  <c:v>883</c:v>
                </c:pt>
                <c:pt idx="12">
                  <c:v>884</c:v>
                </c:pt>
                <c:pt idx="13">
                  <c:v>885</c:v>
                </c:pt>
                <c:pt idx="14">
                  <c:v>886</c:v>
                </c:pt>
                <c:pt idx="15">
                  <c:v>887</c:v>
                </c:pt>
                <c:pt idx="16">
                  <c:v>888</c:v>
                </c:pt>
                <c:pt idx="17">
                  <c:v>889</c:v>
                </c:pt>
                <c:pt idx="18">
                  <c:v>890</c:v>
                </c:pt>
                <c:pt idx="19">
                  <c:v>891</c:v>
                </c:pt>
                <c:pt idx="20">
                  <c:v>892</c:v>
                </c:pt>
                <c:pt idx="21">
                  <c:v>893</c:v>
                </c:pt>
                <c:pt idx="22">
                  <c:v>894</c:v>
                </c:pt>
                <c:pt idx="23">
                  <c:v>895</c:v>
                </c:pt>
                <c:pt idx="24">
                  <c:v>896</c:v>
                </c:pt>
                <c:pt idx="25">
                  <c:v>897</c:v>
                </c:pt>
                <c:pt idx="26">
                  <c:v>898</c:v>
                </c:pt>
                <c:pt idx="27">
                  <c:v>899</c:v>
                </c:pt>
                <c:pt idx="28">
                  <c:v>900</c:v>
                </c:pt>
                <c:pt idx="29">
                  <c:v>901</c:v>
                </c:pt>
                <c:pt idx="30">
                  <c:v>902</c:v>
                </c:pt>
                <c:pt idx="31">
                  <c:v>903</c:v>
                </c:pt>
                <c:pt idx="32">
                  <c:v>904</c:v>
                </c:pt>
                <c:pt idx="33">
                  <c:v>905</c:v>
                </c:pt>
                <c:pt idx="34">
                  <c:v>906</c:v>
                </c:pt>
                <c:pt idx="35">
                  <c:v>907</c:v>
                </c:pt>
                <c:pt idx="36">
                  <c:v>908</c:v>
                </c:pt>
                <c:pt idx="37">
                  <c:v>909</c:v>
                </c:pt>
                <c:pt idx="38">
                  <c:v>910</c:v>
                </c:pt>
                <c:pt idx="39">
                  <c:v>911</c:v>
                </c:pt>
                <c:pt idx="40">
                  <c:v>912</c:v>
                </c:pt>
                <c:pt idx="41">
                  <c:v>913</c:v>
                </c:pt>
                <c:pt idx="42">
                  <c:v>914</c:v>
                </c:pt>
                <c:pt idx="43">
                  <c:v>915</c:v>
                </c:pt>
                <c:pt idx="44">
                  <c:v>916</c:v>
                </c:pt>
                <c:pt idx="45">
                  <c:v>917</c:v>
                </c:pt>
                <c:pt idx="46">
                  <c:v>918</c:v>
                </c:pt>
                <c:pt idx="47">
                  <c:v>919</c:v>
                </c:pt>
                <c:pt idx="48">
                  <c:v>920</c:v>
                </c:pt>
                <c:pt idx="49">
                  <c:v>921</c:v>
                </c:pt>
                <c:pt idx="50">
                  <c:v>922</c:v>
                </c:pt>
                <c:pt idx="51">
                  <c:v>923</c:v>
                </c:pt>
                <c:pt idx="52">
                  <c:v>924</c:v>
                </c:pt>
                <c:pt idx="53">
                  <c:v>925</c:v>
                </c:pt>
                <c:pt idx="54">
                  <c:v>926</c:v>
                </c:pt>
                <c:pt idx="55">
                  <c:v>927</c:v>
                </c:pt>
                <c:pt idx="56">
                  <c:v>928</c:v>
                </c:pt>
                <c:pt idx="57">
                  <c:v>929</c:v>
                </c:pt>
                <c:pt idx="58">
                  <c:v>930</c:v>
                </c:pt>
                <c:pt idx="59">
                  <c:v>931</c:v>
                </c:pt>
                <c:pt idx="60">
                  <c:v>932</c:v>
                </c:pt>
                <c:pt idx="61">
                  <c:v>933</c:v>
                </c:pt>
                <c:pt idx="62">
                  <c:v>934</c:v>
                </c:pt>
                <c:pt idx="63">
                  <c:v>935</c:v>
                </c:pt>
                <c:pt idx="64">
                  <c:v>936</c:v>
                </c:pt>
                <c:pt idx="65">
                  <c:v>937</c:v>
                </c:pt>
                <c:pt idx="66">
                  <c:v>938</c:v>
                </c:pt>
                <c:pt idx="67">
                  <c:v>939</c:v>
                </c:pt>
                <c:pt idx="68">
                  <c:v>940</c:v>
                </c:pt>
                <c:pt idx="69">
                  <c:v>941</c:v>
                </c:pt>
                <c:pt idx="70">
                  <c:v>942</c:v>
                </c:pt>
                <c:pt idx="71">
                  <c:v>943</c:v>
                </c:pt>
                <c:pt idx="72">
                  <c:v>944</c:v>
                </c:pt>
                <c:pt idx="73">
                  <c:v>945</c:v>
                </c:pt>
                <c:pt idx="74">
                  <c:v>946</c:v>
                </c:pt>
                <c:pt idx="75">
                  <c:v>947</c:v>
                </c:pt>
                <c:pt idx="76">
                  <c:v>948</c:v>
                </c:pt>
                <c:pt idx="77">
                  <c:v>949</c:v>
                </c:pt>
                <c:pt idx="78">
                  <c:v>950</c:v>
                </c:pt>
                <c:pt idx="79">
                  <c:v>951</c:v>
                </c:pt>
                <c:pt idx="80">
                  <c:v>952</c:v>
                </c:pt>
                <c:pt idx="81">
                  <c:v>953</c:v>
                </c:pt>
                <c:pt idx="82">
                  <c:v>954</c:v>
                </c:pt>
                <c:pt idx="83">
                  <c:v>955</c:v>
                </c:pt>
                <c:pt idx="84">
                  <c:v>956</c:v>
                </c:pt>
                <c:pt idx="85">
                  <c:v>957</c:v>
                </c:pt>
                <c:pt idx="86">
                  <c:v>958</c:v>
                </c:pt>
                <c:pt idx="87">
                  <c:v>959</c:v>
                </c:pt>
                <c:pt idx="88">
                  <c:v>960</c:v>
                </c:pt>
                <c:pt idx="89">
                  <c:v>961</c:v>
                </c:pt>
                <c:pt idx="90">
                  <c:v>962</c:v>
                </c:pt>
                <c:pt idx="91">
                  <c:v>963</c:v>
                </c:pt>
                <c:pt idx="92">
                  <c:v>964</c:v>
                </c:pt>
                <c:pt idx="93">
                  <c:v>965</c:v>
                </c:pt>
                <c:pt idx="94">
                  <c:v>966</c:v>
                </c:pt>
                <c:pt idx="95">
                  <c:v>967</c:v>
                </c:pt>
                <c:pt idx="96">
                  <c:v>968</c:v>
                </c:pt>
                <c:pt idx="97">
                  <c:v>969</c:v>
                </c:pt>
                <c:pt idx="98">
                  <c:v>970</c:v>
                </c:pt>
                <c:pt idx="99">
                  <c:v>971</c:v>
                </c:pt>
                <c:pt idx="100">
                  <c:v>972</c:v>
                </c:pt>
                <c:pt idx="101">
                  <c:v>973</c:v>
                </c:pt>
                <c:pt idx="102">
                  <c:v>974</c:v>
                </c:pt>
                <c:pt idx="103">
                  <c:v>975</c:v>
                </c:pt>
                <c:pt idx="104">
                  <c:v>976</c:v>
                </c:pt>
                <c:pt idx="105">
                  <c:v>977</c:v>
                </c:pt>
                <c:pt idx="106">
                  <c:v>978</c:v>
                </c:pt>
                <c:pt idx="107">
                  <c:v>979</c:v>
                </c:pt>
                <c:pt idx="108">
                  <c:v>980</c:v>
                </c:pt>
                <c:pt idx="109">
                  <c:v>981</c:v>
                </c:pt>
                <c:pt idx="110">
                  <c:v>982</c:v>
                </c:pt>
                <c:pt idx="111">
                  <c:v>983</c:v>
                </c:pt>
                <c:pt idx="112">
                  <c:v>984</c:v>
                </c:pt>
                <c:pt idx="113">
                  <c:v>985</c:v>
                </c:pt>
                <c:pt idx="114">
                  <c:v>986</c:v>
                </c:pt>
                <c:pt idx="115">
                  <c:v>987</c:v>
                </c:pt>
                <c:pt idx="116">
                  <c:v>988</c:v>
                </c:pt>
                <c:pt idx="117">
                  <c:v>989</c:v>
                </c:pt>
                <c:pt idx="118">
                  <c:v>990</c:v>
                </c:pt>
                <c:pt idx="119">
                  <c:v>991</c:v>
                </c:pt>
                <c:pt idx="120">
                  <c:v>992</c:v>
                </c:pt>
                <c:pt idx="121">
                  <c:v>993</c:v>
                </c:pt>
                <c:pt idx="122">
                  <c:v>994</c:v>
                </c:pt>
                <c:pt idx="123">
                  <c:v>995</c:v>
                </c:pt>
                <c:pt idx="124">
                  <c:v>996</c:v>
                </c:pt>
                <c:pt idx="125">
                  <c:v>997</c:v>
                </c:pt>
                <c:pt idx="126">
                  <c:v>998</c:v>
                </c:pt>
                <c:pt idx="127">
                  <c:v>999</c:v>
                </c:pt>
                <c:pt idx="128">
                  <c:v>1000</c:v>
                </c:pt>
                <c:pt idx="129">
                  <c:v>1001</c:v>
                </c:pt>
                <c:pt idx="130">
                  <c:v>1002</c:v>
                </c:pt>
                <c:pt idx="131">
                  <c:v>1003</c:v>
                </c:pt>
                <c:pt idx="132">
                  <c:v>1004</c:v>
                </c:pt>
                <c:pt idx="133">
                  <c:v>1005</c:v>
                </c:pt>
                <c:pt idx="134">
                  <c:v>1006</c:v>
                </c:pt>
                <c:pt idx="135">
                  <c:v>1007</c:v>
                </c:pt>
                <c:pt idx="136">
                  <c:v>1008</c:v>
                </c:pt>
                <c:pt idx="137">
                  <c:v>1009</c:v>
                </c:pt>
                <c:pt idx="138">
                  <c:v>1010</c:v>
                </c:pt>
                <c:pt idx="139">
                  <c:v>1011</c:v>
                </c:pt>
                <c:pt idx="140">
                  <c:v>1012</c:v>
                </c:pt>
                <c:pt idx="141">
                  <c:v>1013</c:v>
                </c:pt>
                <c:pt idx="142">
                  <c:v>1014</c:v>
                </c:pt>
                <c:pt idx="143">
                  <c:v>1015</c:v>
                </c:pt>
                <c:pt idx="144">
                  <c:v>1016</c:v>
                </c:pt>
                <c:pt idx="145">
                  <c:v>1017</c:v>
                </c:pt>
                <c:pt idx="146">
                  <c:v>1018</c:v>
                </c:pt>
                <c:pt idx="147">
                  <c:v>1019</c:v>
                </c:pt>
                <c:pt idx="148">
                  <c:v>1020</c:v>
                </c:pt>
                <c:pt idx="149">
                  <c:v>1021</c:v>
                </c:pt>
                <c:pt idx="150">
                  <c:v>1022</c:v>
                </c:pt>
                <c:pt idx="151">
                  <c:v>1023</c:v>
                </c:pt>
                <c:pt idx="152">
                  <c:v>1024</c:v>
                </c:pt>
                <c:pt idx="153">
                  <c:v>1025</c:v>
                </c:pt>
                <c:pt idx="154">
                  <c:v>1026</c:v>
                </c:pt>
                <c:pt idx="155">
                  <c:v>1027</c:v>
                </c:pt>
                <c:pt idx="156">
                  <c:v>1028</c:v>
                </c:pt>
                <c:pt idx="157">
                  <c:v>1029</c:v>
                </c:pt>
                <c:pt idx="158">
                  <c:v>1030</c:v>
                </c:pt>
                <c:pt idx="159">
                  <c:v>1031</c:v>
                </c:pt>
                <c:pt idx="160">
                  <c:v>1032</c:v>
                </c:pt>
                <c:pt idx="161">
                  <c:v>1033</c:v>
                </c:pt>
                <c:pt idx="162">
                  <c:v>1034</c:v>
                </c:pt>
                <c:pt idx="163">
                  <c:v>1035</c:v>
                </c:pt>
                <c:pt idx="164">
                  <c:v>1036</c:v>
                </c:pt>
                <c:pt idx="165">
                  <c:v>1037</c:v>
                </c:pt>
                <c:pt idx="166">
                  <c:v>1038</c:v>
                </c:pt>
                <c:pt idx="167">
                  <c:v>1039</c:v>
                </c:pt>
                <c:pt idx="168">
                  <c:v>1040</c:v>
                </c:pt>
                <c:pt idx="169">
                  <c:v>1041</c:v>
                </c:pt>
                <c:pt idx="170">
                  <c:v>1042</c:v>
                </c:pt>
                <c:pt idx="171">
                  <c:v>1043</c:v>
                </c:pt>
                <c:pt idx="172">
                  <c:v>1044</c:v>
                </c:pt>
                <c:pt idx="173">
                  <c:v>1045</c:v>
                </c:pt>
                <c:pt idx="174">
                  <c:v>1046</c:v>
                </c:pt>
                <c:pt idx="175">
                  <c:v>1047</c:v>
                </c:pt>
                <c:pt idx="176">
                  <c:v>1048</c:v>
                </c:pt>
                <c:pt idx="177">
                  <c:v>1049</c:v>
                </c:pt>
                <c:pt idx="178">
                  <c:v>1050</c:v>
                </c:pt>
                <c:pt idx="179">
                  <c:v>1051</c:v>
                </c:pt>
                <c:pt idx="180">
                  <c:v>1052</c:v>
                </c:pt>
                <c:pt idx="181">
                  <c:v>1053</c:v>
                </c:pt>
                <c:pt idx="182">
                  <c:v>1054</c:v>
                </c:pt>
                <c:pt idx="183">
                  <c:v>1055</c:v>
                </c:pt>
                <c:pt idx="184">
                  <c:v>1056</c:v>
                </c:pt>
                <c:pt idx="185">
                  <c:v>1057</c:v>
                </c:pt>
                <c:pt idx="186">
                  <c:v>1058</c:v>
                </c:pt>
                <c:pt idx="187">
                  <c:v>1059</c:v>
                </c:pt>
                <c:pt idx="188">
                  <c:v>1060</c:v>
                </c:pt>
                <c:pt idx="189">
                  <c:v>1061</c:v>
                </c:pt>
                <c:pt idx="190">
                  <c:v>1062</c:v>
                </c:pt>
                <c:pt idx="191">
                  <c:v>1063</c:v>
                </c:pt>
                <c:pt idx="192">
                  <c:v>1064</c:v>
                </c:pt>
                <c:pt idx="193">
                  <c:v>1065</c:v>
                </c:pt>
                <c:pt idx="194">
                  <c:v>1066</c:v>
                </c:pt>
                <c:pt idx="195">
                  <c:v>1067</c:v>
                </c:pt>
                <c:pt idx="196">
                  <c:v>1068</c:v>
                </c:pt>
                <c:pt idx="197">
                  <c:v>1069</c:v>
                </c:pt>
                <c:pt idx="198">
                  <c:v>1070</c:v>
                </c:pt>
                <c:pt idx="199">
                  <c:v>1071</c:v>
                </c:pt>
                <c:pt idx="200">
                  <c:v>1072</c:v>
                </c:pt>
                <c:pt idx="201">
                  <c:v>1073</c:v>
                </c:pt>
              </c:numCache>
            </c:numRef>
          </c:xVal>
          <c:yVal>
            <c:numRef>
              <c:f>Graph!$E$874:$E$1073</c:f>
              <c:numCache>
                <c:formatCode>General</c:formatCode>
                <c:ptCount val="2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89-4F4C-85DA-E4340DD1BFBF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Graph!$A$873:$A$1074</c:f>
              <c:numCache>
                <c:formatCode>General</c:formatCode>
                <c:ptCount val="202"/>
                <c:pt idx="0">
                  <c:v>872</c:v>
                </c:pt>
                <c:pt idx="1">
                  <c:v>873</c:v>
                </c:pt>
                <c:pt idx="2">
                  <c:v>874</c:v>
                </c:pt>
                <c:pt idx="3">
                  <c:v>875</c:v>
                </c:pt>
                <c:pt idx="4">
                  <c:v>876</c:v>
                </c:pt>
                <c:pt idx="5">
                  <c:v>877</c:v>
                </c:pt>
                <c:pt idx="6">
                  <c:v>878</c:v>
                </c:pt>
                <c:pt idx="7">
                  <c:v>879</c:v>
                </c:pt>
                <c:pt idx="8">
                  <c:v>880</c:v>
                </c:pt>
                <c:pt idx="9">
                  <c:v>881</c:v>
                </c:pt>
                <c:pt idx="10">
                  <c:v>882</c:v>
                </c:pt>
                <c:pt idx="11">
                  <c:v>883</c:v>
                </c:pt>
                <c:pt idx="12">
                  <c:v>884</c:v>
                </c:pt>
                <c:pt idx="13">
                  <c:v>885</c:v>
                </c:pt>
                <c:pt idx="14">
                  <c:v>886</c:v>
                </c:pt>
                <c:pt idx="15">
                  <c:v>887</c:v>
                </c:pt>
                <c:pt idx="16">
                  <c:v>888</c:v>
                </c:pt>
                <c:pt idx="17">
                  <c:v>889</c:v>
                </c:pt>
                <c:pt idx="18">
                  <c:v>890</c:v>
                </c:pt>
                <c:pt idx="19">
                  <c:v>891</c:v>
                </c:pt>
                <c:pt idx="20">
                  <c:v>892</c:v>
                </c:pt>
                <c:pt idx="21">
                  <c:v>893</c:v>
                </c:pt>
                <c:pt idx="22">
                  <c:v>894</c:v>
                </c:pt>
                <c:pt idx="23">
                  <c:v>895</c:v>
                </c:pt>
                <c:pt idx="24">
                  <c:v>896</c:v>
                </c:pt>
                <c:pt idx="25">
                  <c:v>897</c:v>
                </c:pt>
                <c:pt idx="26">
                  <c:v>898</c:v>
                </c:pt>
                <c:pt idx="27">
                  <c:v>899</c:v>
                </c:pt>
                <c:pt idx="28">
                  <c:v>900</c:v>
                </c:pt>
                <c:pt idx="29">
                  <c:v>901</c:v>
                </c:pt>
                <c:pt idx="30">
                  <c:v>902</c:v>
                </c:pt>
                <c:pt idx="31">
                  <c:v>903</c:v>
                </c:pt>
                <c:pt idx="32">
                  <c:v>904</c:v>
                </c:pt>
                <c:pt idx="33">
                  <c:v>905</c:v>
                </c:pt>
                <c:pt idx="34">
                  <c:v>906</c:v>
                </c:pt>
                <c:pt idx="35">
                  <c:v>907</c:v>
                </c:pt>
                <c:pt idx="36">
                  <c:v>908</c:v>
                </c:pt>
                <c:pt idx="37">
                  <c:v>909</c:v>
                </c:pt>
                <c:pt idx="38">
                  <c:v>910</c:v>
                </c:pt>
                <c:pt idx="39">
                  <c:v>911</c:v>
                </c:pt>
                <c:pt idx="40">
                  <c:v>912</c:v>
                </c:pt>
                <c:pt idx="41">
                  <c:v>913</c:v>
                </c:pt>
                <c:pt idx="42">
                  <c:v>914</c:v>
                </c:pt>
                <c:pt idx="43">
                  <c:v>915</c:v>
                </c:pt>
                <c:pt idx="44">
                  <c:v>916</c:v>
                </c:pt>
                <c:pt idx="45">
                  <c:v>917</c:v>
                </c:pt>
                <c:pt idx="46">
                  <c:v>918</c:v>
                </c:pt>
                <c:pt idx="47">
                  <c:v>919</c:v>
                </c:pt>
                <c:pt idx="48">
                  <c:v>920</c:v>
                </c:pt>
                <c:pt idx="49">
                  <c:v>921</c:v>
                </c:pt>
                <c:pt idx="50">
                  <c:v>922</c:v>
                </c:pt>
                <c:pt idx="51">
                  <c:v>923</c:v>
                </c:pt>
                <c:pt idx="52">
                  <c:v>924</c:v>
                </c:pt>
                <c:pt idx="53">
                  <c:v>925</c:v>
                </c:pt>
                <c:pt idx="54">
                  <c:v>926</c:v>
                </c:pt>
                <c:pt idx="55">
                  <c:v>927</c:v>
                </c:pt>
                <c:pt idx="56">
                  <c:v>928</c:v>
                </c:pt>
                <c:pt idx="57">
                  <c:v>929</c:v>
                </c:pt>
                <c:pt idx="58">
                  <c:v>930</c:v>
                </c:pt>
                <c:pt idx="59">
                  <c:v>931</c:v>
                </c:pt>
                <c:pt idx="60">
                  <c:v>932</c:v>
                </c:pt>
                <c:pt idx="61">
                  <c:v>933</c:v>
                </c:pt>
                <c:pt idx="62">
                  <c:v>934</c:v>
                </c:pt>
                <c:pt idx="63">
                  <c:v>935</c:v>
                </c:pt>
                <c:pt idx="64">
                  <c:v>936</c:v>
                </c:pt>
                <c:pt idx="65">
                  <c:v>937</c:v>
                </c:pt>
                <c:pt idx="66">
                  <c:v>938</c:v>
                </c:pt>
                <c:pt idx="67">
                  <c:v>939</c:v>
                </c:pt>
                <c:pt idx="68">
                  <c:v>940</c:v>
                </c:pt>
                <c:pt idx="69">
                  <c:v>941</c:v>
                </c:pt>
                <c:pt idx="70">
                  <c:v>942</c:v>
                </c:pt>
                <c:pt idx="71">
                  <c:v>943</c:v>
                </c:pt>
                <c:pt idx="72">
                  <c:v>944</c:v>
                </c:pt>
                <c:pt idx="73">
                  <c:v>945</c:v>
                </c:pt>
                <c:pt idx="74">
                  <c:v>946</c:v>
                </c:pt>
                <c:pt idx="75">
                  <c:v>947</c:v>
                </c:pt>
                <c:pt idx="76">
                  <c:v>948</c:v>
                </c:pt>
                <c:pt idx="77">
                  <c:v>949</c:v>
                </c:pt>
                <c:pt idx="78">
                  <c:v>950</c:v>
                </c:pt>
                <c:pt idx="79">
                  <c:v>951</c:v>
                </c:pt>
                <c:pt idx="80">
                  <c:v>952</c:v>
                </c:pt>
                <c:pt idx="81">
                  <c:v>953</c:v>
                </c:pt>
                <c:pt idx="82">
                  <c:v>954</c:v>
                </c:pt>
                <c:pt idx="83">
                  <c:v>955</c:v>
                </c:pt>
                <c:pt idx="84">
                  <c:v>956</c:v>
                </c:pt>
                <c:pt idx="85">
                  <c:v>957</c:v>
                </c:pt>
                <c:pt idx="86">
                  <c:v>958</c:v>
                </c:pt>
                <c:pt idx="87">
                  <c:v>959</c:v>
                </c:pt>
                <c:pt idx="88">
                  <c:v>960</c:v>
                </c:pt>
                <c:pt idx="89">
                  <c:v>961</c:v>
                </c:pt>
                <c:pt idx="90">
                  <c:v>962</c:v>
                </c:pt>
                <c:pt idx="91">
                  <c:v>963</c:v>
                </c:pt>
                <c:pt idx="92">
                  <c:v>964</c:v>
                </c:pt>
                <c:pt idx="93">
                  <c:v>965</c:v>
                </c:pt>
                <c:pt idx="94">
                  <c:v>966</c:v>
                </c:pt>
                <c:pt idx="95">
                  <c:v>967</c:v>
                </c:pt>
                <c:pt idx="96">
                  <c:v>968</c:v>
                </c:pt>
                <c:pt idx="97">
                  <c:v>969</c:v>
                </c:pt>
                <c:pt idx="98">
                  <c:v>970</c:v>
                </c:pt>
                <c:pt idx="99">
                  <c:v>971</c:v>
                </c:pt>
                <c:pt idx="100">
                  <c:v>972</c:v>
                </c:pt>
                <c:pt idx="101">
                  <c:v>973</c:v>
                </c:pt>
                <c:pt idx="102">
                  <c:v>974</c:v>
                </c:pt>
                <c:pt idx="103">
                  <c:v>975</c:v>
                </c:pt>
                <c:pt idx="104">
                  <c:v>976</c:v>
                </c:pt>
                <c:pt idx="105">
                  <c:v>977</c:v>
                </c:pt>
                <c:pt idx="106">
                  <c:v>978</c:v>
                </c:pt>
                <c:pt idx="107">
                  <c:v>979</c:v>
                </c:pt>
                <c:pt idx="108">
                  <c:v>980</c:v>
                </c:pt>
                <c:pt idx="109">
                  <c:v>981</c:v>
                </c:pt>
                <c:pt idx="110">
                  <c:v>982</c:v>
                </c:pt>
                <c:pt idx="111">
                  <c:v>983</c:v>
                </c:pt>
                <c:pt idx="112">
                  <c:v>984</c:v>
                </c:pt>
                <c:pt idx="113">
                  <c:v>985</c:v>
                </c:pt>
                <c:pt idx="114">
                  <c:v>986</c:v>
                </c:pt>
                <c:pt idx="115">
                  <c:v>987</c:v>
                </c:pt>
                <c:pt idx="116">
                  <c:v>988</c:v>
                </c:pt>
                <c:pt idx="117">
                  <c:v>989</c:v>
                </c:pt>
                <c:pt idx="118">
                  <c:v>990</c:v>
                </c:pt>
                <c:pt idx="119">
                  <c:v>991</c:v>
                </c:pt>
                <c:pt idx="120">
                  <c:v>992</c:v>
                </c:pt>
                <c:pt idx="121">
                  <c:v>993</c:v>
                </c:pt>
                <c:pt idx="122">
                  <c:v>994</c:v>
                </c:pt>
                <c:pt idx="123">
                  <c:v>995</c:v>
                </c:pt>
                <c:pt idx="124">
                  <c:v>996</c:v>
                </c:pt>
                <c:pt idx="125">
                  <c:v>997</c:v>
                </c:pt>
                <c:pt idx="126">
                  <c:v>998</c:v>
                </c:pt>
                <c:pt idx="127">
                  <c:v>999</c:v>
                </c:pt>
                <c:pt idx="128">
                  <c:v>1000</c:v>
                </c:pt>
                <c:pt idx="129">
                  <c:v>1001</c:v>
                </c:pt>
                <c:pt idx="130">
                  <c:v>1002</c:v>
                </c:pt>
                <c:pt idx="131">
                  <c:v>1003</c:v>
                </c:pt>
                <c:pt idx="132">
                  <c:v>1004</c:v>
                </c:pt>
                <c:pt idx="133">
                  <c:v>1005</c:v>
                </c:pt>
                <c:pt idx="134">
                  <c:v>1006</c:v>
                </c:pt>
                <c:pt idx="135">
                  <c:v>1007</c:v>
                </c:pt>
                <c:pt idx="136">
                  <c:v>1008</c:v>
                </c:pt>
                <c:pt idx="137">
                  <c:v>1009</c:v>
                </c:pt>
                <c:pt idx="138">
                  <c:v>1010</c:v>
                </c:pt>
                <c:pt idx="139">
                  <c:v>1011</c:v>
                </c:pt>
                <c:pt idx="140">
                  <c:v>1012</c:v>
                </c:pt>
                <c:pt idx="141">
                  <c:v>1013</c:v>
                </c:pt>
                <c:pt idx="142">
                  <c:v>1014</c:v>
                </c:pt>
                <c:pt idx="143">
                  <c:v>1015</c:v>
                </c:pt>
                <c:pt idx="144">
                  <c:v>1016</c:v>
                </c:pt>
                <c:pt idx="145">
                  <c:v>1017</c:v>
                </c:pt>
                <c:pt idx="146">
                  <c:v>1018</c:v>
                </c:pt>
                <c:pt idx="147">
                  <c:v>1019</c:v>
                </c:pt>
                <c:pt idx="148">
                  <c:v>1020</c:v>
                </c:pt>
                <c:pt idx="149">
                  <c:v>1021</c:v>
                </c:pt>
                <c:pt idx="150">
                  <c:v>1022</c:v>
                </c:pt>
                <c:pt idx="151">
                  <c:v>1023</c:v>
                </c:pt>
                <c:pt idx="152">
                  <c:v>1024</c:v>
                </c:pt>
                <c:pt idx="153">
                  <c:v>1025</c:v>
                </c:pt>
                <c:pt idx="154">
                  <c:v>1026</c:v>
                </c:pt>
                <c:pt idx="155">
                  <c:v>1027</c:v>
                </c:pt>
                <c:pt idx="156">
                  <c:v>1028</c:v>
                </c:pt>
                <c:pt idx="157">
                  <c:v>1029</c:v>
                </c:pt>
                <c:pt idx="158">
                  <c:v>1030</c:v>
                </c:pt>
                <c:pt idx="159">
                  <c:v>1031</c:v>
                </c:pt>
                <c:pt idx="160">
                  <c:v>1032</c:v>
                </c:pt>
                <c:pt idx="161">
                  <c:v>1033</c:v>
                </c:pt>
                <c:pt idx="162">
                  <c:v>1034</c:v>
                </c:pt>
                <c:pt idx="163">
                  <c:v>1035</c:v>
                </c:pt>
                <c:pt idx="164">
                  <c:v>1036</c:v>
                </c:pt>
                <c:pt idx="165">
                  <c:v>1037</c:v>
                </c:pt>
                <c:pt idx="166">
                  <c:v>1038</c:v>
                </c:pt>
                <c:pt idx="167">
                  <c:v>1039</c:v>
                </c:pt>
                <c:pt idx="168">
                  <c:v>1040</c:v>
                </c:pt>
                <c:pt idx="169">
                  <c:v>1041</c:v>
                </c:pt>
                <c:pt idx="170">
                  <c:v>1042</c:v>
                </c:pt>
                <c:pt idx="171">
                  <c:v>1043</c:v>
                </c:pt>
                <c:pt idx="172">
                  <c:v>1044</c:v>
                </c:pt>
                <c:pt idx="173">
                  <c:v>1045</c:v>
                </c:pt>
                <c:pt idx="174">
                  <c:v>1046</c:v>
                </c:pt>
                <c:pt idx="175">
                  <c:v>1047</c:v>
                </c:pt>
                <c:pt idx="176">
                  <c:v>1048</c:v>
                </c:pt>
                <c:pt idx="177">
                  <c:v>1049</c:v>
                </c:pt>
                <c:pt idx="178">
                  <c:v>1050</c:v>
                </c:pt>
                <c:pt idx="179">
                  <c:v>1051</c:v>
                </c:pt>
                <c:pt idx="180">
                  <c:v>1052</c:v>
                </c:pt>
                <c:pt idx="181">
                  <c:v>1053</c:v>
                </c:pt>
                <c:pt idx="182">
                  <c:v>1054</c:v>
                </c:pt>
                <c:pt idx="183">
                  <c:v>1055</c:v>
                </c:pt>
                <c:pt idx="184">
                  <c:v>1056</c:v>
                </c:pt>
                <c:pt idx="185">
                  <c:v>1057</c:v>
                </c:pt>
                <c:pt idx="186">
                  <c:v>1058</c:v>
                </c:pt>
                <c:pt idx="187">
                  <c:v>1059</c:v>
                </c:pt>
                <c:pt idx="188">
                  <c:v>1060</c:v>
                </c:pt>
                <c:pt idx="189">
                  <c:v>1061</c:v>
                </c:pt>
                <c:pt idx="190">
                  <c:v>1062</c:v>
                </c:pt>
                <c:pt idx="191">
                  <c:v>1063</c:v>
                </c:pt>
                <c:pt idx="192">
                  <c:v>1064</c:v>
                </c:pt>
                <c:pt idx="193">
                  <c:v>1065</c:v>
                </c:pt>
                <c:pt idx="194">
                  <c:v>1066</c:v>
                </c:pt>
                <c:pt idx="195">
                  <c:v>1067</c:v>
                </c:pt>
                <c:pt idx="196">
                  <c:v>1068</c:v>
                </c:pt>
                <c:pt idx="197">
                  <c:v>1069</c:v>
                </c:pt>
                <c:pt idx="198">
                  <c:v>1070</c:v>
                </c:pt>
                <c:pt idx="199">
                  <c:v>1071</c:v>
                </c:pt>
                <c:pt idx="200">
                  <c:v>1072</c:v>
                </c:pt>
                <c:pt idx="201">
                  <c:v>1073</c:v>
                </c:pt>
              </c:numCache>
            </c:numRef>
          </c:xVal>
          <c:yVal>
            <c:numRef>
              <c:f>Graph!$G$874:$G$1073</c:f>
              <c:numCache>
                <c:formatCode>General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89-4F4C-85DA-E4340DD1BFBF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Graph!$A$873:$A$1074</c:f>
              <c:numCache>
                <c:formatCode>General</c:formatCode>
                <c:ptCount val="202"/>
                <c:pt idx="0">
                  <c:v>872</c:v>
                </c:pt>
                <c:pt idx="1">
                  <c:v>873</c:v>
                </c:pt>
                <c:pt idx="2">
                  <c:v>874</c:v>
                </c:pt>
                <c:pt idx="3">
                  <c:v>875</c:v>
                </c:pt>
                <c:pt idx="4">
                  <c:v>876</c:v>
                </c:pt>
                <c:pt idx="5">
                  <c:v>877</c:v>
                </c:pt>
                <c:pt idx="6">
                  <c:v>878</c:v>
                </c:pt>
                <c:pt idx="7">
                  <c:v>879</c:v>
                </c:pt>
                <c:pt idx="8">
                  <c:v>880</c:v>
                </c:pt>
                <c:pt idx="9">
                  <c:v>881</c:v>
                </c:pt>
                <c:pt idx="10">
                  <c:v>882</c:v>
                </c:pt>
                <c:pt idx="11">
                  <c:v>883</c:v>
                </c:pt>
                <c:pt idx="12">
                  <c:v>884</c:v>
                </c:pt>
                <c:pt idx="13">
                  <c:v>885</c:v>
                </c:pt>
                <c:pt idx="14">
                  <c:v>886</c:v>
                </c:pt>
                <c:pt idx="15">
                  <c:v>887</c:v>
                </c:pt>
                <c:pt idx="16">
                  <c:v>888</c:v>
                </c:pt>
                <c:pt idx="17">
                  <c:v>889</c:v>
                </c:pt>
                <c:pt idx="18">
                  <c:v>890</c:v>
                </c:pt>
                <c:pt idx="19">
                  <c:v>891</c:v>
                </c:pt>
                <c:pt idx="20">
                  <c:v>892</c:v>
                </c:pt>
                <c:pt idx="21">
                  <c:v>893</c:v>
                </c:pt>
                <c:pt idx="22">
                  <c:v>894</c:v>
                </c:pt>
                <c:pt idx="23">
                  <c:v>895</c:v>
                </c:pt>
                <c:pt idx="24">
                  <c:v>896</c:v>
                </c:pt>
                <c:pt idx="25">
                  <c:v>897</c:v>
                </c:pt>
                <c:pt idx="26">
                  <c:v>898</c:v>
                </c:pt>
                <c:pt idx="27">
                  <c:v>899</c:v>
                </c:pt>
                <c:pt idx="28">
                  <c:v>900</c:v>
                </c:pt>
                <c:pt idx="29">
                  <c:v>901</c:v>
                </c:pt>
                <c:pt idx="30">
                  <c:v>902</c:v>
                </c:pt>
                <c:pt idx="31">
                  <c:v>903</c:v>
                </c:pt>
                <c:pt idx="32">
                  <c:v>904</c:v>
                </c:pt>
                <c:pt idx="33">
                  <c:v>905</c:v>
                </c:pt>
                <c:pt idx="34">
                  <c:v>906</c:v>
                </c:pt>
                <c:pt idx="35">
                  <c:v>907</c:v>
                </c:pt>
                <c:pt idx="36">
                  <c:v>908</c:v>
                </c:pt>
                <c:pt idx="37">
                  <c:v>909</c:v>
                </c:pt>
                <c:pt idx="38">
                  <c:v>910</c:v>
                </c:pt>
                <c:pt idx="39">
                  <c:v>911</c:v>
                </c:pt>
                <c:pt idx="40">
                  <c:v>912</c:v>
                </c:pt>
                <c:pt idx="41">
                  <c:v>913</c:v>
                </c:pt>
                <c:pt idx="42">
                  <c:v>914</c:v>
                </c:pt>
                <c:pt idx="43">
                  <c:v>915</c:v>
                </c:pt>
                <c:pt idx="44">
                  <c:v>916</c:v>
                </c:pt>
                <c:pt idx="45">
                  <c:v>917</c:v>
                </c:pt>
                <c:pt idx="46">
                  <c:v>918</c:v>
                </c:pt>
                <c:pt idx="47">
                  <c:v>919</c:v>
                </c:pt>
                <c:pt idx="48">
                  <c:v>920</c:v>
                </c:pt>
                <c:pt idx="49">
                  <c:v>921</c:v>
                </c:pt>
                <c:pt idx="50">
                  <c:v>922</c:v>
                </c:pt>
                <c:pt idx="51">
                  <c:v>923</c:v>
                </c:pt>
                <c:pt idx="52">
                  <c:v>924</c:v>
                </c:pt>
                <c:pt idx="53">
                  <c:v>925</c:v>
                </c:pt>
                <c:pt idx="54">
                  <c:v>926</c:v>
                </c:pt>
                <c:pt idx="55">
                  <c:v>927</c:v>
                </c:pt>
                <c:pt idx="56">
                  <c:v>928</c:v>
                </c:pt>
                <c:pt idx="57">
                  <c:v>929</c:v>
                </c:pt>
                <c:pt idx="58">
                  <c:v>930</c:v>
                </c:pt>
                <c:pt idx="59">
                  <c:v>931</c:v>
                </c:pt>
                <c:pt idx="60">
                  <c:v>932</c:v>
                </c:pt>
                <c:pt idx="61">
                  <c:v>933</c:v>
                </c:pt>
                <c:pt idx="62">
                  <c:v>934</c:v>
                </c:pt>
                <c:pt idx="63">
                  <c:v>935</c:v>
                </c:pt>
                <c:pt idx="64">
                  <c:v>936</c:v>
                </c:pt>
                <c:pt idx="65">
                  <c:v>937</c:v>
                </c:pt>
                <c:pt idx="66">
                  <c:v>938</c:v>
                </c:pt>
                <c:pt idx="67">
                  <c:v>939</c:v>
                </c:pt>
                <c:pt idx="68">
                  <c:v>940</c:v>
                </c:pt>
                <c:pt idx="69">
                  <c:v>941</c:v>
                </c:pt>
                <c:pt idx="70">
                  <c:v>942</c:v>
                </c:pt>
                <c:pt idx="71">
                  <c:v>943</c:v>
                </c:pt>
                <c:pt idx="72">
                  <c:v>944</c:v>
                </c:pt>
                <c:pt idx="73">
                  <c:v>945</c:v>
                </c:pt>
                <c:pt idx="74">
                  <c:v>946</c:v>
                </c:pt>
                <c:pt idx="75">
                  <c:v>947</c:v>
                </c:pt>
                <c:pt idx="76">
                  <c:v>948</c:v>
                </c:pt>
                <c:pt idx="77">
                  <c:v>949</c:v>
                </c:pt>
                <c:pt idx="78">
                  <c:v>950</c:v>
                </c:pt>
                <c:pt idx="79">
                  <c:v>951</c:v>
                </c:pt>
                <c:pt idx="80">
                  <c:v>952</c:v>
                </c:pt>
                <c:pt idx="81">
                  <c:v>953</c:v>
                </c:pt>
                <c:pt idx="82">
                  <c:v>954</c:v>
                </c:pt>
                <c:pt idx="83">
                  <c:v>955</c:v>
                </c:pt>
                <c:pt idx="84">
                  <c:v>956</c:v>
                </c:pt>
                <c:pt idx="85">
                  <c:v>957</c:v>
                </c:pt>
                <c:pt idx="86">
                  <c:v>958</c:v>
                </c:pt>
                <c:pt idx="87">
                  <c:v>959</c:v>
                </c:pt>
                <c:pt idx="88">
                  <c:v>960</c:v>
                </c:pt>
                <c:pt idx="89">
                  <c:v>961</c:v>
                </c:pt>
                <c:pt idx="90">
                  <c:v>962</c:v>
                </c:pt>
                <c:pt idx="91">
                  <c:v>963</c:v>
                </c:pt>
                <c:pt idx="92">
                  <c:v>964</c:v>
                </c:pt>
                <c:pt idx="93">
                  <c:v>965</c:v>
                </c:pt>
                <c:pt idx="94">
                  <c:v>966</c:v>
                </c:pt>
                <c:pt idx="95">
                  <c:v>967</c:v>
                </c:pt>
                <c:pt idx="96">
                  <c:v>968</c:v>
                </c:pt>
                <c:pt idx="97">
                  <c:v>969</c:v>
                </c:pt>
                <c:pt idx="98">
                  <c:v>970</c:v>
                </c:pt>
                <c:pt idx="99">
                  <c:v>971</c:v>
                </c:pt>
                <c:pt idx="100">
                  <c:v>972</c:v>
                </c:pt>
                <c:pt idx="101">
                  <c:v>973</c:v>
                </c:pt>
                <c:pt idx="102">
                  <c:v>974</c:v>
                </c:pt>
                <c:pt idx="103">
                  <c:v>975</c:v>
                </c:pt>
                <c:pt idx="104">
                  <c:v>976</c:v>
                </c:pt>
                <c:pt idx="105">
                  <c:v>977</c:v>
                </c:pt>
                <c:pt idx="106">
                  <c:v>978</c:v>
                </c:pt>
                <c:pt idx="107">
                  <c:v>979</c:v>
                </c:pt>
                <c:pt idx="108">
                  <c:v>980</c:v>
                </c:pt>
                <c:pt idx="109">
                  <c:v>981</c:v>
                </c:pt>
                <c:pt idx="110">
                  <c:v>982</c:v>
                </c:pt>
                <c:pt idx="111">
                  <c:v>983</c:v>
                </c:pt>
                <c:pt idx="112">
                  <c:v>984</c:v>
                </c:pt>
                <c:pt idx="113">
                  <c:v>985</c:v>
                </c:pt>
                <c:pt idx="114">
                  <c:v>986</c:v>
                </c:pt>
                <c:pt idx="115">
                  <c:v>987</c:v>
                </c:pt>
                <c:pt idx="116">
                  <c:v>988</c:v>
                </c:pt>
                <c:pt idx="117">
                  <c:v>989</c:v>
                </c:pt>
                <c:pt idx="118">
                  <c:v>990</c:v>
                </c:pt>
                <c:pt idx="119">
                  <c:v>991</c:v>
                </c:pt>
                <c:pt idx="120">
                  <c:v>992</c:v>
                </c:pt>
                <c:pt idx="121">
                  <c:v>993</c:v>
                </c:pt>
                <c:pt idx="122">
                  <c:v>994</c:v>
                </c:pt>
                <c:pt idx="123">
                  <c:v>995</c:v>
                </c:pt>
                <c:pt idx="124">
                  <c:v>996</c:v>
                </c:pt>
                <c:pt idx="125">
                  <c:v>997</c:v>
                </c:pt>
                <c:pt idx="126">
                  <c:v>998</c:v>
                </c:pt>
                <c:pt idx="127">
                  <c:v>999</c:v>
                </c:pt>
                <c:pt idx="128">
                  <c:v>1000</c:v>
                </c:pt>
                <c:pt idx="129">
                  <c:v>1001</c:v>
                </c:pt>
                <c:pt idx="130">
                  <c:v>1002</c:v>
                </c:pt>
                <c:pt idx="131">
                  <c:v>1003</c:v>
                </c:pt>
                <c:pt idx="132">
                  <c:v>1004</c:v>
                </c:pt>
                <c:pt idx="133">
                  <c:v>1005</c:v>
                </c:pt>
                <c:pt idx="134">
                  <c:v>1006</c:v>
                </c:pt>
                <c:pt idx="135">
                  <c:v>1007</c:v>
                </c:pt>
                <c:pt idx="136">
                  <c:v>1008</c:v>
                </c:pt>
                <c:pt idx="137">
                  <c:v>1009</c:v>
                </c:pt>
                <c:pt idx="138">
                  <c:v>1010</c:v>
                </c:pt>
                <c:pt idx="139">
                  <c:v>1011</c:v>
                </c:pt>
                <c:pt idx="140">
                  <c:v>1012</c:v>
                </c:pt>
                <c:pt idx="141">
                  <c:v>1013</c:v>
                </c:pt>
                <c:pt idx="142">
                  <c:v>1014</c:v>
                </c:pt>
                <c:pt idx="143">
                  <c:v>1015</c:v>
                </c:pt>
                <c:pt idx="144">
                  <c:v>1016</c:v>
                </c:pt>
                <c:pt idx="145">
                  <c:v>1017</c:v>
                </c:pt>
                <c:pt idx="146">
                  <c:v>1018</c:v>
                </c:pt>
                <c:pt idx="147">
                  <c:v>1019</c:v>
                </c:pt>
                <c:pt idx="148">
                  <c:v>1020</c:v>
                </c:pt>
                <c:pt idx="149">
                  <c:v>1021</c:v>
                </c:pt>
                <c:pt idx="150">
                  <c:v>1022</c:v>
                </c:pt>
                <c:pt idx="151">
                  <c:v>1023</c:v>
                </c:pt>
                <c:pt idx="152">
                  <c:v>1024</c:v>
                </c:pt>
                <c:pt idx="153">
                  <c:v>1025</c:v>
                </c:pt>
                <c:pt idx="154">
                  <c:v>1026</c:v>
                </c:pt>
                <c:pt idx="155">
                  <c:v>1027</c:v>
                </c:pt>
                <c:pt idx="156">
                  <c:v>1028</c:v>
                </c:pt>
                <c:pt idx="157">
                  <c:v>1029</c:v>
                </c:pt>
                <c:pt idx="158">
                  <c:v>1030</c:v>
                </c:pt>
                <c:pt idx="159">
                  <c:v>1031</c:v>
                </c:pt>
                <c:pt idx="160">
                  <c:v>1032</c:v>
                </c:pt>
                <c:pt idx="161">
                  <c:v>1033</c:v>
                </c:pt>
                <c:pt idx="162">
                  <c:v>1034</c:v>
                </c:pt>
                <c:pt idx="163">
                  <c:v>1035</c:v>
                </c:pt>
                <c:pt idx="164">
                  <c:v>1036</c:v>
                </c:pt>
                <c:pt idx="165">
                  <c:v>1037</c:v>
                </c:pt>
                <c:pt idx="166">
                  <c:v>1038</c:v>
                </c:pt>
                <c:pt idx="167">
                  <c:v>1039</c:v>
                </c:pt>
                <c:pt idx="168">
                  <c:v>1040</c:v>
                </c:pt>
                <c:pt idx="169">
                  <c:v>1041</c:v>
                </c:pt>
                <c:pt idx="170">
                  <c:v>1042</c:v>
                </c:pt>
                <c:pt idx="171">
                  <c:v>1043</c:v>
                </c:pt>
                <c:pt idx="172">
                  <c:v>1044</c:v>
                </c:pt>
                <c:pt idx="173">
                  <c:v>1045</c:v>
                </c:pt>
                <c:pt idx="174">
                  <c:v>1046</c:v>
                </c:pt>
                <c:pt idx="175">
                  <c:v>1047</c:v>
                </c:pt>
                <c:pt idx="176">
                  <c:v>1048</c:v>
                </c:pt>
                <c:pt idx="177">
                  <c:v>1049</c:v>
                </c:pt>
                <c:pt idx="178">
                  <c:v>1050</c:v>
                </c:pt>
                <c:pt idx="179">
                  <c:v>1051</c:v>
                </c:pt>
                <c:pt idx="180">
                  <c:v>1052</c:v>
                </c:pt>
                <c:pt idx="181">
                  <c:v>1053</c:v>
                </c:pt>
                <c:pt idx="182">
                  <c:v>1054</c:v>
                </c:pt>
                <c:pt idx="183">
                  <c:v>1055</c:v>
                </c:pt>
                <c:pt idx="184">
                  <c:v>1056</c:v>
                </c:pt>
                <c:pt idx="185">
                  <c:v>1057</c:v>
                </c:pt>
                <c:pt idx="186">
                  <c:v>1058</c:v>
                </c:pt>
                <c:pt idx="187">
                  <c:v>1059</c:v>
                </c:pt>
                <c:pt idx="188">
                  <c:v>1060</c:v>
                </c:pt>
                <c:pt idx="189">
                  <c:v>1061</c:v>
                </c:pt>
                <c:pt idx="190">
                  <c:v>1062</c:v>
                </c:pt>
                <c:pt idx="191">
                  <c:v>1063</c:v>
                </c:pt>
                <c:pt idx="192">
                  <c:v>1064</c:v>
                </c:pt>
                <c:pt idx="193">
                  <c:v>1065</c:v>
                </c:pt>
                <c:pt idx="194">
                  <c:v>1066</c:v>
                </c:pt>
                <c:pt idx="195">
                  <c:v>1067</c:v>
                </c:pt>
                <c:pt idx="196">
                  <c:v>1068</c:v>
                </c:pt>
                <c:pt idx="197">
                  <c:v>1069</c:v>
                </c:pt>
                <c:pt idx="198">
                  <c:v>1070</c:v>
                </c:pt>
                <c:pt idx="199">
                  <c:v>1071</c:v>
                </c:pt>
                <c:pt idx="200">
                  <c:v>1072</c:v>
                </c:pt>
                <c:pt idx="201">
                  <c:v>1073</c:v>
                </c:pt>
              </c:numCache>
            </c:numRef>
          </c:xVal>
          <c:yVal>
            <c:numRef>
              <c:f>Graph!$H$874:$H$1073</c:f>
              <c:numCache>
                <c:formatCode>General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89-4F4C-85DA-E4340DD1B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776255"/>
        <c:axId val="1271774815"/>
      </c:scatterChart>
      <c:valAx>
        <c:axId val="1271776255"/>
        <c:scaling>
          <c:orientation val="minMax"/>
          <c:max val="1073"/>
          <c:min val="872"/>
        </c:scaling>
        <c:delete val="0"/>
        <c:axPos val="b"/>
        <c:numFmt formatCode="General" sourceLinked="1"/>
        <c:majorTickMark val="out"/>
        <c:minorTickMark val="none"/>
        <c:tickLblPos val="nextTo"/>
        <c:crossAx val="1271774815"/>
        <c:crosses val="autoZero"/>
        <c:crossBetween val="midCat"/>
      </c:valAx>
      <c:valAx>
        <c:axId val="12717748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717762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6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Graph!$A$1076:$A$1287</c:f>
              <c:numCache>
                <c:formatCode>General</c:formatCode>
                <c:ptCount val="212"/>
                <c:pt idx="0">
                  <c:v>1075</c:v>
                </c:pt>
                <c:pt idx="1">
                  <c:v>1076</c:v>
                </c:pt>
                <c:pt idx="2">
                  <c:v>1077</c:v>
                </c:pt>
                <c:pt idx="3">
                  <c:v>1078</c:v>
                </c:pt>
                <c:pt idx="4">
                  <c:v>1079</c:v>
                </c:pt>
                <c:pt idx="5">
                  <c:v>1080</c:v>
                </c:pt>
                <c:pt idx="6">
                  <c:v>1081</c:v>
                </c:pt>
                <c:pt idx="7">
                  <c:v>1082</c:v>
                </c:pt>
                <c:pt idx="8">
                  <c:v>1083</c:v>
                </c:pt>
                <c:pt idx="9">
                  <c:v>1084</c:v>
                </c:pt>
                <c:pt idx="10">
                  <c:v>1085</c:v>
                </c:pt>
                <c:pt idx="11">
                  <c:v>1086</c:v>
                </c:pt>
                <c:pt idx="12">
                  <c:v>1087</c:v>
                </c:pt>
                <c:pt idx="13">
                  <c:v>1088</c:v>
                </c:pt>
                <c:pt idx="14">
                  <c:v>1089</c:v>
                </c:pt>
                <c:pt idx="15">
                  <c:v>1090</c:v>
                </c:pt>
                <c:pt idx="16">
                  <c:v>1091</c:v>
                </c:pt>
                <c:pt idx="17">
                  <c:v>1092</c:v>
                </c:pt>
                <c:pt idx="18">
                  <c:v>1093</c:v>
                </c:pt>
                <c:pt idx="19">
                  <c:v>1094</c:v>
                </c:pt>
                <c:pt idx="20">
                  <c:v>1095</c:v>
                </c:pt>
                <c:pt idx="21">
                  <c:v>1096</c:v>
                </c:pt>
                <c:pt idx="22">
                  <c:v>1097</c:v>
                </c:pt>
                <c:pt idx="23">
                  <c:v>1098</c:v>
                </c:pt>
                <c:pt idx="24">
                  <c:v>1099</c:v>
                </c:pt>
                <c:pt idx="25">
                  <c:v>1100</c:v>
                </c:pt>
                <c:pt idx="26">
                  <c:v>1101</c:v>
                </c:pt>
                <c:pt idx="27">
                  <c:v>1102</c:v>
                </c:pt>
                <c:pt idx="28">
                  <c:v>1103</c:v>
                </c:pt>
                <c:pt idx="29">
                  <c:v>1104</c:v>
                </c:pt>
                <c:pt idx="30">
                  <c:v>1105</c:v>
                </c:pt>
                <c:pt idx="31">
                  <c:v>1106</c:v>
                </c:pt>
                <c:pt idx="32">
                  <c:v>1107</c:v>
                </c:pt>
                <c:pt idx="33">
                  <c:v>1108</c:v>
                </c:pt>
                <c:pt idx="34">
                  <c:v>1109</c:v>
                </c:pt>
                <c:pt idx="35">
                  <c:v>1110</c:v>
                </c:pt>
                <c:pt idx="36">
                  <c:v>1111</c:v>
                </c:pt>
                <c:pt idx="37">
                  <c:v>1112</c:v>
                </c:pt>
                <c:pt idx="38">
                  <c:v>1113</c:v>
                </c:pt>
                <c:pt idx="39">
                  <c:v>1114</c:v>
                </c:pt>
                <c:pt idx="40">
                  <c:v>1115</c:v>
                </c:pt>
                <c:pt idx="41">
                  <c:v>1116</c:v>
                </c:pt>
                <c:pt idx="42">
                  <c:v>1117</c:v>
                </c:pt>
                <c:pt idx="43">
                  <c:v>1118</c:v>
                </c:pt>
                <c:pt idx="44">
                  <c:v>1119</c:v>
                </c:pt>
                <c:pt idx="45">
                  <c:v>1120</c:v>
                </c:pt>
                <c:pt idx="46">
                  <c:v>1121</c:v>
                </c:pt>
                <c:pt idx="47">
                  <c:v>1122</c:v>
                </c:pt>
                <c:pt idx="48">
                  <c:v>1123</c:v>
                </c:pt>
                <c:pt idx="49">
                  <c:v>1124</c:v>
                </c:pt>
                <c:pt idx="50">
                  <c:v>1125</c:v>
                </c:pt>
                <c:pt idx="51">
                  <c:v>1126</c:v>
                </c:pt>
                <c:pt idx="52">
                  <c:v>1127</c:v>
                </c:pt>
                <c:pt idx="53">
                  <c:v>1128</c:v>
                </c:pt>
                <c:pt idx="54">
                  <c:v>1129</c:v>
                </c:pt>
                <c:pt idx="55">
                  <c:v>1130</c:v>
                </c:pt>
                <c:pt idx="56">
                  <c:v>1131</c:v>
                </c:pt>
                <c:pt idx="57">
                  <c:v>1132</c:v>
                </c:pt>
                <c:pt idx="58">
                  <c:v>1133</c:v>
                </c:pt>
                <c:pt idx="59">
                  <c:v>1134</c:v>
                </c:pt>
                <c:pt idx="60">
                  <c:v>1135</c:v>
                </c:pt>
                <c:pt idx="61">
                  <c:v>1136</c:v>
                </c:pt>
                <c:pt idx="62">
                  <c:v>1137</c:v>
                </c:pt>
                <c:pt idx="63">
                  <c:v>1138</c:v>
                </c:pt>
                <c:pt idx="64">
                  <c:v>1139</c:v>
                </c:pt>
                <c:pt idx="65">
                  <c:v>1140</c:v>
                </c:pt>
                <c:pt idx="66">
                  <c:v>1141</c:v>
                </c:pt>
                <c:pt idx="67">
                  <c:v>1142</c:v>
                </c:pt>
                <c:pt idx="68">
                  <c:v>1143</c:v>
                </c:pt>
                <c:pt idx="69">
                  <c:v>1144</c:v>
                </c:pt>
                <c:pt idx="70">
                  <c:v>1145</c:v>
                </c:pt>
                <c:pt idx="71">
                  <c:v>1146</c:v>
                </c:pt>
                <c:pt idx="72">
                  <c:v>1147</c:v>
                </c:pt>
                <c:pt idx="73">
                  <c:v>1148</c:v>
                </c:pt>
                <c:pt idx="74">
                  <c:v>1149</c:v>
                </c:pt>
                <c:pt idx="75">
                  <c:v>1150</c:v>
                </c:pt>
                <c:pt idx="76">
                  <c:v>1151</c:v>
                </c:pt>
                <c:pt idx="77">
                  <c:v>1152</c:v>
                </c:pt>
                <c:pt idx="78">
                  <c:v>1153</c:v>
                </c:pt>
                <c:pt idx="79">
                  <c:v>1154</c:v>
                </c:pt>
                <c:pt idx="80">
                  <c:v>1155</c:v>
                </c:pt>
                <c:pt idx="81">
                  <c:v>1156</c:v>
                </c:pt>
                <c:pt idx="82">
                  <c:v>1157</c:v>
                </c:pt>
                <c:pt idx="83">
                  <c:v>1158</c:v>
                </c:pt>
                <c:pt idx="84">
                  <c:v>1159</c:v>
                </c:pt>
                <c:pt idx="85">
                  <c:v>1160</c:v>
                </c:pt>
                <c:pt idx="86">
                  <c:v>1161</c:v>
                </c:pt>
                <c:pt idx="87">
                  <c:v>1162</c:v>
                </c:pt>
                <c:pt idx="88">
                  <c:v>1163</c:v>
                </c:pt>
                <c:pt idx="89">
                  <c:v>1164</c:v>
                </c:pt>
                <c:pt idx="90">
                  <c:v>1165</c:v>
                </c:pt>
                <c:pt idx="91">
                  <c:v>1166</c:v>
                </c:pt>
                <c:pt idx="92">
                  <c:v>1167</c:v>
                </c:pt>
                <c:pt idx="93">
                  <c:v>1168</c:v>
                </c:pt>
                <c:pt idx="94">
                  <c:v>1169</c:v>
                </c:pt>
                <c:pt idx="95">
                  <c:v>1170</c:v>
                </c:pt>
                <c:pt idx="96">
                  <c:v>1171</c:v>
                </c:pt>
                <c:pt idx="97">
                  <c:v>1172</c:v>
                </c:pt>
                <c:pt idx="98">
                  <c:v>1173</c:v>
                </c:pt>
                <c:pt idx="99">
                  <c:v>1174</c:v>
                </c:pt>
                <c:pt idx="100">
                  <c:v>1175</c:v>
                </c:pt>
                <c:pt idx="101">
                  <c:v>1176</c:v>
                </c:pt>
                <c:pt idx="102">
                  <c:v>1177</c:v>
                </c:pt>
                <c:pt idx="103">
                  <c:v>1178</c:v>
                </c:pt>
                <c:pt idx="104">
                  <c:v>1179</c:v>
                </c:pt>
                <c:pt idx="105">
                  <c:v>1180</c:v>
                </c:pt>
                <c:pt idx="106">
                  <c:v>1181</c:v>
                </c:pt>
                <c:pt idx="107">
                  <c:v>1182</c:v>
                </c:pt>
                <c:pt idx="108">
                  <c:v>1183</c:v>
                </c:pt>
                <c:pt idx="109">
                  <c:v>1184</c:v>
                </c:pt>
                <c:pt idx="110">
                  <c:v>1185</c:v>
                </c:pt>
                <c:pt idx="111">
                  <c:v>1186</c:v>
                </c:pt>
                <c:pt idx="112">
                  <c:v>1187</c:v>
                </c:pt>
                <c:pt idx="113">
                  <c:v>1188</c:v>
                </c:pt>
                <c:pt idx="114">
                  <c:v>1189</c:v>
                </c:pt>
                <c:pt idx="115">
                  <c:v>1190</c:v>
                </c:pt>
                <c:pt idx="116">
                  <c:v>1191</c:v>
                </c:pt>
                <c:pt idx="117">
                  <c:v>1192</c:v>
                </c:pt>
                <c:pt idx="118">
                  <c:v>1193</c:v>
                </c:pt>
                <c:pt idx="119">
                  <c:v>1194</c:v>
                </c:pt>
                <c:pt idx="120">
                  <c:v>1195</c:v>
                </c:pt>
                <c:pt idx="121">
                  <c:v>1196</c:v>
                </c:pt>
                <c:pt idx="122">
                  <c:v>1197</c:v>
                </c:pt>
                <c:pt idx="123">
                  <c:v>1198</c:v>
                </c:pt>
                <c:pt idx="124">
                  <c:v>1199</c:v>
                </c:pt>
                <c:pt idx="125">
                  <c:v>1200</c:v>
                </c:pt>
                <c:pt idx="126">
                  <c:v>1201</c:v>
                </c:pt>
                <c:pt idx="127">
                  <c:v>1202</c:v>
                </c:pt>
                <c:pt idx="128">
                  <c:v>1203</c:v>
                </c:pt>
                <c:pt idx="129">
                  <c:v>1204</c:v>
                </c:pt>
                <c:pt idx="130">
                  <c:v>1205</c:v>
                </c:pt>
                <c:pt idx="131">
                  <c:v>1206</c:v>
                </c:pt>
                <c:pt idx="132">
                  <c:v>1207</c:v>
                </c:pt>
                <c:pt idx="133">
                  <c:v>1208</c:v>
                </c:pt>
                <c:pt idx="134">
                  <c:v>1209</c:v>
                </c:pt>
                <c:pt idx="135">
                  <c:v>1210</c:v>
                </c:pt>
                <c:pt idx="136">
                  <c:v>1211</c:v>
                </c:pt>
                <c:pt idx="137">
                  <c:v>1212</c:v>
                </c:pt>
                <c:pt idx="138">
                  <c:v>1213</c:v>
                </c:pt>
                <c:pt idx="139">
                  <c:v>1214</c:v>
                </c:pt>
                <c:pt idx="140">
                  <c:v>1215</c:v>
                </c:pt>
                <c:pt idx="141">
                  <c:v>1216</c:v>
                </c:pt>
                <c:pt idx="142">
                  <c:v>1217</c:v>
                </c:pt>
                <c:pt idx="143">
                  <c:v>1218</c:v>
                </c:pt>
                <c:pt idx="144">
                  <c:v>1219</c:v>
                </c:pt>
                <c:pt idx="145">
                  <c:v>1220</c:v>
                </c:pt>
                <c:pt idx="146">
                  <c:v>1221</c:v>
                </c:pt>
                <c:pt idx="147">
                  <c:v>1222</c:v>
                </c:pt>
                <c:pt idx="148">
                  <c:v>1223</c:v>
                </c:pt>
                <c:pt idx="149">
                  <c:v>1224</c:v>
                </c:pt>
                <c:pt idx="150">
                  <c:v>1225</c:v>
                </c:pt>
                <c:pt idx="151">
                  <c:v>1226</c:v>
                </c:pt>
                <c:pt idx="152">
                  <c:v>1227</c:v>
                </c:pt>
                <c:pt idx="153">
                  <c:v>1228</c:v>
                </c:pt>
                <c:pt idx="154">
                  <c:v>1229</c:v>
                </c:pt>
                <c:pt idx="155">
                  <c:v>1230</c:v>
                </c:pt>
                <c:pt idx="156">
                  <c:v>1231</c:v>
                </c:pt>
                <c:pt idx="157">
                  <c:v>1232</c:v>
                </c:pt>
                <c:pt idx="158">
                  <c:v>1233</c:v>
                </c:pt>
                <c:pt idx="159">
                  <c:v>1234</c:v>
                </c:pt>
                <c:pt idx="160">
                  <c:v>1235</c:v>
                </c:pt>
                <c:pt idx="161">
                  <c:v>1236</c:v>
                </c:pt>
                <c:pt idx="162">
                  <c:v>1237</c:v>
                </c:pt>
                <c:pt idx="163">
                  <c:v>1238</c:v>
                </c:pt>
                <c:pt idx="164">
                  <c:v>1239</c:v>
                </c:pt>
                <c:pt idx="165">
                  <c:v>1240</c:v>
                </c:pt>
                <c:pt idx="166">
                  <c:v>1241</c:v>
                </c:pt>
                <c:pt idx="167">
                  <c:v>1242</c:v>
                </c:pt>
                <c:pt idx="168">
                  <c:v>1243</c:v>
                </c:pt>
                <c:pt idx="169">
                  <c:v>1244</c:v>
                </c:pt>
                <c:pt idx="170">
                  <c:v>1245</c:v>
                </c:pt>
                <c:pt idx="171">
                  <c:v>1246</c:v>
                </c:pt>
                <c:pt idx="172">
                  <c:v>1247</c:v>
                </c:pt>
                <c:pt idx="173">
                  <c:v>1248</c:v>
                </c:pt>
                <c:pt idx="174">
                  <c:v>1249</c:v>
                </c:pt>
                <c:pt idx="175">
                  <c:v>1250</c:v>
                </c:pt>
                <c:pt idx="176">
                  <c:v>1251</c:v>
                </c:pt>
                <c:pt idx="177">
                  <c:v>1252</c:v>
                </c:pt>
                <c:pt idx="178">
                  <c:v>1253</c:v>
                </c:pt>
                <c:pt idx="179">
                  <c:v>1254</c:v>
                </c:pt>
                <c:pt idx="180">
                  <c:v>1255</c:v>
                </c:pt>
                <c:pt idx="181">
                  <c:v>1256</c:v>
                </c:pt>
                <c:pt idx="182">
                  <c:v>1257</c:v>
                </c:pt>
                <c:pt idx="183">
                  <c:v>1258</c:v>
                </c:pt>
                <c:pt idx="184">
                  <c:v>1259</c:v>
                </c:pt>
                <c:pt idx="185">
                  <c:v>1260</c:v>
                </c:pt>
                <c:pt idx="186">
                  <c:v>1261</c:v>
                </c:pt>
                <c:pt idx="187">
                  <c:v>1262</c:v>
                </c:pt>
                <c:pt idx="188">
                  <c:v>1263</c:v>
                </c:pt>
                <c:pt idx="189">
                  <c:v>1264</c:v>
                </c:pt>
                <c:pt idx="190">
                  <c:v>1265</c:v>
                </c:pt>
                <c:pt idx="191">
                  <c:v>1266</c:v>
                </c:pt>
                <c:pt idx="192">
                  <c:v>1267</c:v>
                </c:pt>
                <c:pt idx="193">
                  <c:v>1268</c:v>
                </c:pt>
                <c:pt idx="194">
                  <c:v>1269</c:v>
                </c:pt>
                <c:pt idx="195">
                  <c:v>1270</c:v>
                </c:pt>
                <c:pt idx="196">
                  <c:v>1271</c:v>
                </c:pt>
                <c:pt idx="197">
                  <c:v>1272</c:v>
                </c:pt>
                <c:pt idx="198">
                  <c:v>1273</c:v>
                </c:pt>
                <c:pt idx="199">
                  <c:v>1274</c:v>
                </c:pt>
                <c:pt idx="200">
                  <c:v>1275</c:v>
                </c:pt>
                <c:pt idx="201">
                  <c:v>1276</c:v>
                </c:pt>
                <c:pt idx="202">
                  <c:v>1277</c:v>
                </c:pt>
                <c:pt idx="203">
                  <c:v>1278</c:v>
                </c:pt>
                <c:pt idx="204">
                  <c:v>1279</c:v>
                </c:pt>
                <c:pt idx="205">
                  <c:v>1280</c:v>
                </c:pt>
                <c:pt idx="206">
                  <c:v>1281</c:v>
                </c:pt>
                <c:pt idx="207">
                  <c:v>1282</c:v>
                </c:pt>
                <c:pt idx="208">
                  <c:v>1283</c:v>
                </c:pt>
                <c:pt idx="209">
                  <c:v>1284</c:v>
                </c:pt>
                <c:pt idx="210">
                  <c:v>1285</c:v>
                </c:pt>
                <c:pt idx="211">
                  <c:v>1286</c:v>
                </c:pt>
              </c:numCache>
            </c:numRef>
          </c:xVal>
          <c:yVal>
            <c:numRef>
              <c:f>Graph!$D$1077:$D$1286</c:f>
              <c:numCache>
                <c:formatCode>General</c:formatCode>
                <c:ptCount val="210"/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20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8C-47C3-8990-2AD812A51917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Graph!$A$1076:$A$1287</c:f>
              <c:numCache>
                <c:formatCode>General</c:formatCode>
                <c:ptCount val="212"/>
                <c:pt idx="0">
                  <c:v>1075</c:v>
                </c:pt>
                <c:pt idx="1">
                  <c:v>1076</c:v>
                </c:pt>
                <c:pt idx="2">
                  <c:v>1077</c:v>
                </c:pt>
                <c:pt idx="3">
                  <c:v>1078</c:v>
                </c:pt>
                <c:pt idx="4">
                  <c:v>1079</c:v>
                </c:pt>
                <c:pt idx="5">
                  <c:v>1080</c:v>
                </c:pt>
                <c:pt idx="6">
                  <c:v>1081</c:v>
                </c:pt>
                <c:pt idx="7">
                  <c:v>1082</c:v>
                </c:pt>
                <c:pt idx="8">
                  <c:v>1083</c:v>
                </c:pt>
                <c:pt idx="9">
                  <c:v>1084</c:v>
                </c:pt>
                <c:pt idx="10">
                  <c:v>1085</c:v>
                </c:pt>
                <c:pt idx="11">
                  <c:v>1086</c:v>
                </c:pt>
                <c:pt idx="12">
                  <c:v>1087</c:v>
                </c:pt>
                <c:pt idx="13">
                  <c:v>1088</c:v>
                </c:pt>
                <c:pt idx="14">
                  <c:v>1089</c:v>
                </c:pt>
                <c:pt idx="15">
                  <c:v>1090</c:v>
                </c:pt>
                <c:pt idx="16">
                  <c:v>1091</c:v>
                </c:pt>
                <c:pt idx="17">
                  <c:v>1092</c:v>
                </c:pt>
                <c:pt idx="18">
                  <c:v>1093</c:v>
                </c:pt>
                <c:pt idx="19">
                  <c:v>1094</c:v>
                </c:pt>
                <c:pt idx="20">
                  <c:v>1095</c:v>
                </c:pt>
                <c:pt idx="21">
                  <c:v>1096</c:v>
                </c:pt>
                <c:pt idx="22">
                  <c:v>1097</c:v>
                </c:pt>
                <c:pt idx="23">
                  <c:v>1098</c:v>
                </c:pt>
                <c:pt idx="24">
                  <c:v>1099</c:v>
                </c:pt>
                <c:pt idx="25">
                  <c:v>1100</c:v>
                </c:pt>
                <c:pt idx="26">
                  <c:v>1101</c:v>
                </c:pt>
                <c:pt idx="27">
                  <c:v>1102</c:v>
                </c:pt>
                <c:pt idx="28">
                  <c:v>1103</c:v>
                </c:pt>
                <c:pt idx="29">
                  <c:v>1104</c:v>
                </c:pt>
                <c:pt idx="30">
                  <c:v>1105</c:v>
                </c:pt>
                <c:pt idx="31">
                  <c:v>1106</c:v>
                </c:pt>
                <c:pt idx="32">
                  <c:v>1107</c:v>
                </c:pt>
                <c:pt idx="33">
                  <c:v>1108</c:v>
                </c:pt>
                <c:pt idx="34">
                  <c:v>1109</c:v>
                </c:pt>
                <c:pt idx="35">
                  <c:v>1110</c:v>
                </c:pt>
                <c:pt idx="36">
                  <c:v>1111</c:v>
                </c:pt>
                <c:pt idx="37">
                  <c:v>1112</c:v>
                </c:pt>
                <c:pt idx="38">
                  <c:v>1113</c:v>
                </c:pt>
                <c:pt idx="39">
                  <c:v>1114</c:v>
                </c:pt>
                <c:pt idx="40">
                  <c:v>1115</c:v>
                </c:pt>
                <c:pt idx="41">
                  <c:v>1116</c:v>
                </c:pt>
                <c:pt idx="42">
                  <c:v>1117</c:v>
                </c:pt>
                <c:pt idx="43">
                  <c:v>1118</c:v>
                </c:pt>
                <c:pt idx="44">
                  <c:v>1119</c:v>
                </c:pt>
                <c:pt idx="45">
                  <c:v>1120</c:v>
                </c:pt>
                <c:pt idx="46">
                  <c:v>1121</c:v>
                </c:pt>
                <c:pt idx="47">
                  <c:v>1122</c:v>
                </c:pt>
                <c:pt idx="48">
                  <c:v>1123</c:v>
                </c:pt>
                <c:pt idx="49">
                  <c:v>1124</c:v>
                </c:pt>
                <c:pt idx="50">
                  <c:v>1125</c:v>
                </c:pt>
                <c:pt idx="51">
                  <c:v>1126</c:v>
                </c:pt>
                <c:pt idx="52">
                  <c:v>1127</c:v>
                </c:pt>
                <c:pt idx="53">
                  <c:v>1128</c:v>
                </c:pt>
                <c:pt idx="54">
                  <c:v>1129</c:v>
                </c:pt>
                <c:pt idx="55">
                  <c:v>1130</c:v>
                </c:pt>
                <c:pt idx="56">
                  <c:v>1131</c:v>
                </c:pt>
                <c:pt idx="57">
                  <c:v>1132</c:v>
                </c:pt>
                <c:pt idx="58">
                  <c:v>1133</c:v>
                </c:pt>
                <c:pt idx="59">
                  <c:v>1134</c:v>
                </c:pt>
                <c:pt idx="60">
                  <c:v>1135</c:v>
                </c:pt>
                <c:pt idx="61">
                  <c:v>1136</c:v>
                </c:pt>
                <c:pt idx="62">
                  <c:v>1137</c:v>
                </c:pt>
                <c:pt idx="63">
                  <c:v>1138</c:v>
                </c:pt>
                <c:pt idx="64">
                  <c:v>1139</c:v>
                </c:pt>
                <c:pt idx="65">
                  <c:v>1140</c:v>
                </c:pt>
                <c:pt idx="66">
                  <c:v>1141</c:v>
                </c:pt>
                <c:pt idx="67">
                  <c:v>1142</c:v>
                </c:pt>
                <c:pt idx="68">
                  <c:v>1143</c:v>
                </c:pt>
                <c:pt idx="69">
                  <c:v>1144</c:v>
                </c:pt>
                <c:pt idx="70">
                  <c:v>1145</c:v>
                </c:pt>
                <c:pt idx="71">
                  <c:v>1146</c:v>
                </c:pt>
                <c:pt idx="72">
                  <c:v>1147</c:v>
                </c:pt>
                <c:pt idx="73">
                  <c:v>1148</c:v>
                </c:pt>
                <c:pt idx="74">
                  <c:v>1149</c:v>
                </c:pt>
                <c:pt idx="75">
                  <c:v>1150</c:v>
                </c:pt>
                <c:pt idx="76">
                  <c:v>1151</c:v>
                </c:pt>
                <c:pt idx="77">
                  <c:v>1152</c:v>
                </c:pt>
                <c:pt idx="78">
                  <c:v>1153</c:v>
                </c:pt>
                <c:pt idx="79">
                  <c:v>1154</c:v>
                </c:pt>
                <c:pt idx="80">
                  <c:v>1155</c:v>
                </c:pt>
                <c:pt idx="81">
                  <c:v>1156</c:v>
                </c:pt>
                <c:pt idx="82">
                  <c:v>1157</c:v>
                </c:pt>
                <c:pt idx="83">
                  <c:v>1158</c:v>
                </c:pt>
                <c:pt idx="84">
                  <c:v>1159</c:v>
                </c:pt>
                <c:pt idx="85">
                  <c:v>1160</c:v>
                </c:pt>
                <c:pt idx="86">
                  <c:v>1161</c:v>
                </c:pt>
                <c:pt idx="87">
                  <c:v>1162</c:v>
                </c:pt>
                <c:pt idx="88">
                  <c:v>1163</c:v>
                </c:pt>
                <c:pt idx="89">
                  <c:v>1164</c:v>
                </c:pt>
                <c:pt idx="90">
                  <c:v>1165</c:v>
                </c:pt>
                <c:pt idx="91">
                  <c:v>1166</c:v>
                </c:pt>
                <c:pt idx="92">
                  <c:v>1167</c:v>
                </c:pt>
                <c:pt idx="93">
                  <c:v>1168</c:v>
                </c:pt>
                <c:pt idx="94">
                  <c:v>1169</c:v>
                </c:pt>
                <c:pt idx="95">
                  <c:v>1170</c:v>
                </c:pt>
                <c:pt idx="96">
                  <c:v>1171</c:v>
                </c:pt>
                <c:pt idx="97">
                  <c:v>1172</c:v>
                </c:pt>
                <c:pt idx="98">
                  <c:v>1173</c:v>
                </c:pt>
                <c:pt idx="99">
                  <c:v>1174</c:v>
                </c:pt>
                <c:pt idx="100">
                  <c:v>1175</c:v>
                </c:pt>
                <c:pt idx="101">
                  <c:v>1176</c:v>
                </c:pt>
                <c:pt idx="102">
                  <c:v>1177</c:v>
                </c:pt>
                <c:pt idx="103">
                  <c:v>1178</c:v>
                </c:pt>
                <c:pt idx="104">
                  <c:v>1179</c:v>
                </c:pt>
                <c:pt idx="105">
                  <c:v>1180</c:v>
                </c:pt>
                <c:pt idx="106">
                  <c:v>1181</c:v>
                </c:pt>
                <c:pt idx="107">
                  <c:v>1182</c:v>
                </c:pt>
                <c:pt idx="108">
                  <c:v>1183</c:v>
                </c:pt>
                <c:pt idx="109">
                  <c:v>1184</c:v>
                </c:pt>
                <c:pt idx="110">
                  <c:v>1185</c:v>
                </c:pt>
                <c:pt idx="111">
                  <c:v>1186</c:v>
                </c:pt>
                <c:pt idx="112">
                  <c:v>1187</c:v>
                </c:pt>
                <c:pt idx="113">
                  <c:v>1188</c:v>
                </c:pt>
                <c:pt idx="114">
                  <c:v>1189</c:v>
                </c:pt>
                <c:pt idx="115">
                  <c:v>1190</c:v>
                </c:pt>
                <c:pt idx="116">
                  <c:v>1191</c:v>
                </c:pt>
                <c:pt idx="117">
                  <c:v>1192</c:v>
                </c:pt>
                <c:pt idx="118">
                  <c:v>1193</c:v>
                </c:pt>
                <c:pt idx="119">
                  <c:v>1194</c:v>
                </c:pt>
                <c:pt idx="120">
                  <c:v>1195</c:v>
                </c:pt>
                <c:pt idx="121">
                  <c:v>1196</c:v>
                </c:pt>
                <c:pt idx="122">
                  <c:v>1197</c:v>
                </c:pt>
                <c:pt idx="123">
                  <c:v>1198</c:v>
                </c:pt>
                <c:pt idx="124">
                  <c:v>1199</c:v>
                </c:pt>
                <c:pt idx="125">
                  <c:v>1200</c:v>
                </c:pt>
                <c:pt idx="126">
                  <c:v>1201</c:v>
                </c:pt>
                <c:pt idx="127">
                  <c:v>1202</c:v>
                </c:pt>
                <c:pt idx="128">
                  <c:v>1203</c:v>
                </c:pt>
                <c:pt idx="129">
                  <c:v>1204</c:v>
                </c:pt>
                <c:pt idx="130">
                  <c:v>1205</c:v>
                </c:pt>
                <c:pt idx="131">
                  <c:v>1206</c:v>
                </c:pt>
                <c:pt idx="132">
                  <c:v>1207</c:v>
                </c:pt>
                <c:pt idx="133">
                  <c:v>1208</c:v>
                </c:pt>
                <c:pt idx="134">
                  <c:v>1209</c:v>
                </c:pt>
                <c:pt idx="135">
                  <c:v>1210</c:v>
                </c:pt>
                <c:pt idx="136">
                  <c:v>1211</c:v>
                </c:pt>
                <c:pt idx="137">
                  <c:v>1212</c:v>
                </c:pt>
                <c:pt idx="138">
                  <c:v>1213</c:v>
                </c:pt>
                <c:pt idx="139">
                  <c:v>1214</c:v>
                </c:pt>
                <c:pt idx="140">
                  <c:v>1215</c:v>
                </c:pt>
                <c:pt idx="141">
                  <c:v>1216</c:v>
                </c:pt>
                <c:pt idx="142">
                  <c:v>1217</c:v>
                </c:pt>
                <c:pt idx="143">
                  <c:v>1218</c:v>
                </c:pt>
                <c:pt idx="144">
                  <c:v>1219</c:v>
                </c:pt>
                <c:pt idx="145">
                  <c:v>1220</c:v>
                </c:pt>
                <c:pt idx="146">
                  <c:v>1221</c:v>
                </c:pt>
                <c:pt idx="147">
                  <c:v>1222</c:v>
                </c:pt>
                <c:pt idx="148">
                  <c:v>1223</c:v>
                </c:pt>
                <c:pt idx="149">
                  <c:v>1224</c:v>
                </c:pt>
                <c:pt idx="150">
                  <c:v>1225</c:v>
                </c:pt>
                <c:pt idx="151">
                  <c:v>1226</c:v>
                </c:pt>
                <c:pt idx="152">
                  <c:v>1227</c:v>
                </c:pt>
                <c:pt idx="153">
                  <c:v>1228</c:v>
                </c:pt>
                <c:pt idx="154">
                  <c:v>1229</c:v>
                </c:pt>
                <c:pt idx="155">
                  <c:v>1230</c:v>
                </c:pt>
                <c:pt idx="156">
                  <c:v>1231</c:v>
                </c:pt>
                <c:pt idx="157">
                  <c:v>1232</c:v>
                </c:pt>
                <c:pt idx="158">
                  <c:v>1233</c:v>
                </c:pt>
                <c:pt idx="159">
                  <c:v>1234</c:v>
                </c:pt>
                <c:pt idx="160">
                  <c:v>1235</c:v>
                </c:pt>
                <c:pt idx="161">
                  <c:v>1236</c:v>
                </c:pt>
                <c:pt idx="162">
                  <c:v>1237</c:v>
                </c:pt>
                <c:pt idx="163">
                  <c:v>1238</c:v>
                </c:pt>
                <c:pt idx="164">
                  <c:v>1239</c:v>
                </c:pt>
                <c:pt idx="165">
                  <c:v>1240</c:v>
                </c:pt>
                <c:pt idx="166">
                  <c:v>1241</c:v>
                </c:pt>
                <c:pt idx="167">
                  <c:v>1242</c:v>
                </c:pt>
                <c:pt idx="168">
                  <c:v>1243</c:v>
                </c:pt>
                <c:pt idx="169">
                  <c:v>1244</c:v>
                </c:pt>
                <c:pt idx="170">
                  <c:v>1245</c:v>
                </c:pt>
                <c:pt idx="171">
                  <c:v>1246</c:v>
                </c:pt>
                <c:pt idx="172">
                  <c:v>1247</c:v>
                </c:pt>
                <c:pt idx="173">
                  <c:v>1248</c:v>
                </c:pt>
                <c:pt idx="174">
                  <c:v>1249</c:v>
                </c:pt>
                <c:pt idx="175">
                  <c:v>1250</c:v>
                </c:pt>
                <c:pt idx="176">
                  <c:v>1251</c:v>
                </c:pt>
                <c:pt idx="177">
                  <c:v>1252</c:v>
                </c:pt>
                <c:pt idx="178">
                  <c:v>1253</c:v>
                </c:pt>
                <c:pt idx="179">
                  <c:v>1254</c:v>
                </c:pt>
                <c:pt idx="180">
                  <c:v>1255</c:v>
                </c:pt>
                <c:pt idx="181">
                  <c:v>1256</c:v>
                </c:pt>
                <c:pt idx="182">
                  <c:v>1257</c:v>
                </c:pt>
                <c:pt idx="183">
                  <c:v>1258</c:v>
                </c:pt>
                <c:pt idx="184">
                  <c:v>1259</c:v>
                </c:pt>
                <c:pt idx="185">
                  <c:v>1260</c:v>
                </c:pt>
                <c:pt idx="186">
                  <c:v>1261</c:v>
                </c:pt>
                <c:pt idx="187">
                  <c:v>1262</c:v>
                </c:pt>
                <c:pt idx="188">
                  <c:v>1263</c:v>
                </c:pt>
                <c:pt idx="189">
                  <c:v>1264</c:v>
                </c:pt>
                <c:pt idx="190">
                  <c:v>1265</c:v>
                </c:pt>
                <c:pt idx="191">
                  <c:v>1266</c:v>
                </c:pt>
                <c:pt idx="192">
                  <c:v>1267</c:v>
                </c:pt>
                <c:pt idx="193">
                  <c:v>1268</c:v>
                </c:pt>
                <c:pt idx="194">
                  <c:v>1269</c:v>
                </c:pt>
                <c:pt idx="195">
                  <c:v>1270</c:v>
                </c:pt>
                <c:pt idx="196">
                  <c:v>1271</c:v>
                </c:pt>
                <c:pt idx="197">
                  <c:v>1272</c:v>
                </c:pt>
                <c:pt idx="198">
                  <c:v>1273</c:v>
                </c:pt>
                <c:pt idx="199">
                  <c:v>1274</c:v>
                </c:pt>
                <c:pt idx="200">
                  <c:v>1275</c:v>
                </c:pt>
                <c:pt idx="201">
                  <c:v>1276</c:v>
                </c:pt>
                <c:pt idx="202">
                  <c:v>1277</c:v>
                </c:pt>
                <c:pt idx="203">
                  <c:v>1278</c:v>
                </c:pt>
                <c:pt idx="204">
                  <c:v>1279</c:v>
                </c:pt>
                <c:pt idx="205">
                  <c:v>1280</c:v>
                </c:pt>
                <c:pt idx="206">
                  <c:v>1281</c:v>
                </c:pt>
                <c:pt idx="207">
                  <c:v>1282</c:v>
                </c:pt>
                <c:pt idx="208">
                  <c:v>1283</c:v>
                </c:pt>
                <c:pt idx="209">
                  <c:v>1284</c:v>
                </c:pt>
                <c:pt idx="210">
                  <c:v>1285</c:v>
                </c:pt>
                <c:pt idx="211">
                  <c:v>1286</c:v>
                </c:pt>
              </c:numCache>
            </c:numRef>
          </c:xVal>
          <c:yVal>
            <c:numRef>
              <c:f>Graph!$B$1077:$B$1286</c:f>
              <c:numCache>
                <c:formatCode>General</c:formatCode>
                <c:ptCount val="2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8C-47C3-8990-2AD812A51917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Graph!$A$1076:$A$1287</c:f>
              <c:numCache>
                <c:formatCode>General</c:formatCode>
                <c:ptCount val="212"/>
                <c:pt idx="0">
                  <c:v>1075</c:v>
                </c:pt>
                <c:pt idx="1">
                  <c:v>1076</c:v>
                </c:pt>
                <c:pt idx="2">
                  <c:v>1077</c:v>
                </c:pt>
                <c:pt idx="3">
                  <c:v>1078</c:v>
                </c:pt>
                <c:pt idx="4">
                  <c:v>1079</c:v>
                </c:pt>
                <c:pt idx="5">
                  <c:v>1080</c:v>
                </c:pt>
                <c:pt idx="6">
                  <c:v>1081</c:v>
                </c:pt>
                <c:pt idx="7">
                  <c:v>1082</c:v>
                </c:pt>
                <c:pt idx="8">
                  <c:v>1083</c:v>
                </c:pt>
                <c:pt idx="9">
                  <c:v>1084</c:v>
                </c:pt>
                <c:pt idx="10">
                  <c:v>1085</c:v>
                </c:pt>
                <c:pt idx="11">
                  <c:v>1086</c:v>
                </c:pt>
                <c:pt idx="12">
                  <c:v>1087</c:v>
                </c:pt>
                <c:pt idx="13">
                  <c:v>1088</c:v>
                </c:pt>
                <c:pt idx="14">
                  <c:v>1089</c:v>
                </c:pt>
                <c:pt idx="15">
                  <c:v>1090</c:v>
                </c:pt>
                <c:pt idx="16">
                  <c:v>1091</c:v>
                </c:pt>
                <c:pt idx="17">
                  <c:v>1092</c:v>
                </c:pt>
                <c:pt idx="18">
                  <c:v>1093</c:v>
                </c:pt>
                <c:pt idx="19">
                  <c:v>1094</c:v>
                </c:pt>
                <c:pt idx="20">
                  <c:v>1095</c:v>
                </c:pt>
                <c:pt idx="21">
                  <c:v>1096</c:v>
                </c:pt>
                <c:pt idx="22">
                  <c:v>1097</c:v>
                </c:pt>
                <c:pt idx="23">
                  <c:v>1098</c:v>
                </c:pt>
                <c:pt idx="24">
                  <c:v>1099</c:v>
                </c:pt>
                <c:pt idx="25">
                  <c:v>1100</c:v>
                </c:pt>
                <c:pt idx="26">
                  <c:v>1101</c:v>
                </c:pt>
                <c:pt idx="27">
                  <c:v>1102</c:v>
                </c:pt>
                <c:pt idx="28">
                  <c:v>1103</c:v>
                </c:pt>
                <c:pt idx="29">
                  <c:v>1104</c:v>
                </c:pt>
                <c:pt idx="30">
                  <c:v>1105</c:v>
                </c:pt>
                <c:pt idx="31">
                  <c:v>1106</c:v>
                </c:pt>
                <c:pt idx="32">
                  <c:v>1107</c:v>
                </c:pt>
                <c:pt idx="33">
                  <c:v>1108</c:v>
                </c:pt>
                <c:pt idx="34">
                  <c:v>1109</c:v>
                </c:pt>
                <c:pt idx="35">
                  <c:v>1110</c:v>
                </c:pt>
                <c:pt idx="36">
                  <c:v>1111</c:v>
                </c:pt>
                <c:pt idx="37">
                  <c:v>1112</c:v>
                </c:pt>
                <c:pt idx="38">
                  <c:v>1113</c:v>
                </c:pt>
                <c:pt idx="39">
                  <c:v>1114</c:v>
                </c:pt>
                <c:pt idx="40">
                  <c:v>1115</c:v>
                </c:pt>
                <c:pt idx="41">
                  <c:v>1116</c:v>
                </c:pt>
                <c:pt idx="42">
                  <c:v>1117</c:v>
                </c:pt>
                <c:pt idx="43">
                  <c:v>1118</c:v>
                </c:pt>
                <c:pt idx="44">
                  <c:v>1119</c:v>
                </c:pt>
                <c:pt idx="45">
                  <c:v>1120</c:v>
                </c:pt>
                <c:pt idx="46">
                  <c:v>1121</c:v>
                </c:pt>
                <c:pt idx="47">
                  <c:v>1122</c:v>
                </c:pt>
                <c:pt idx="48">
                  <c:v>1123</c:v>
                </c:pt>
                <c:pt idx="49">
                  <c:v>1124</c:v>
                </c:pt>
                <c:pt idx="50">
                  <c:v>1125</c:v>
                </c:pt>
                <c:pt idx="51">
                  <c:v>1126</c:v>
                </c:pt>
                <c:pt idx="52">
                  <c:v>1127</c:v>
                </c:pt>
                <c:pt idx="53">
                  <c:v>1128</c:v>
                </c:pt>
                <c:pt idx="54">
                  <c:v>1129</c:v>
                </c:pt>
                <c:pt idx="55">
                  <c:v>1130</c:v>
                </c:pt>
                <c:pt idx="56">
                  <c:v>1131</c:v>
                </c:pt>
                <c:pt idx="57">
                  <c:v>1132</c:v>
                </c:pt>
                <c:pt idx="58">
                  <c:v>1133</c:v>
                </c:pt>
                <c:pt idx="59">
                  <c:v>1134</c:v>
                </c:pt>
                <c:pt idx="60">
                  <c:v>1135</c:v>
                </c:pt>
                <c:pt idx="61">
                  <c:v>1136</c:v>
                </c:pt>
                <c:pt idx="62">
                  <c:v>1137</c:v>
                </c:pt>
                <c:pt idx="63">
                  <c:v>1138</c:v>
                </c:pt>
                <c:pt idx="64">
                  <c:v>1139</c:v>
                </c:pt>
                <c:pt idx="65">
                  <c:v>1140</c:v>
                </c:pt>
                <c:pt idx="66">
                  <c:v>1141</c:v>
                </c:pt>
                <c:pt idx="67">
                  <c:v>1142</c:v>
                </c:pt>
                <c:pt idx="68">
                  <c:v>1143</c:v>
                </c:pt>
                <c:pt idx="69">
                  <c:v>1144</c:v>
                </c:pt>
                <c:pt idx="70">
                  <c:v>1145</c:v>
                </c:pt>
                <c:pt idx="71">
                  <c:v>1146</c:v>
                </c:pt>
                <c:pt idx="72">
                  <c:v>1147</c:v>
                </c:pt>
                <c:pt idx="73">
                  <c:v>1148</c:v>
                </c:pt>
                <c:pt idx="74">
                  <c:v>1149</c:v>
                </c:pt>
                <c:pt idx="75">
                  <c:v>1150</c:v>
                </c:pt>
                <c:pt idx="76">
                  <c:v>1151</c:v>
                </c:pt>
                <c:pt idx="77">
                  <c:v>1152</c:v>
                </c:pt>
                <c:pt idx="78">
                  <c:v>1153</c:v>
                </c:pt>
                <c:pt idx="79">
                  <c:v>1154</c:v>
                </c:pt>
                <c:pt idx="80">
                  <c:v>1155</c:v>
                </c:pt>
                <c:pt idx="81">
                  <c:v>1156</c:v>
                </c:pt>
                <c:pt idx="82">
                  <c:v>1157</c:v>
                </c:pt>
                <c:pt idx="83">
                  <c:v>1158</c:v>
                </c:pt>
                <c:pt idx="84">
                  <c:v>1159</c:v>
                </c:pt>
                <c:pt idx="85">
                  <c:v>1160</c:v>
                </c:pt>
                <c:pt idx="86">
                  <c:v>1161</c:v>
                </c:pt>
                <c:pt idx="87">
                  <c:v>1162</c:v>
                </c:pt>
                <c:pt idx="88">
                  <c:v>1163</c:v>
                </c:pt>
                <c:pt idx="89">
                  <c:v>1164</c:v>
                </c:pt>
                <c:pt idx="90">
                  <c:v>1165</c:v>
                </c:pt>
                <c:pt idx="91">
                  <c:v>1166</c:v>
                </c:pt>
                <c:pt idx="92">
                  <c:v>1167</c:v>
                </c:pt>
                <c:pt idx="93">
                  <c:v>1168</c:v>
                </c:pt>
                <c:pt idx="94">
                  <c:v>1169</c:v>
                </c:pt>
                <c:pt idx="95">
                  <c:v>1170</c:v>
                </c:pt>
                <c:pt idx="96">
                  <c:v>1171</c:v>
                </c:pt>
                <c:pt idx="97">
                  <c:v>1172</c:v>
                </c:pt>
                <c:pt idx="98">
                  <c:v>1173</c:v>
                </c:pt>
                <c:pt idx="99">
                  <c:v>1174</c:v>
                </c:pt>
                <c:pt idx="100">
                  <c:v>1175</c:v>
                </c:pt>
                <c:pt idx="101">
                  <c:v>1176</c:v>
                </c:pt>
                <c:pt idx="102">
                  <c:v>1177</c:v>
                </c:pt>
                <c:pt idx="103">
                  <c:v>1178</c:v>
                </c:pt>
                <c:pt idx="104">
                  <c:v>1179</c:v>
                </c:pt>
                <c:pt idx="105">
                  <c:v>1180</c:v>
                </c:pt>
                <c:pt idx="106">
                  <c:v>1181</c:v>
                </c:pt>
                <c:pt idx="107">
                  <c:v>1182</c:v>
                </c:pt>
                <c:pt idx="108">
                  <c:v>1183</c:v>
                </c:pt>
                <c:pt idx="109">
                  <c:v>1184</c:v>
                </c:pt>
                <c:pt idx="110">
                  <c:v>1185</c:v>
                </c:pt>
                <c:pt idx="111">
                  <c:v>1186</c:v>
                </c:pt>
                <c:pt idx="112">
                  <c:v>1187</c:v>
                </c:pt>
                <c:pt idx="113">
                  <c:v>1188</c:v>
                </c:pt>
                <c:pt idx="114">
                  <c:v>1189</c:v>
                </c:pt>
                <c:pt idx="115">
                  <c:v>1190</c:v>
                </c:pt>
                <c:pt idx="116">
                  <c:v>1191</c:v>
                </c:pt>
                <c:pt idx="117">
                  <c:v>1192</c:v>
                </c:pt>
                <c:pt idx="118">
                  <c:v>1193</c:v>
                </c:pt>
                <c:pt idx="119">
                  <c:v>1194</c:v>
                </c:pt>
                <c:pt idx="120">
                  <c:v>1195</c:v>
                </c:pt>
                <c:pt idx="121">
                  <c:v>1196</c:v>
                </c:pt>
                <c:pt idx="122">
                  <c:v>1197</c:v>
                </c:pt>
                <c:pt idx="123">
                  <c:v>1198</c:v>
                </c:pt>
                <c:pt idx="124">
                  <c:v>1199</c:v>
                </c:pt>
                <c:pt idx="125">
                  <c:v>1200</c:v>
                </c:pt>
                <c:pt idx="126">
                  <c:v>1201</c:v>
                </c:pt>
                <c:pt idx="127">
                  <c:v>1202</c:v>
                </c:pt>
                <c:pt idx="128">
                  <c:v>1203</c:v>
                </c:pt>
                <c:pt idx="129">
                  <c:v>1204</c:v>
                </c:pt>
                <c:pt idx="130">
                  <c:v>1205</c:v>
                </c:pt>
                <c:pt idx="131">
                  <c:v>1206</c:v>
                </c:pt>
                <c:pt idx="132">
                  <c:v>1207</c:v>
                </c:pt>
                <c:pt idx="133">
                  <c:v>1208</c:v>
                </c:pt>
                <c:pt idx="134">
                  <c:v>1209</c:v>
                </c:pt>
                <c:pt idx="135">
                  <c:v>1210</c:v>
                </c:pt>
                <c:pt idx="136">
                  <c:v>1211</c:v>
                </c:pt>
                <c:pt idx="137">
                  <c:v>1212</c:v>
                </c:pt>
                <c:pt idx="138">
                  <c:v>1213</c:v>
                </c:pt>
                <c:pt idx="139">
                  <c:v>1214</c:v>
                </c:pt>
                <c:pt idx="140">
                  <c:v>1215</c:v>
                </c:pt>
                <c:pt idx="141">
                  <c:v>1216</c:v>
                </c:pt>
                <c:pt idx="142">
                  <c:v>1217</c:v>
                </c:pt>
                <c:pt idx="143">
                  <c:v>1218</c:v>
                </c:pt>
                <c:pt idx="144">
                  <c:v>1219</c:v>
                </c:pt>
                <c:pt idx="145">
                  <c:v>1220</c:v>
                </c:pt>
                <c:pt idx="146">
                  <c:v>1221</c:v>
                </c:pt>
                <c:pt idx="147">
                  <c:v>1222</c:v>
                </c:pt>
                <c:pt idx="148">
                  <c:v>1223</c:v>
                </c:pt>
                <c:pt idx="149">
                  <c:v>1224</c:v>
                </c:pt>
                <c:pt idx="150">
                  <c:v>1225</c:v>
                </c:pt>
                <c:pt idx="151">
                  <c:v>1226</c:v>
                </c:pt>
                <c:pt idx="152">
                  <c:v>1227</c:v>
                </c:pt>
                <c:pt idx="153">
                  <c:v>1228</c:v>
                </c:pt>
                <c:pt idx="154">
                  <c:v>1229</c:v>
                </c:pt>
                <c:pt idx="155">
                  <c:v>1230</c:v>
                </c:pt>
                <c:pt idx="156">
                  <c:v>1231</c:v>
                </c:pt>
                <c:pt idx="157">
                  <c:v>1232</c:v>
                </c:pt>
                <c:pt idx="158">
                  <c:v>1233</c:v>
                </c:pt>
                <c:pt idx="159">
                  <c:v>1234</c:v>
                </c:pt>
                <c:pt idx="160">
                  <c:v>1235</c:v>
                </c:pt>
                <c:pt idx="161">
                  <c:v>1236</c:v>
                </c:pt>
                <c:pt idx="162">
                  <c:v>1237</c:v>
                </c:pt>
                <c:pt idx="163">
                  <c:v>1238</c:v>
                </c:pt>
                <c:pt idx="164">
                  <c:v>1239</c:v>
                </c:pt>
                <c:pt idx="165">
                  <c:v>1240</c:v>
                </c:pt>
                <c:pt idx="166">
                  <c:v>1241</c:v>
                </c:pt>
                <c:pt idx="167">
                  <c:v>1242</c:v>
                </c:pt>
                <c:pt idx="168">
                  <c:v>1243</c:v>
                </c:pt>
                <c:pt idx="169">
                  <c:v>1244</c:v>
                </c:pt>
                <c:pt idx="170">
                  <c:v>1245</c:v>
                </c:pt>
                <c:pt idx="171">
                  <c:v>1246</c:v>
                </c:pt>
                <c:pt idx="172">
                  <c:v>1247</c:v>
                </c:pt>
                <c:pt idx="173">
                  <c:v>1248</c:v>
                </c:pt>
                <c:pt idx="174">
                  <c:v>1249</c:v>
                </c:pt>
                <c:pt idx="175">
                  <c:v>1250</c:v>
                </c:pt>
                <c:pt idx="176">
                  <c:v>1251</c:v>
                </c:pt>
                <c:pt idx="177">
                  <c:v>1252</c:v>
                </c:pt>
                <c:pt idx="178">
                  <c:v>1253</c:v>
                </c:pt>
                <c:pt idx="179">
                  <c:v>1254</c:v>
                </c:pt>
                <c:pt idx="180">
                  <c:v>1255</c:v>
                </c:pt>
                <c:pt idx="181">
                  <c:v>1256</c:v>
                </c:pt>
                <c:pt idx="182">
                  <c:v>1257</c:v>
                </c:pt>
                <c:pt idx="183">
                  <c:v>1258</c:v>
                </c:pt>
                <c:pt idx="184">
                  <c:v>1259</c:v>
                </c:pt>
                <c:pt idx="185">
                  <c:v>1260</c:v>
                </c:pt>
                <c:pt idx="186">
                  <c:v>1261</c:v>
                </c:pt>
                <c:pt idx="187">
                  <c:v>1262</c:v>
                </c:pt>
                <c:pt idx="188">
                  <c:v>1263</c:v>
                </c:pt>
                <c:pt idx="189">
                  <c:v>1264</c:v>
                </c:pt>
                <c:pt idx="190">
                  <c:v>1265</c:v>
                </c:pt>
                <c:pt idx="191">
                  <c:v>1266</c:v>
                </c:pt>
                <c:pt idx="192">
                  <c:v>1267</c:v>
                </c:pt>
                <c:pt idx="193">
                  <c:v>1268</c:v>
                </c:pt>
                <c:pt idx="194">
                  <c:v>1269</c:v>
                </c:pt>
                <c:pt idx="195">
                  <c:v>1270</c:v>
                </c:pt>
                <c:pt idx="196">
                  <c:v>1271</c:v>
                </c:pt>
                <c:pt idx="197">
                  <c:v>1272</c:v>
                </c:pt>
                <c:pt idx="198">
                  <c:v>1273</c:v>
                </c:pt>
                <c:pt idx="199">
                  <c:v>1274</c:v>
                </c:pt>
                <c:pt idx="200">
                  <c:v>1275</c:v>
                </c:pt>
                <c:pt idx="201">
                  <c:v>1276</c:v>
                </c:pt>
                <c:pt idx="202">
                  <c:v>1277</c:v>
                </c:pt>
                <c:pt idx="203">
                  <c:v>1278</c:v>
                </c:pt>
                <c:pt idx="204">
                  <c:v>1279</c:v>
                </c:pt>
                <c:pt idx="205">
                  <c:v>1280</c:v>
                </c:pt>
                <c:pt idx="206">
                  <c:v>1281</c:v>
                </c:pt>
                <c:pt idx="207">
                  <c:v>1282</c:v>
                </c:pt>
                <c:pt idx="208">
                  <c:v>1283</c:v>
                </c:pt>
                <c:pt idx="209">
                  <c:v>1284</c:v>
                </c:pt>
                <c:pt idx="210">
                  <c:v>1285</c:v>
                </c:pt>
                <c:pt idx="211">
                  <c:v>1286</c:v>
                </c:pt>
              </c:numCache>
            </c:numRef>
          </c:xVal>
          <c:yVal>
            <c:numRef>
              <c:f>Graph!$C$1077:$C$1286</c:f>
              <c:numCache>
                <c:formatCode>General</c:formatCode>
                <c:ptCount val="210"/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8C-47C3-8990-2AD812A51917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Graph!$A$1076:$A$1287</c:f>
              <c:numCache>
                <c:formatCode>General</c:formatCode>
                <c:ptCount val="212"/>
                <c:pt idx="0">
                  <c:v>1075</c:v>
                </c:pt>
                <c:pt idx="1">
                  <c:v>1076</c:v>
                </c:pt>
                <c:pt idx="2">
                  <c:v>1077</c:v>
                </c:pt>
                <c:pt idx="3">
                  <c:v>1078</c:v>
                </c:pt>
                <c:pt idx="4">
                  <c:v>1079</c:v>
                </c:pt>
                <c:pt idx="5">
                  <c:v>1080</c:v>
                </c:pt>
                <c:pt idx="6">
                  <c:v>1081</c:v>
                </c:pt>
                <c:pt idx="7">
                  <c:v>1082</c:v>
                </c:pt>
                <c:pt idx="8">
                  <c:v>1083</c:v>
                </c:pt>
                <c:pt idx="9">
                  <c:v>1084</c:v>
                </c:pt>
                <c:pt idx="10">
                  <c:v>1085</c:v>
                </c:pt>
                <c:pt idx="11">
                  <c:v>1086</c:v>
                </c:pt>
                <c:pt idx="12">
                  <c:v>1087</c:v>
                </c:pt>
                <c:pt idx="13">
                  <c:v>1088</c:v>
                </c:pt>
                <c:pt idx="14">
                  <c:v>1089</c:v>
                </c:pt>
                <c:pt idx="15">
                  <c:v>1090</c:v>
                </c:pt>
                <c:pt idx="16">
                  <c:v>1091</c:v>
                </c:pt>
                <c:pt idx="17">
                  <c:v>1092</c:v>
                </c:pt>
                <c:pt idx="18">
                  <c:v>1093</c:v>
                </c:pt>
                <c:pt idx="19">
                  <c:v>1094</c:v>
                </c:pt>
                <c:pt idx="20">
                  <c:v>1095</c:v>
                </c:pt>
                <c:pt idx="21">
                  <c:v>1096</c:v>
                </c:pt>
                <c:pt idx="22">
                  <c:v>1097</c:v>
                </c:pt>
                <c:pt idx="23">
                  <c:v>1098</c:v>
                </c:pt>
                <c:pt idx="24">
                  <c:v>1099</c:v>
                </c:pt>
                <c:pt idx="25">
                  <c:v>1100</c:v>
                </c:pt>
                <c:pt idx="26">
                  <c:v>1101</c:v>
                </c:pt>
                <c:pt idx="27">
                  <c:v>1102</c:v>
                </c:pt>
                <c:pt idx="28">
                  <c:v>1103</c:v>
                </c:pt>
                <c:pt idx="29">
                  <c:v>1104</c:v>
                </c:pt>
                <c:pt idx="30">
                  <c:v>1105</c:v>
                </c:pt>
                <c:pt idx="31">
                  <c:v>1106</c:v>
                </c:pt>
                <c:pt idx="32">
                  <c:v>1107</c:v>
                </c:pt>
                <c:pt idx="33">
                  <c:v>1108</c:v>
                </c:pt>
                <c:pt idx="34">
                  <c:v>1109</c:v>
                </c:pt>
                <c:pt idx="35">
                  <c:v>1110</c:v>
                </c:pt>
                <c:pt idx="36">
                  <c:v>1111</c:v>
                </c:pt>
                <c:pt idx="37">
                  <c:v>1112</c:v>
                </c:pt>
                <c:pt idx="38">
                  <c:v>1113</c:v>
                </c:pt>
                <c:pt idx="39">
                  <c:v>1114</c:v>
                </c:pt>
                <c:pt idx="40">
                  <c:v>1115</c:v>
                </c:pt>
                <c:pt idx="41">
                  <c:v>1116</c:v>
                </c:pt>
                <c:pt idx="42">
                  <c:v>1117</c:v>
                </c:pt>
                <c:pt idx="43">
                  <c:v>1118</c:v>
                </c:pt>
                <c:pt idx="44">
                  <c:v>1119</c:v>
                </c:pt>
                <c:pt idx="45">
                  <c:v>1120</c:v>
                </c:pt>
                <c:pt idx="46">
                  <c:v>1121</c:v>
                </c:pt>
                <c:pt idx="47">
                  <c:v>1122</c:v>
                </c:pt>
                <c:pt idx="48">
                  <c:v>1123</c:v>
                </c:pt>
                <c:pt idx="49">
                  <c:v>1124</c:v>
                </c:pt>
                <c:pt idx="50">
                  <c:v>1125</c:v>
                </c:pt>
                <c:pt idx="51">
                  <c:v>1126</c:v>
                </c:pt>
                <c:pt idx="52">
                  <c:v>1127</c:v>
                </c:pt>
                <c:pt idx="53">
                  <c:v>1128</c:v>
                </c:pt>
                <c:pt idx="54">
                  <c:v>1129</c:v>
                </c:pt>
                <c:pt idx="55">
                  <c:v>1130</c:v>
                </c:pt>
                <c:pt idx="56">
                  <c:v>1131</c:v>
                </c:pt>
                <c:pt idx="57">
                  <c:v>1132</c:v>
                </c:pt>
                <c:pt idx="58">
                  <c:v>1133</c:v>
                </c:pt>
                <c:pt idx="59">
                  <c:v>1134</c:v>
                </c:pt>
                <c:pt idx="60">
                  <c:v>1135</c:v>
                </c:pt>
                <c:pt idx="61">
                  <c:v>1136</c:v>
                </c:pt>
                <c:pt idx="62">
                  <c:v>1137</c:v>
                </c:pt>
                <c:pt idx="63">
                  <c:v>1138</c:v>
                </c:pt>
                <c:pt idx="64">
                  <c:v>1139</c:v>
                </c:pt>
                <c:pt idx="65">
                  <c:v>1140</c:v>
                </c:pt>
                <c:pt idx="66">
                  <c:v>1141</c:v>
                </c:pt>
                <c:pt idx="67">
                  <c:v>1142</c:v>
                </c:pt>
                <c:pt idx="68">
                  <c:v>1143</c:v>
                </c:pt>
                <c:pt idx="69">
                  <c:v>1144</c:v>
                </c:pt>
                <c:pt idx="70">
                  <c:v>1145</c:v>
                </c:pt>
                <c:pt idx="71">
                  <c:v>1146</c:v>
                </c:pt>
                <c:pt idx="72">
                  <c:v>1147</c:v>
                </c:pt>
                <c:pt idx="73">
                  <c:v>1148</c:v>
                </c:pt>
                <c:pt idx="74">
                  <c:v>1149</c:v>
                </c:pt>
                <c:pt idx="75">
                  <c:v>1150</c:v>
                </c:pt>
                <c:pt idx="76">
                  <c:v>1151</c:v>
                </c:pt>
                <c:pt idx="77">
                  <c:v>1152</c:v>
                </c:pt>
                <c:pt idx="78">
                  <c:v>1153</c:v>
                </c:pt>
                <c:pt idx="79">
                  <c:v>1154</c:v>
                </c:pt>
                <c:pt idx="80">
                  <c:v>1155</c:v>
                </c:pt>
                <c:pt idx="81">
                  <c:v>1156</c:v>
                </c:pt>
                <c:pt idx="82">
                  <c:v>1157</c:v>
                </c:pt>
                <c:pt idx="83">
                  <c:v>1158</c:v>
                </c:pt>
                <c:pt idx="84">
                  <c:v>1159</c:v>
                </c:pt>
                <c:pt idx="85">
                  <c:v>1160</c:v>
                </c:pt>
                <c:pt idx="86">
                  <c:v>1161</c:v>
                </c:pt>
                <c:pt idx="87">
                  <c:v>1162</c:v>
                </c:pt>
                <c:pt idx="88">
                  <c:v>1163</c:v>
                </c:pt>
                <c:pt idx="89">
                  <c:v>1164</c:v>
                </c:pt>
                <c:pt idx="90">
                  <c:v>1165</c:v>
                </c:pt>
                <c:pt idx="91">
                  <c:v>1166</c:v>
                </c:pt>
                <c:pt idx="92">
                  <c:v>1167</c:v>
                </c:pt>
                <c:pt idx="93">
                  <c:v>1168</c:v>
                </c:pt>
                <c:pt idx="94">
                  <c:v>1169</c:v>
                </c:pt>
                <c:pt idx="95">
                  <c:v>1170</c:v>
                </c:pt>
                <c:pt idx="96">
                  <c:v>1171</c:v>
                </c:pt>
                <c:pt idx="97">
                  <c:v>1172</c:v>
                </c:pt>
                <c:pt idx="98">
                  <c:v>1173</c:v>
                </c:pt>
                <c:pt idx="99">
                  <c:v>1174</c:v>
                </c:pt>
                <c:pt idx="100">
                  <c:v>1175</c:v>
                </c:pt>
                <c:pt idx="101">
                  <c:v>1176</c:v>
                </c:pt>
                <c:pt idx="102">
                  <c:v>1177</c:v>
                </c:pt>
                <c:pt idx="103">
                  <c:v>1178</c:v>
                </c:pt>
                <c:pt idx="104">
                  <c:v>1179</c:v>
                </c:pt>
                <c:pt idx="105">
                  <c:v>1180</c:v>
                </c:pt>
                <c:pt idx="106">
                  <c:v>1181</c:v>
                </c:pt>
                <c:pt idx="107">
                  <c:v>1182</c:v>
                </c:pt>
                <c:pt idx="108">
                  <c:v>1183</c:v>
                </c:pt>
                <c:pt idx="109">
                  <c:v>1184</c:v>
                </c:pt>
                <c:pt idx="110">
                  <c:v>1185</c:v>
                </c:pt>
                <c:pt idx="111">
                  <c:v>1186</c:v>
                </c:pt>
                <c:pt idx="112">
                  <c:v>1187</c:v>
                </c:pt>
                <c:pt idx="113">
                  <c:v>1188</c:v>
                </c:pt>
                <c:pt idx="114">
                  <c:v>1189</c:v>
                </c:pt>
                <c:pt idx="115">
                  <c:v>1190</c:v>
                </c:pt>
                <c:pt idx="116">
                  <c:v>1191</c:v>
                </c:pt>
                <c:pt idx="117">
                  <c:v>1192</c:v>
                </c:pt>
                <c:pt idx="118">
                  <c:v>1193</c:v>
                </c:pt>
                <c:pt idx="119">
                  <c:v>1194</c:v>
                </c:pt>
                <c:pt idx="120">
                  <c:v>1195</c:v>
                </c:pt>
                <c:pt idx="121">
                  <c:v>1196</c:v>
                </c:pt>
                <c:pt idx="122">
                  <c:v>1197</c:v>
                </c:pt>
                <c:pt idx="123">
                  <c:v>1198</c:v>
                </c:pt>
                <c:pt idx="124">
                  <c:v>1199</c:v>
                </c:pt>
                <c:pt idx="125">
                  <c:v>1200</c:v>
                </c:pt>
                <c:pt idx="126">
                  <c:v>1201</c:v>
                </c:pt>
                <c:pt idx="127">
                  <c:v>1202</c:v>
                </c:pt>
                <c:pt idx="128">
                  <c:v>1203</c:v>
                </c:pt>
                <c:pt idx="129">
                  <c:v>1204</c:v>
                </c:pt>
                <c:pt idx="130">
                  <c:v>1205</c:v>
                </c:pt>
                <c:pt idx="131">
                  <c:v>1206</c:v>
                </c:pt>
                <c:pt idx="132">
                  <c:v>1207</c:v>
                </c:pt>
                <c:pt idx="133">
                  <c:v>1208</c:v>
                </c:pt>
                <c:pt idx="134">
                  <c:v>1209</c:v>
                </c:pt>
                <c:pt idx="135">
                  <c:v>1210</c:v>
                </c:pt>
                <c:pt idx="136">
                  <c:v>1211</c:v>
                </c:pt>
                <c:pt idx="137">
                  <c:v>1212</c:v>
                </c:pt>
                <c:pt idx="138">
                  <c:v>1213</c:v>
                </c:pt>
                <c:pt idx="139">
                  <c:v>1214</c:v>
                </c:pt>
                <c:pt idx="140">
                  <c:v>1215</c:v>
                </c:pt>
                <c:pt idx="141">
                  <c:v>1216</c:v>
                </c:pt>
                <c:pt idx="142">
                  <c:v>1217</c:v>
                </c:pt>
                <c:pt idx="143">
                  <c:v>1218</c:v>
                </c:pt>
                <c:pt idx="144">
                  <c:v>1219</c:v>
                </c:pt>
                <c:pt idx="145">
                  <c:v>1220</c:v>
                </c:pt>
                <c:pt idx="146">
                  <c:v>1221</c:v>
                </c:pt>
                <c:pt idx="147">
                  <c:v>1222</c:v>
                </c:pt>
                <c:pt idx="148">
                  <c:v>1223</c:v>
                </c:pt>
                <c:pt idx="149">
                  <c:v>1224</c:v>
                </c:pt>
                <c:pt idx="150">
                  <c:v>1225</c:v>
                </c:pt>
                <c:pt idx="151">
                  <c:v>1226</c:v>
                </c:pt>
                <c:pt idx="152">
                  <c:v>1227</c:v>
                </c:pt>
                <c:pt idx="153">
                  <c:v>1228</c:v>
                </c:pt>
                <c:pt idx="154">
                  <c:v>1229</c:v>
                </c:pt>
                <c:pt idx="155">
                  <c:v>1230</c:v>
                </c:pt>
                <c:pt idx="156">
                  <c:v>1231</c:v>
                </c:pt>
                <c:pt idx="157">
                  <c:v>1232</c:v>
                </c:pt>
                <c:pt idx="158">
                  <c:v>1233</c:v>
                </c:pt>
                <c:pt idx="159">
                  <c:v>1234</c:v>
                </c:pt>
                <c:pt idx="160">
                  <c:v>1235</c:v>
                </c:pt>
                <c:pt idx="161">
                  <c:v>1236</c:v>
                </c:pt>
                <c:pt idx="162">
                  <c:v>1237</c:v>
                </c:pt>
                <c:pt idx="163">
                  <c:v>1238</c:v>
                </c:pt>
                <c:pt idx="164">
                  <c:v>1239</c:v>
                </c:pt>
                <c:pt idx="165">
                  <c:v>1240</c:v>
                </c:pt>
                <c:pt idx="166">
                  <c:v>1241</c:v>
                </c:pt>
                <c:pt idx="167">
                  <c:v>1242</c:v>
                </c:pt>
                <c:pt idx="168">
                  <c:v>1243</c:v>
                </c:pt>
                <c:pt idx="169">
                  <c:v>1244</c:v>
                </c:pt>
                <c:pt idx="170">
                  <c:v>1245</c:v>
                </c:pt>
                <c:pt idx="171">
                  <c:v>1246</c:v>
                </c:pt>
                <c:pt idx="172">
                  <c:v>1247</c:v>
                </c:pt>
                <c:pt idx="173">
                  <c:v>1248</c:v>
                </c:pt>
                <c:pt idx="174">
                  <c:v>1249</c:v>
                </c:pt>
                <c:pt idx="175">
                  <c:v>1250</c:v>
                </c:pt>
                <c:pt idx="176">
                  <c:v>1251</c:v>
                </c:pt>
                <c:pt idx="177">
                  <c:v>1252</c:v>
                </c:pt>
                <c:pt idx="178">
                  <c:v>1253</c:v>
                </c:pt>
                <c:pt idx="179">
                  <c:v>1254</c:v>
                </c:pt>
                <c:pt idx="180">
                  <c:v>1255</c:v>
                </c:pt>
                <c:pt idx="181">
                  <c:v>1256</c:v>
                </c:pt>
                <c:pt idx="182">
                  <c:v>1257</c:v>
                </c:pt>
                <c:pt idx="183">
                  <c:v>1258</c:v>
                </c:pt>
                <c:pt idx="184">
                  <c:v>1259</c:v>
                </c:pt>
                <c:pt idx="185">
                  <c:v>1260</c:v>
                </c:pt>
                <c:pt idx="186">
                  <c:v>1261</c:v>
                </c:pt>
                <c:pt idx="187">
                  <c:v>1262</c:v>
                </c:pt>
                <c:pt idx="188">
                  <c:v>1263</c:v>
                </c:pt>
                <c:pt idx="189">
                  <c:v>1264</c:v>
                </c:pt>
                <c:pt idx="190">
                  <c:v>1265</c:v>
                </c:pt>
                <c:pt idx="191">
                  <c:v>1266</c:v>
                </c:pt>
                <c:pt idx="192">
                  <c:v>1267</c:v>
                </c:pt>
                <c:pt idx="193">
                  <c:v>1268</c:v>
                </c:pt>
                <c:pt idx="194">
                  <c:v>1269</c:v>
                </c:pt>
                <c:pt idx="195">
                  <c:v>1270</c:v>
                </c:pt>
                <c:pt idx="196">
                  <c:v>1271</c:v>
                </c:pt>
                <c:pt idx="197">
                  <c:v>1272</c:v>
                </c:pt>
                <c:pt idx="198">
                  <c:v>1273</c:v>
                </c:pt>
                <c:pt idx="199">
                  <c:v>1274</c:v>
                </c:pt>
                <c:pt idx="200">
                  <c:v>1275</c:v>
                </c:pt>
                <c:pt idx="201">
                  <c:v>1276</c:v>
                </c:pt>
                <c:pt idx="202">
                  <c:v>1277</c:v>
                </c:pt>
                <c:pt idx="203">
                  <c:v>1278</c:v>
                </c:pt>
                <c:pt idx="204">
                  <c:v>1279</c:v>
                </c:pt>
                <c:pt idx="205">
                  <c:v>1280</c:v>
                </c:pt>
                <c:pt idx="206">
                  <c:v>1281</c:v>
                </c:pt>
                <c:pt idx="207">
                  <c:v>1282</c:v>
                </c:pt>
                <c:pt idx="208">
                  <c:v>1283</c:v>
                </c:pt>
                <c:pt idx="209">
                  <c:v>1284</c:v>
                </c:pt>
                <c:pt idx="210">
                  <c:v>1285</c:v>
                </c:pt>
                <c:pt idx="211">
                  <c:v>1286</c:v>
                </c:pt>
              </c:numCache>
            </c:numRef>
          </c:xVal>
          <c:yVal>
            <c:numRef>
              <c:f>Graph!$E$1077:$E$1286</c:f>
              <c:numCache>
                <c:formatCode>General</c:formatCode>
                <c:ptCount val="210"/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8C-47C3-8990-2AD812A51917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Graph!$A$1076:$A$1287</c:f>
              <c:numCache>
                <c:formatCode>General</c:formatCode>
                <c:ptCount val="212"/>
                <c:pt idx="0">
                  <c:v>1075</c:v>
                </c:pt>
                <c:pt idx="1">
                  <c:v>1076</c:v>
                </c:pt>
                <c:pt idx="2">
                  <c:v>1077</c:v>
                </c:pt>
                <c:pt idx="3">
                  <c:v>1078</c:v>
                </c:pt>
                <c:pt idx="4">
                  <c:v>1079</c:v>
                </c:pt>
                <c:pt idx="5">
                  <c:v>1080</c:v>
                </c:pt>
                <c:pt idx="6">
                  <c:v>1081</c:v>
                </c:pt>
                <c:pt idx="7">
                  <c:v>1082</c:v>
                </c:pt>
                <c:pt idx="8">
                  <c:v>1083</c:v>
                </c:pt>
                <c:pt idx="9">
                  <c:v>1084</c:v>
                </c:pt>
                <c:pt idx="10">
                  <c:v>1085</c:v>
                </c:pt>
                <c:pt idx="11">
                  <c:v>1086</c:v>
                </c:pt>
                <c:pt idx="12">
                  <c:v>1087</c:v>
                </c:pt>
                <c:pt idx="13">
                  <c:v>1088</c:v>
                </c:pt>
                <c:pt idx="14">
                  <c:v>1089</c:v>
                </c:pt>
                <c:pt idx="15">
                  <c:v>1090</c:v>
                </c:pt>
                <c:pt idx="16">
                  <c:v>1091</c:v>
                </c:pt>
                <c:pt idx="17">
                  <c:v>1092</c:v>
                </c:pt>
                <c:pt idx="18">
                  <c:v>1093</c:v>
                </c:pt>
                <c:pt idx="19">
                  <c:v>1094</c:v>
                </c:pt>
                <c:pt idx="20">
                  <c:v>1095</c:v>
                </c:pt>
                <c:pt idx="21">
                  <c:v>1096</c:v>
                </c:pt>
                <c:pt idx="22">
                  <c:v>1097</c:v>
                </c:pt>
                <c:pt idx="23">
                  <c:v>1098</c:v>
                </c:pt>
                <c:pt idx="24">
                  <c:v>1099</c:v>
                </c:pt>
                <c:pt idx="25">
                  <c:v>1100</c:v>
                </c:pt>
                <c:pt idx="26">
                  <c:v>1101</c:v>
                </c:pt>
                <c:pt idx="27">
                  <c:v>1102</c:v>
                </c:pt>
                <c:pt idx="28">
                  <c:v>1103</c:v>
                </c:pt>
                <c:pt idx="29">
                  <c:v>1104</c:v>
                </c:pt>
                <c:pt idx="30">
                  <c:v>1105</c:v>
                </c:pt>
                <c:pt idx="31">
                  <c:v>1106</c:v>
                </c:pt>
                <c:pt idx="32">
                  <c:v>1107</c:v>
                </c:pt>
                <c:pt idx="33">
                  <c:v>1108</c:v>
                </c:pt>
                <c:pt idx="34">
                  <c:v>1109</c:v>
                </c:pt>
                <c:pt idx="35">
                  <c:v>1110</c:v>
                </c:pt>
                <c:pt idx="36">
                  <c:v>1111</c:v>
                </c:pt>
                <c:pt idx="37">
                  <c:v>1112</c:v>
                </c:pt>
                <c:pt idx="38">
                  <c:v>1113</c:v>
                </c:pt>
                <c:pt idx="39">
                  <c:v>1114</c:v>
                </c:pt>
                <c:pt idx="40">
                  <c:v>1115</c:v>
                </c:pt>
                <c:pt idx="41">
                  <c:v>1116</c:v>
                </c:pt>
                <c:pt idx="42">
                  <c:v>1117</c:v>
                </c:pt>
                <c:pt idx="43">
                  <c:v>1118</c:v>
                </c:pt>
                <c:pt idx="44">
                  <c:v>1119</c:v>
                </c:pt>
                <c:pt idx="45">
                  <c:v>1120</c:v>
                </c:pt>
                <c:pt idx="46">
                  <c:v>1121</c:v>
                </c:pt>
                <c:pt idx="47">
                  <c:v>1122</c:v>
                </c:pt>
                <c:pt idx="48">
                  <c:v>1123</c:v>
                </c:pt>
                <c:pt idx="49">
                  <c:v>1124</c:v>
                </c:pt>
                <c:pt idx="50">
                  <c:v>1125</c:v>
                </c:pt>
                <c:pt idx="51">
                  <c:v>1126</c:v>
                </c:pt>
                <c:pt idx="52">
                  <c:v>1127</c:v>
                </c:pt>
                <c:pt idx="53">
                  <c:v>1128</c:v>
                </c:pt>
                <c:pt idx="54">
                  <c:v>1129</c:v>
                </c:pt>
                <c:pt idx="55">
                  <c:v>1130</c:v>
                </c:pt>
                <c:pt idx="56">
                  <c:v>1131</c:v>
                </c:pt>
                <c:pt idx="57">
                  <c:v>1132</c:v>
                </c:pt>
                <c:pt idx="58">
                  <c:v>1133</c:v>
                </c:pt>
                <c:pt idx="59">
                  <c:v>1134</c:v>
                </c:pt>
                <c:pt idx="60">
                  <c:v>1135</c:v>
                </c:pt>
                <c:pt idx="61">
                  <c:v>1136</c:v>
                </c:pt>
                <c:pt idx="62">
                  <c:v>1137</c:v>
                </c:pt>
                <c:pt idx="63">
                  <c:v>1138</c:v>
                </c:pt>
                <c:pt idx="64">
                  <c:v>1139</c:v>
                </c:pt>
                <c:pt idx="65">
                  <c:v>1140</c:v>
                </c:pt>
                <c:pt idx="66">
                  <c:v>1141</c:v>
                </c:pt>
                <c:pt idx="67">
                  <c:v>1142</c:v>
                </c:pt>
                <c:pt idx="68">
                  <c:v>1143</c:v>
                </c:pt>
                <c:pt idx="69">
                  <c:v>1144</c:v>
                </c:pt>
                <c:pt idx="70">
                  <c:v>1145</c:v>
                </c:pt>
                <c:pt idx="71">
                  <c:v>1146</c:v>
                </c:pt>
                <c:pt idx="72">
                  <c:v>1147</c:v>
                </c:pt>
                <c:pt idx="73">
                  <c:v>1148</c:v>
                </c:pt>
                <c:pt idx="74">
                  <c:v>1149</c:v>
                </c:pt>
                <c:pt idx="75">
                  <c:v>1150</c:v>
                </c:pt>
                <c:pt idx="76">
                  <c:v>1151</c:v>
                </c:pt>
                <c:pt idx="77">
                  <c:v>1152</c:v>
                </c:pt>
                <c:pt idx="78">
                  <c:v>1153</c:v>
                </c:pt>
                <c:pt idx="79">
                  <c:v>1154</c:v>
                </c:pt>
                <c:pt idx="80">
                  <c:v>1155</c:v>
                </c:pt>
                <c:pt idx="81">
                  <c:v>1156</c:v>
                </c:pt>
                <c:pt idx="82">
                  <c:v>1157</c:v>
                </c:pt>
                <c:pt idx="83">
                  <c:v>1158</c:v>
                </c:pt>
                <c:pt idx="84">
                  <c:v>1159</c:v>
                </c:pt>
                <c:pt idx="85">
                  <c:v>1160</c:v>
                </c:pt>
                <c:pt idx="86">
                  <c:v>1161</c:v>
                </c:pt>
                <c:pt idx="87">
                  <c:v>1162</c:v>
                </c:pt>
                <c:pt idx="88">
                  <c:v>1163</c:v>
                </c:pt>
                <c:pt idx="89">
                  <c:v>1164</c:v>
                </c:pt>
                <c:pt idx="90">
                  <c:v>1165</c:v>
                </c:pt>
                <c:pt idx="91">
                  <c:v>1166</c:v>
                </c:pt>
                <c:pt idx="92">
                  <c:v>1167</c:v>
                </c:pt>
                <c:pt idx="93">
                  <c:v>1168</c:v>
                </c:pt>
                <c:pt idx="94">
                  <c:v>1169</c:v>
                </c:pt>
                <c:pt idx="95">
                  <c:v>1170</c:v>
                </c:pt>
                <c:pt idx="96">
                  <c:v>1171</c:v>
                </c:pt>
                <c:pt idx="97">
                  <c:v>1172</c:v>
                </c:pt>
                <c:pt idx="98">
                  <c:v>1173</c:v>
                </c:pt>
                <c:pt idx="99">
                  <c:v>1174</c:v>
                </c:pt>
                <c:pt idx="100">
                  <c:v>1175</c:v>
                </c:pt>
                <c:pt idx="101">
                  <c:v>1176</c:v>
                </c:pt>
                <c:pt idx="102">
                  <c:v>1177</c:v>
                </c:pt>
                <c:pt idx="103">
                  <c:v>1178</c:v>
                </c:pt>
                <c:pt idx="104">
                  <c:v>1179</c:v>
                </c:pt>
                <c:pt idx="105">
                  <c:v>1180</c:v>
                </c:pt>
                <c:pt idx="106">
                  <c:v>1181</c:v>
                </c:pt>
                <c:pt idx="107">
                  <c:v>1182</c:v>
                </c:pt>
                <c:pt idx="108">
                  <c:v>1183</c:v>
                </c:pt>
                <c:pt idx="109">
                  <c:v>1184</c:v>
                </c:pt>
                <c:pt idx="110">
                  <c:v>1185</c:v>
                </c:pt>
                <c:pt idx="111">
                  <c:v>1186</c:v>
                </c:pt>
                <c:pt idx="112">
                  <c:v>1187</c:v>
                </c:pt>
                <c:pt idx="113">
                  <c:v>1188</c:v>
                </c:pt>
                <c:pt idx="114">
                  <c:v>1189</c:v>
                </c:pt>
                <c:pt idx="115">
                  <c:v>1190</c:v>
                </c:pt>
                <c:pt idx="116">
                  <c:v>1191</c:v>
                </c:pt>
                <c:pt idx="117">
                  <c:v>1192</c:v>
                </c:pt>
                <c:pt idx="118">
                  <c:v>1193</c:v>
                </c:pt>
                <c:pt idx="119">
                  <c:v>1194</c:v>
                </c:pt>
                <c:pt idx="120">
                  <c:v>1195</c:v>
                </c:pt>
                <c:pt idx="121">
                  <c:v>1196</c:v>
                </c:pt>
                <c:pt idx="122">
                  <c:v>1197</c:v>
                </c:pt>
                <c:pt idx="123">
                  <c:v>1198</c:v>
                </c:pt>
                <c:pt idx="124">
                  <c:v>1199</c:v>
                </c:pt>
                <c:pt idx="125">
                  <c:v>1200</c:v>
                </c:pt>
                <c:pt idx="126">
                  <c:v>1201</c:v>
                </c:pt>
                <c:pt idx="127">
                  <c:v>1202</c:v>
                </c:pt>
                <c:pt idx="128">
                  <c:v>1203</c:v>
                </c:pt>
                <c:pt idx="129">
                  <c:v>1204</c:v>
                </c:pt>
                <c:pt idx="130">
                  <c:v>1205</c:v>
                </c:pt>
                <c:pt idx="131">
                  <c:v>1206</c:v>
                </c:pt>
                <c:pt idx="132">
                  <c:v>1207</c:v>
                </c:pt>
                <c:pt idx="133">
                  <c:v>1208</c:v>
                </c:pt>
                <c:pt idx="134">
                  <c:v>1209</c:v>
                </c:pt>
                <c:pt idx="135">
                  <c:v>1210</c:v>
                </c:pt>
                <c:pt idx="136">
                  <c:v>1211</c:v>
                </c:pt>
                <c:pt idx="137">
                  <c:v>1212</c:v>
                </c:pt>
                <c:pt idx="138">
                  <c:v>1213</c:v>
                </c:pt>
                <c:pt idx="139">
                  <c:v>1214</c:v>
                </c:pt>
                <c:pt idx="140">
                  <c:v>1215</c:v>
                </c:pt>
                <c:pt idx="141">
                  <c:v>1216</c:v>
                </c:pt>
                <c:pt idx="142">
                  <c:v>1217</c:v>
                </c:pt>
                <c:pt idx="143">
                  <c:v>1218</c:v>
                </c:pt>
                <c:pt idx="144">
                  <c:v>1219</c:v>
                </c:pt>
                <c:pt idx="145">
                  <c:v>1220</c:v>
                </c:pt>
                <c:pt idx="146">
                  <c:v>1221</c:v>
                </c:pt>
                <c:pt idx="147">
                  <c:v>1222</c:v>
                </c:pt>
                <c:pt idx="148">
                  <c:v>1223</c:v>
                </c:pt>
                <c:pt idx="149">
                  <c:v>1224</c:v>
                </c:pt>
                <c:pt idx="150">
                  <c:v>1225</c:v>
                </c:pt>
                <c:pt idx="151">
                  <c:v>1226</c:v>
                </c:pt>
                <c:pt idx="152">
                  <c:v>1227</c:v>
                </c:pt>
                <c:pt idx="153">
                  <c:v>1228</c:v>
                </c:pt>
                <c:pt idx="154">
                  <c:v>1229</c:v>
                </c:pt>
                <c:pt idx="155">
                  <c:v>1230</c:v>
                </c:pt>
                <c:pt idx="156">
                  <c:v>1231</c:v>
                </c:pt>
                <c:pt idx="157">
                  <c:v>1232</c:v>
                </c:pt>
                <c:pt idx="158">
                  <c:v>1233</c:v>
                </c:pt>
                <c:pt idx="159">
                  <c:v>1234</c:v>
                </c:pt>
                <c:pt idx="160">
                  <c:v>1235</c:v>
                </c:pt>
                <c:pt idx="161">
                  <c:v>1236</c:v>
                </c:pt>
                <c:pt idx="162">
                  <c:v>1237</c:v>
                </c:pt>
                <c:pt idx="163">
                  <c:v>1238</c:v>
                </c:pt>
                <c:pt idx="164">
                  <c:v>1239</c:v>
                </c:pt>
                <c:pt idx="165">
                  <c:v>1240</c:v>
                </c:pt>
                <c:pt idx="166">
                  <c:v>1241</c:v>
                </c:pt>
                <c:pt idx="167">
                  <c:v>1242</c:v>
                </c:pt>
                <c:pt idx="168">
                  <c:v>1243</c:v>
                </c:pt>
                <c:pt idx="169">
                  <c:v>1244</c:v>
                </c:pt>
                <c:pt idx="170">
                  <c:v>1245</c:v>
                </c:pt>
                <c:pt idx="171">
                  <c:v>1246</c:v>
                </c:pt>
                <c:pt idx="172">
                  <c:v>1247</c:v>
                </c:pt>
                <c:pt idx="173">
                  <c:v>1248</c:v>
                </c:pt>
                <c:pt idx="174">
                  <c:v>1249</c:v>
                </c:pt>
                <c:pt idx="175">
                  <c:v>1250</c:v>
                </c:pt>
                <c:pt idx="176">
                  <c:v>1251</c:v>
                </c:pt>
                <c:pt idx="177">
                  <c:v>1252</c:v>
                </c:pt>
                <c:pt idx="178">
                  <c:v>1253</c:v>
                </c:pt>
                <c:pt idx="179">
                  <c:v>1254</c:v>
                </c:pt>
                <c:pt idx="180">
                  <c:v>1255</c:v>
                </c:pt>
                <c:pt idx="181">
                  <c:v>1256</c:v>
                </c:pt>
                <c:pt idx="182">
                  <c:v>1257</c:v>
                </c:pt>
                <c:pt idx="183">
                  <c:v>1258</c:v>
                </c:pt>
                <c:pt idx="184">
                  <c:v>1259</c:v>
                </c:pt>
                <c:pt idx="185">
                  <c:v>1260</c:v>
                </c:pt>
                <c:pt idx="186">
                  <c:v>1261</c:v>
                </c:pt>
                <c:pt idx="187">
                  <c:v>1262</c:v>
                </c:pt>
                <c:pt idx="188">
                  <c:v>1263</c:v>
                </c:pt>
                <c:pt idx="189">
                  <c:v>1264</c:v>
                </c:pt>
                <c:pt idx="190">
                  <c:v>1265</c:v>
                </c:pt>
                <c:pt idx="191">
                  <c:v>1266</c:v>
                </c:pt>
                <c:pt idx="192">
                  <c:v>1267</c:v>
                </c:pt>
                <c:pt idx="193">
                  <c:v>1268</c:v>
                </c:pt>
                <c:pt idx="194">
                  <c:v>1269</c:v>
                </c:pt>
                <c:pt idx="195">
                  <c:v>1270</c:v>
                </c:pt>
                <c:pt idx="196">
                  <c:v>1271</c:v>
                </c:pt>
                <c:pt idx="197">
                  <c:v>1272</c:v>
                </c:pt>
                <c:pt idx="198">
                  <c:v>1273</c:v>
                </c:pt>
                <c:pt idx="199">
                  <c:v>1274</c:v>
                </c:pt>
                <c:pt idx="200">
                  <c:v>1275</c:v>
                </c:pt>
                <c:pt idx="201">
                  <c:v>1276</c:v>
                </c:pt>
                <c:pt idx="202">
                  <c:v>1277</c:v>
                </c:pt>
                <c:pt idx="203">
                  <c:v>1278</c:v>
                </c:pt>
                <c:pt idx="204">
                  <c:v>1279</c:v>
                </c:pt>
                <c:pt idx="205">
                  <c:v>1280</c:v>
                </c:pt>
                <c:pt idx="206">
                  <c:v>1281</c:v>
                </c:pt>
                <c:pt idx="207">
                  <c:v>1282</c:v>
                </c:pt>
                <c:pt idx="208">
                  <c:v>1283</c:v>
                </c:pt>
                <c:pt idx="209">
                  <c:v>1284</c:v>
                </c:pt>
                <c:pt idx="210">
                  <c:v>1285</c:v>
                </c:pt>
                <c:pt idx="211">
                  <c:v>1286</c:v>
                </c:pt>
              </c:numCache>
            </c:numRef>
          </c:xVal>
          <c:yVal>
            <c:numRef>
              <c:f>Graph!$G$1077:$G$1286</c:f>
              <c:numCache>
                <c:formatCode>General</c:formatCode>
                <c:ptCount val="2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8C-47C3-8990-2AD812A51917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Graph!$A$1076:$A$1287</c:f>
              <c:numCache>
                <c:formatCode>General</c:formatCode>
                <c:ptCount val="212"/>
                <c:pt idx="0">
                  <c:v>1075</c:v>
                </c:pt>
                <c:pt idx="1">
                  <c:v>1076</c:v>
                </c:pt>
                <c:pt idx="2">
                  <c:v>1077</c:v>
                </c:pt>
                <c:pt idx="3">
                  <c:v>1078</c:v>
                </c:pt>
                <c:pt idx="4">
                  <c:v>1079</c:v>
                </c:pt>
                <c:pt idx="5">
                  <c:v>1080</c:v>
                </c:pt>
                <c:pt idx="6">
                  <c:v>1081</c:v>
                </c:pt>
                <c:pt idx="7">
                  <c:v>1082</c:v>
                </c:pt>
                <c:pt idx="8">
                  <c:v>1083</c:v>
                </c:pt>
                <c:pt idx="9">
                  <c:v>1084</c:v>
                </c:pt>
                <c:pt idx="10">
                  <c:v>1085</c:v>
                </c:pt>
                <c:pt idx="11">
                  <c:v>1086</c:v>
                </c:pt>
                <c:pt idx="12">
                  <c:v>1087</c:v>
                </c:pt>
                <c:pt idx="13">
                  <c:v>1088</c:v>
                </c:pt>
                <c:pt idx="14">
                  <c:v>1089</c:v>
                </c:pt>
                <c:pt idx="15">
                  <c:v>1090</c:v>
                </c:pt>
                <c:pt idx="16">
                  <c:v>1091</c:v>
                </c:pt>
                <c:pt idx="17">
                  <c:v>1092</c:v>
                </c:pt>
                <c:pt idx="18">
                  <c:v>1093</c:v>
                </c:pt>
                <c:pt idx="19">
                  <c:v>1094</c:v>
                </c:pt>
                <c:pt idx="20">
                  <c:v>1095</c:v>
                </c:pt>
                <c:pt idx="21">
                  <c:v>1096</c:v>
                </c:pt>
                <c:pt idx="22">
                  <c:v>1097</c:v>
                </c:pt>
                <c:pt idx="23">
                  <c:v>1098</c:v>
                </c:pt>
                <c:pt idx="24">
                  <c:v>1099</c:v>
                </c:pt>
                <c:pt idx="25">
                  <c:v>1100</c:v>
                </c:pt>
                <c:pt idx="26">
                  <c:v>1101</c:v>
                </c:pt>
                <c:pt idx="27">
                  <c:v>1102</c:v>
                </c:pt>
                <c:pt idx="28">
                  <c:v>1103</c:v>
                </c:pt>
                <c:pt idx="29">
                  <c:v>1104</c:v>
                </c:pt>
                <c:pt idx="30">
                  <c:v>1105</c:v>
                </c:pt>
                <c:pt idx="31">
                  <c:v>1106</c:v>
                </c:pt>
                <c:pt idx="32">
                  <c:v>1107</c:v>
                </c:pt>
                <c:pt idx="33">
                  <c:v>1108</c:v>
                </c:pt>
                <c:pt idx="34">
                  <c:v>1109</c:v>
                </c:pt>
                <c:pt idx="35">
                  <c:v>1110</c:v>
                </c:pt>
                <c:pt idx="36">
                  <c:v>1111</c:v>
                </c:pt>
                <c:pt idx="37">
                  <c:v>1112</c:v>
                </c:pt>
                <c:pt idx="38">
                  <c:v>1113</c:v>
                </c:pt>
                <c:pt idx="39">
                  <c:v>1114</c:v>
                </c:pt>
                <c:pt idx="40">
                  <c:v>1115</c:v>
                </c:pt>
                <c:pt idx="41">
                  <c:v>1116</c:v>
                </c:pt>
                <c:pt idx="42">
                  <c:v>1117</c:v>
                </c:pt>
                <c:pt idx="43">
                  <c:v>1118</c:v>
                </c:pt>
                <c:pt idx="44">
                  <c:v>1119</c:v>
                </c:pt>
                <c:pt idx="45">
                  <c:v>1120</c:v>
                </c:pt>
                <c:pt idx="46">
                  <c:v>1121</c:v>
                </c:pt>
                <c:pt idx="47">
                  <c:v>1122</c:v>
                </c:pt>
                <c:pt idx="48">
                  <c:v>1123</c:v>
                </c:pt>
                <c:pt idx="49">
                  <c:v>1124</c:v>
                </c:pt>
                <c:pt idx="50">
                  <c:v>1125</c:v>
                </c:pt>
                <c:pt idx="51">
                  <c:v>1126</c:v>
                </c:pt>
                <c:pt idx="52">
                  <c:v>1127</c:v>
                </c:pt>
                <c:pt idx="53">
                  <c:v>1128</c:v>
                </c:pt>
                <c:pt idx="54">
                  <c:v>1129</c:v>
                </c:pt>
                <c:pt idx="55">
                  <c:v>1130</c:v>
                </c:pt>
                <c:pt idx="56">
                  <c:v>1131</c:v>
                </c:pt>
                <c:pt idx="57">
                  <c:v>1132</c:v>
                </c:pt>
                <c:pt idx="58">
                  <c:v>1133</c:v>
                </c:pt>
                <c:pt idx="59">
                  <c:v>1134</c:v>
                </c:pt>
                <c:pt idx="60">
                  <c:v>1135</c:v>
                </c:pt>
                <c:pt idx="61">
                  <c:v>1136</c:v>
                </c:pt>
                <c:pt idx="62">
                  <c:v>1137</c:v>
                </c:pt>
                <c:pt idx="63">
                  <c:v>1138</c:v>
                </c:pt>
                <c:pt idx="64">
                  <c:v>1139</c:v>
                </c:pt>
                <c:pt idx="65">
                  <c:v>1140</c:v>
                </c:pt>
                <c:pt idx="66">
                  <c:v>1141</c:v>
                </c:pt>
                <c:pt idx="67">
                  <c:v>1142</c:v>
                </c:pt>
                <c:pt idx="68">
                  <c:v>1143</c:v>
                </c:pt>
                <c:pt idx="69">
                  <c:v>1144</c:v>
                </c:pt>
                <c:pt idx="70">
                  <c:v>1145</c:v>
                </c:pt>
                <c:pt idx="71">
                  <c:v>1146</c:v>
                </c:pt>
                <c:pt idx="72">
                  <c:v>1147</c:v>
                </c:pt>
                <c:pt idx="73">
                  <c:v>1148</c:v>
                </c:pt>
                <c:pt idx="74">
                  <c:v>1149</c:v>
                </c:pt>
                <c:pt idx="75">
                  <c:v>1150</c:v>
                </c:pt>
                <c:pt idx="76">
                  <c:v>1151</c:v>
                </c:pt>
                <c:pt idx="77">
                  <c:v>1152</c:v>
                </c:pt>
                <c:pt idx="78">
                  <c:v>1153</c:v>
                </c:pt>
                <c:pt idx="79">
                  <c:v>1154</c:v>
                </c:pt>
                <c:pt idx="80">
                  <c:v>1155</c:v>
                </c:pt>
                <c:pt idx="81">
                  <c:v>1156</c:v>
                </c:pt>
                <c:pt idx="82">
                  <c:v>1157</c:v>
                </c:pt>
                <c:pt idx="83">
                  <c:v>1158</c:v>
                </c:pt>
                <c:pt idx="84">
                  <c:v>1159</c:v>
                </c:pt>
                <c:pt idx="85">
                  <c:v>1160</c:v>
                </c:pt>
                <c:pt idx="86">
                  <c:v>1161</c:v>
                </c:pt>
                <c:pt idx="87">
                  <c:v>1162</c:v>
                </c:pt>
                <c:pt idx="88">
                  <c:v>1163</c:v>
                </c:pt>
                <c:pt idx="89">
                  <c:v>1164</c:v>
                </c:pt>
                <c:pt idx="90">
                  <c:v>1165</c:v>
                </c:pt>
                <c:pt idx="91">
                  <c:v>1166</c:v>
                </c:pt>
                <c:pt idx="92">
                  <c:v>1167</c:v>
                </c:pt>
                <c:pt idx="93">
                  <c:v>1168</c:v>
                </c:pt>
                <c:pt idx="94">
                  <c:v>1169</c:v>
                </c:pt>
                <c:pt idx="95">
                  <c:v>1170</c:v>
                </c:pt>
                <c:pt idx="96">
                  <c:v>1171</c:v>
                </c:pt>
                <c:pt idx="97">
                  <c:v>1172</c:v>
                </c:pt>
                <c:pt idx="98">
                  <c:v>1173</c:v>
                </c:pt>
                <c:pt idx="99">
                  <c:v>1174</c:v>
                </c:pt>
                <c:pt idx="100">
                  <c:v>1175</c:v>
                </c:pt>
                <c:pt idx="101">
                  <c:v>1176</c:v>
                </c:pt>
                <c:pt idx="102">
                  <c:v>1177</c:v>
                </c:pt>
                <c:pt idx="103">
                  <c:v>1178</c:v>
                </c:pt>
                <c:pt idx="104">
                  <c:v>1179</c:v>
                </c:pt>
                <c:pt idx="105">
                  <c:v>1180</c:v>
                </c:pt>
                <c:pt idx="106">
                  <c:v>1181</c:v>
                </c:pt>
                <c:pt idx="107">
                  <c:v>1182</c:v>
                </c:pt>
                <c:pt idx="108">
                  <c:v>1183</c:v>
                </c:pt>
                <c:pt idx="109">
                  <c:v>1184</c:v>
                </c:pt>
                <c:pt idx="110">
                  <c:v>1185</c:v>
                </c:pt>
                <c:pt idx="111">
                  <c:v>1186</c:v>
                </c:pt>
                <c:pt idx="112">
                  <c:v>1187</c:v>
                </c:pt>
                <c:pt idx="113">
                  <c:v>1188</c:v>
                </c:pt>
                <c:pt idx="114">
                  <c:v>1189</c:v>
                </c:pt>
                <c:pt idx="115">
                  <c:v>1190</c:v>
                </c:pt>
                <c:pt idx="116">
                  <c:v>1191</c:v>
                </c:pt>
                <c:pt idx="117">
                  <c:v>1192</c:v>
                </c:pt>
                <c:pt idx="118">
                  <c:v>1193</c:v>
                </c:pt>
                <c:pt idx="119">
                  <c:v>1194</c:v>
                </c:pt>
                <c:pt idx="120">
                  <c:v>1195</c:v>
                </c:pt>
                <c:pt idx="121">
                  <c:v>1196</c:v>
                </c:pt>
                <c:pt idx="122">
                  <c:v>1197</c:v>
                </c:pt>
                <c:pt idx="123">
                  <c:v>1198</c:v>
                </c:pt>
                <c:pt idx="124">
                  <c:v>1199</c:v>
                </c:pt>
                <c:pt idx="125">
                  <c:v>1200</c:v>
                </c:pt>
                <c:pt idx="126">
                  <c:v>1201</c:v>
                </c:pt>
                <c:pt idx="127">
                  <c:v>1202</c:v>
                </c:pt>
                <c:pt idx="128">
                  <c:v>1203</c:v>
                </c:pt>
                <c:pt idx="129">
                  <c:v>1204</c:v>
                </c:pt>
                <c:pt idx="130">
                  <c:v>1205</c:v>
                </c:pt>
                <c:pt idx="131">
                  <c:v>1206</c:v>
                </c:pt>
                <c:pt idx="132">
                  <c:v>1207</c:v>
                </c:pt>
                <c:pt idx="133">
                  <c:v>1208</c:v>
                </c:pt>
                <c:pt idx="134">
                  <c:v>1209</c:v>
                </c:pt>
                <c:pt idx="135">
                  <c:v>1210</c:v>
                </c:pt>
                <c:pt idx="136">
                  <c:v>1211</c:v>
                </c:pt>
                <c:pt idx="137">
                  <c:v>1212</c:v>
                </c:pt>
                <c:pt idx="138">
                  <c:v>1213</c:v>
                </c:pt>
                <c:pt idx="139">
                  <c:v>1214</c:v>
                </c:pt>
                <c:pt idx="140">
                  <c:v>1215</c:v>
                </c:pt>
                <c:pt idx="141">
                  <c:v>1216</c:v>
                </c:pt>
                <c:pt idx="142">
                  <c:v>1217</c:v>
                </c:pt>
                <c:pt idx="143">
                  <c:v>1218</c:v>
                </c:pt>
                <c:pt idx="144">
                  <c:v>1219</c:v>
                </c:pt>
                <c:pt idx="145">
                  <c:v>1220</c:v>
                </c:pt>
                <c:pt idx="146">
                  <c:v>1221</c:v>
                </c:pt>
                <c:pt idx="147">
                  <c:v>1222</c:v>
                </c:pt>
                <c:pt idx="148">
                  <c:v>1223</c:v>
                </c:pt>
                <c:pt idx="149">
                  <c:v>1224</c:v>
                </c:pt>
                <c:pt idx="150">
                  <c:v>1225</c:v>
                </c:pt>
                <c:pt idx="151">
                  <c:v>1226</c:v>
                </c:pt>
                <c:pt idx="152">
                  <c:v>1227</c:v>
                </c:pt>
                <c:pt idx="153">
                  <c:v>1228</c:v>
                </c:pt>
                <c:pt idx="154">
                  <c:v>1229</c:v>
                </c:pt>
                <c:pt idx="155">
                  <c:v>1230</c:v>
                </c:pt>
                <c:pt idx="156">
                  <c:v>1231</c:v>
                </c:pt>
                <c:pt idx="157">
                  <c:v>1232</c:v>
                </c:pt>
                <c:pt idx="158">
                  <c:v>1233</c:v>
                </c:pt>
                <c:pt idx="159">
                  <c:v>1234</c:v>
                </c:pt>
                <c:pt idx="160">
                  <c:v>1235</c:v>
                </c:pt>
                <c:pt idx="161">
                  <c:v>1236</c:v>
                </c:pt>
                <c:pt idx="162">
                  <c:v>1237</c:v>
                </c:pt>
                <c:pt idx="163">
                  <c:v>1238</c:v>
                </c:pt>
                <c:pt idx="164">
                  <c:v>1239</c:v>
                </c:pt>
                <c:pt idx="165">
                  <c:v>1240</c:v>
                </c:pt>
                <c:pt idx="166">
                  <c:v>1241</c:v>
                </c:pt>
                <c:pt idx="167">
                  <c:v>1242</c:v>
                </c:pt>
                <c:pt idx="168">
                  <c:v>1243</c:v>
                </c:pt>
                <c:pt idx="169">
                  <c:v>1244</c:v>
                </c:pt>
                <c:pt idx="170">
                  <c:v>1245</c:v>
                </c:pt>
                <c:pt idx="171">
                  <c:v>1246</c:v>
                </c:pt>
                <c:pt idx="172">
                  <c:v>1247</c:v>
                </c:pt>
                <c:pt idx="173">
                  <c:v>1248</c:v>
                </c:pt>
                <c:pt idx="174">
                  <c:v>1249</c:v>
                </c:pt>
                <c:pt idx="175">
                  <c:v>1250</c:v>
                </c:pt>
                <c:pt idx="176">
                  <c:v>1251</c:v>
                </c:pt>
                <c:pt idx="177">
                  <c:v>1252</c:v>
                </c:pt>
                <c:pt idx="178">
                  <c:v>1253</c:v>
                </c:pt>
                <c:pt idx="179">
                  <c:v>1254</c:v>
                </c:pt>
                <c:pt idx="180">
                  <c:v>1255</c:v>
                </c:pt>
                <c:pt idx="181">
                  <c:v>1256</c:v>
                </c:pt>
                <c:pt idx="182">
                  <c:v>1257</c:v>
                </c:pt>
                <c:pt idx="183">
                  <c:v>1258</c:v>
                </c:pt>
                <c:pt idx="184">
                  <c:v>1259</c:v>
                </c:pt>
                <c:pt idx="185">
                  <c:v>1260</c:v>
                </c:pt>
                <c:pt idx="186">
                  <c:v>1261</c:v>
                </c:pt>
                <c:pt idx="187">
                  <c:v>1262</c:v>
                </c:pt>
                <c:pt idx="188">
                  <c:v>1263</c:v>
                </c:pt>
                <c:pt idx="189">
                  <c:v>1264</c:v>
                </c:pt>
                <c:pt idx="190">
                  <c:v>1265</c:v>
                </c:pt>
                <c:pt idx="191">
                  <c:v>1266</c:v>
                </c:pt>
                <c:pt idx="192">
                  <c:v>1267</c:v>
                </c:pt>
                <c:pt idx="193">
                  <c:v>1268</c:v>
                </c:pt>
                <c:pt idx="194">
                  <c:v>1269</c:v>
                </c:pt>
                <c:pt idx="195">
                  <c:v>1270</c:v>
                </c:pt>
                <c:pt idx="196">
                  <c:v>1271</c:v>
                </c:pt>
                <c:pt idx="197">
                  <c:v>1272</c:v>
                </c:pt>
                <c:pt idx="198">
                  <c:v>1273</c:v>
                </c:pt>
                <c:pt idx="199">
                  <c:v>1274</c:v>
                </c:pt>
                <c:pt idx="200">
                  <c:v>1275</c:v>
                </c:pt>
                <c:pt idx="201">
                  <c:v>1276</c:v>
                </c:pt>
                <c:pt idx="202">
                  <c:v>1277</c:v>
                </c:pt>
                <c:pt idx="203">
                  <c:v>1278</c:v>
                </c:pt>
                <c:pt idx="204">
                  <c:v>1279</c:v>
                </c:pt>
                <c:pt idx="205">
                  <c:v>1280</c:v>
                </c:pt>
                <c:pt idx="206">
                  <c:v>1281</c:v>
                </c:pt>
                <c:pt idx="207">
                  <c:v>1282</c:v>
                </c:pt>
                <c:pt idx="208">
                  <c:v>1283</c:v>
                </c:pt>
                <c:pt idx="209">
                  <c:v>1284</c:v>
                </c:pt>
                <c:pt idx="210">
                  <c:v>1285</c:v>
                </c:pt>
                <c:pt idx="211">
                  <c:v>1286</c:v>
                </c:pt>
              </c:numCache>
            </c:numRef>
          </c:xVal>
          <c:yVal>
            <c:numRef>
              <c:f>Graph!$H$1077:$H$1286</c:f>
              <c:numCache>
                <c:formatCode>General</c:formatCode>
                <c:ptCount val="2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28C-47C3-8990-2AD812A5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057407"/>
        <c:axId val="1152057887"/>
      </c:scatterChart>
      <c:valAx>
        <c:axId val="1152057407"/>
        <c:scaling>
          <c:orientation val="minMax"/>
          <c:max val="1286"/>
          <c:min val="1075"/>
        </c:scaling>
        <c:delete val="0"/>
        <c:axPos val="b"/>
        <c:numFmt formatCode="General" sourceLinked="1"/>
        <c:majorTickMark val="out"/>
        <c:minorTickMark val="none"/>
        <c:tickLblPos val="nextTo"/>
        <c:crossAx val="1152057887"/>
        <c:crosses val="autoZero"/>
        <c:crossBetween val="midCat"/>
      </c:valAx>
      <c:valAx>
        <c:axId val="11520578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20574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7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Graph!$A$1289:$A$1504</c:f>
              <c:numCache>
                <c:formatCode>General</c:formatCode>
                <c:ptCount val="216"/>
                <c:pt idx="0">
                  <c:v>1288</c:v>
                </c:pt>
                <c:pt idx="1">
                  <c:v>1289</c:v>
                </c:pt>
                <c:pt idx="2">
                  <c:v>1290</c:v>
                </c:pt>
                <c:pt idx="3">
                  <c:v>1291</c:v>
                </c:pt>
                <c:pt idx="4">
                  <c:v>1292</c:v>
                </c:pt>
                <c:pt idx="5">
                  <c:v>1293</c:v>
                </c:pt>
                <c:pt idx="6">
                  <c:v>1294</c:v>
                </c:pt>
                <c:pt idx="7">
                  <c:v>1295</c:v>
                </c:pt>
                <c:pt idx="8">
                  <c:v>1296</c:v>
                </c:pt>
                <c:pt idx="9">
                  <c:v>1297</c:v>
                </c:pt>
                <c:pt idx="10">
                  <c:v>1298</c:v>
                </c:pt>
                <c:pt idx="11">
                  <c:v>1299</c:v>
                </c:pt>
                <c:pt idx="12">
                  <c:v>1300</c:v>
                </c:pt>
                <c:pt idx="13">
                  <c:v>1301</c:v>
                </c:pt>
                <c:pt idx="14">
                  <c:v>1302</c:v>
                </c:pt>
                <c:pt idx="15">
                  <c:v>1303</c:v>
                </c:pt>
                <c:pt idx="16">
                  <c:v>1304</c:v>
                </c:pt>
                <c:pt idx="17">
                  <c:v>1305</c:v>
                </c:pt>
                <c:pt idx="18">
                  <c:v>1306</c:v>
                </c:pt>
                <c:pt idx="19">
                  <c:v>1307</c:v>
                </c:pt>
                <c:pt idx="20">
                  <c:v>1308</c:v>
                </c:pt>
                <c:pt idx="21">
                  <c:v>1309</c:v>
                </c:pt>
                <c:pt idx="22">
                  <c:v>1310</c:v>
                </c:pt>
                <c:pt idx="23">
                  <c:v>1311</c:v>
                </c:pt>
                <c:pt idx="24">
                  <c:v>1312</c:v>
                </c:pt>
                <c:pt idx="25">
                  <c:v>1313</c:v>
                </c:pt>
                <c:pt idx="26">
                  <c:v>1314</c:v>
                </c:pt>
                <c:pt idx="27">
                  <c:v>1315</c:v>
                </c:pt>
                <c:pt idx="28">
                  <c:v>1316</c:v>
                </c:pt>
                <c:pt idx="29">
                  <c:v>1317</c:v>
                </c:pt>
                <c:pt idx="30">
                  <c:v>1318</c:v>
                </c:pt>
                <c:pt idx="31">
                  <c:v>1319</c:v>
                </c:pt>
                <c:pt idx="32">
                  <c:v>1320</c:v>
                </c:pt>
                <c:pt idx="33">
                  <c:v>1321</c:v>
                </c:pt>
                <c:pt idx="34">
                  <c:v>1322</c:v>
                </c:pt>
                <c:pt idx="35">
                  <c:v>1323</c:v>
                </c:pt>
                <c:pt idx="36">
                  <c:v>1324</c:v>
                </c:pt>
                <c:pt idx="37">
                  <c:v>1325</c:v>
                </c:pt>
                <c:pt idx="38">
                  <c:v>1326</c:v>
                </c:pt>
                <c:pt idx="39">
                  <c:v>1327</c:v>
                </c:pt>
                <c:pt idx="40">
                  <c:v>1328</c:v>
                </c:pt>
                <c:pt idx="41">
                  <c:v>1329</c:v>
                </c:pt>
                <c:pt idx="42">
                  <c:v>1330</c:v>
                </c:pt>
                <c:pt idx="43">
                  <c:v>1331</c:v>
                </c:pt>
                <c:pt idx="44">
                  <c:v>1332</c:v>
                </c:pt>
                <c:pt idx="45">
                  <c:v>1333</c:v>
                </c:pt>
                <c:pt idx="46">
                  <c:v>1334</c:v>
                </c:pt>
                <c:pt idx="47">
                  <c:v>1335</c:v>
                </c:pt>
                <c:pt idx="48">
                  <c:v>1336</c:v>
                </c:pt>
                <c:pt idx="49">
                  <c:v>1337</c:v>
                </c:pt>
                <c:pt idx="50">
                  <c:v>1338</c:v>
                </c:pt>
                <c:pt idx="51">
                  <c:v>1339</c:v>
                </c:pt>
                <c:pt idx="52">
                  <c:v>1340</c:v>
                </c:pt>
                <c:pt idx="53">
                  <c:v>1341</c:v>
                </c:pt>
                <c:pt idx="54">
                  <c:v>1342</c:v>
                </c:pt>
                <c:pt idx="55">
                  <c:v>1343</c:v>
                </c:pt>
                <c:pt idx="56">
                  <c:v>1344</c:v>
                </c:pt>
                <c:pt idx="57">
                  <c:v>1345</c:v>
                </c:pt>
                <c:pt idx="58">
                  <c:v>1346</c:v>
                </c:pt>
                <c:pt idx="59">
                  <c:v>1347</c:v>
                </c:pt>
                <c:pt idx="60">
                  <c:v>1348</c:v>
                </c:pt>
                <c:pt idx="61">
                  <c:v>1349</c:v>
                </c:pt>
                <c:pt idx="62">
                  <c:v>1350</c:v>
                </c:pt>
                <c:pt idx="63">
                  <c:v>1351</c:v>
                </c:pt>
                <c:pt idx="64">
                  <c:v>1352</c:v>
                </c:pt>
                <c:pt idx="65">
                  <c:v>1353</c:v>
                </c:pt>
                <c:pt idx="66">
                  <c:v>1354</c:v>
                </c:pt>
                <c:pt idx="67">
                  <c:v>1355</c:v>
                </c:pt>
                <c:pt idx="68">
                  <c:v>1356</c:v>
                </c:pt>
                <c:pt idx="69">
                  <c:v>1357</c:v>
                </c:pt>
                <c:pt idx="70">
                  <c:v>1358</c:v>
                </c:pt>
                <c:pt idx="71">
                  <c:v>1359</c:v>
                </c:pt>
                <c:pt idx="72">
                  <c:v>1360</c:v>
                </c:pt>
                <c:pt idx="73">
                  <c:v>1361</c:v>
                </c:pt>
                <c:pt idx="74">
                  <c:v>1362</c:v>
                </c:pt>
                <c:pt idx="75">
                  <c:v>1363</c:v>
                </c:pt>
                <c:pt idx="76">
                  <c:v>1364</c:v>
                </c:pt>
                <c:pt idx="77">
                  <c:v>1365</c:v>
                </c:pt>
                <c:pt idx="78">
                  <c:v>1366</c:v>
                </c:pt>
                <c:pt idx="79">
                  <c:v>1367</c:v>
                </c:pt>
                <c:pt idx="80">
                  <c:v>1368</c:v>
                </c:pt>
                <c:pt idx="81">
                  <c:v>1369</c:v>
                </c:pt>
                <c:pt idx="82">
                  <c:v>1370</c:v>
                </c:pt>
                <c:pt idx="83">
                  <c:v>1371</c:v>
                </c:pt>
                <c:pt idx="84">
                  <c:v>1372</c:v>
                </c:pt>
                <c:pt idx="85">
                  <c:v>1373</c:v>
                </c:pt>
                <c:pt idx="86">
                  <c:v>1374</c:v>
                </c:pt>
                <c:pt idx="87">
                  <c:v>1375</c:v>
                </c:pt>
                <c:pt idx="88">
                  <c:v>1376</c:v>
                </c:pt>
                <c:pt idx="89">
                  <c:v>1377</c:v>
                </c:pt>
                <c:pt idx="90">
                  <c:v>1378</c:v>
                </c:pt>
                <c:pt idx="91">
                  <c:v>1379</c:v>
                </c:pt>
                <c:pt idx="92">
                  <c:v>1380</c:v>
                </c:pt>
                <c:pt idx="93">
                  <c:v>1381</c:v>
                </c:pt>
                <c:pt idx="94">
                  <c:v>1382</c:v>
                </c:pt>
                <c:pt idx="95">
                  <c:v>1383</c:v>
                </c:pt>
                <c:pt idx="96">
                  <c:v>1384</c:v>
                </c:pt>
                <c:pt idx="97">
                  <c:v>1385</c:v>
                </c:pt>
                <c:pt idx="98">
                  <c:v>1386</c:v>
                </c:pt>
                <c:pt idx="99">
                  <c:v>1387</c:v>
                </c:pt>
                <c:pt idx="100">
                  <c:v>1388</c:v>
                </c:pt>
                <c:pt idx="101">
                  <c:v>1389</c:v>
                </c:pt>
                <c:pt idx="102">
                  <c:v>1390</c:v>
                </c:pt>
                <c:pt idx="103">
                  <c:v>1391</c:v>
                </c:pt>
                <c:pt idx="104">
                  <c:v>1392</c:v>
                </c:pt>
                <c:pt idx="105">
                  <c:v>1393</c:v>
                </c:pt>
                <c:pt idx="106">
                  <c:v>1394</c:v>
                </c:pt>
                <c:pt idx="107">
                  <c:v>1395</c:v>
                </c:pt>
                <c:pt idx="108">
                  <c:v>1396</c:v>
                </c:pt>
                <c:pt idx="109">
                  <c:v>1397</c:v>
                </c:pt>
                <c:pt idx="110">
                  <c:v>1398</c:v>
                </c:pt>
                <c:pt idx="111">
                  <c:v>1399</c:v>
                </c:pt>
                <c:pt idx="112">
                  <c:v>1400</c:v>
                </c:pt>
                <c:pt idx="113">
                  <c:v>1401</c:v>
                </c:pt>
                <c:pt idx="114">
                  <c:v>1402</c:v>
                </c:pt>
                <c:pt idx="115">
                  <c:v>1403</c:v>
                </c:pt>
                <c:pt idx="116">
                  <c:v>1404</c:v>
                </c:pt>
                <c:pt idx="117">
                  <c:v>1405</c:v>
                </c:pt>
                <c:pt idx="118">
                  <c:v>1406</c:v>
                </c:pt>
                <c:pt idx="119">
                  <c:v>1407</c:v>
                </c:pt>
                <c:pt idx="120">
                  <c:v>1408</c:v>
                </c:pt>
                <c:pt idx="121">
                  <c:v>1409</c:v>
                </c:pt>
                <c:pt idx="122">
                  <c:v>1410</c:v>
                </c:pt>
                <c:pt idx="123">
                  <c:v>1411</c:v>
                </c:pt>
                <c:pt idx="124">
                  <c:v>1412</c:v>
                </c:pt>
                <c:pt idx="125">
                  <c:v>1413</c:v>
                </c:pt>
                <c:pt idx="126">
                  <c:v>1414</c:v>
                </c:pt>
                <c:pt idx="127">
                  <c:v>1415</c:v>
                </c:pt>
                <c:pt idx="128">
                  <c:v>1416</c:v>
                </c:pt>
                <c:pt idx="129">
                  <c:v>1417</c:v>
                </c:pt>
                <c:pt idx="130">
                  <c:v>1418</c:v>
                </c:pt>
                <c:pt idx="131">
                  <c:v>1419</c:v>
                </c:pt>
                <c:pt idx="132">
                  <c:v>1420</c:v>
                </c:pt>
                <c:pt idx="133">
                  <c:v>1421</c:v>
                </c:pt>
                <c:pt idx="134">
                  <c:v>1422</c:v>
                </c:pt>
                <c:pt idx="135">
                  <c:v>1423</c:v>
                </c:pt>
                <c:pt idx="136">
                  <c:v>1424</c:v>
                </c:pt>
                <c:pt idx="137">
                  <c:v>1425</c:v>
                </c:pt>
                <c:pt idx="138">
                  <c:v>1426</c:v>
                </c:pt>
                <c:pt idx="139">
                  <c:v>1427</c:v>
                </c:pt>
                <c:pt idx="140">
                  <c:v>1428</c:v>
                </c:pt>
                <c:pt idx="141">
                  <c:v>1429</c:v>
                </c:pt>
                <c:pt idx="142">
                  <c:v>1430</c:v>
                </c:pt>
                <c:pt idx="143">
                  <c:v>1431</c:v>
                </c:pt>
                <c:pt idx="144">
                  <c:v>1432</c:v>
                </c:pt>
                <c:pt idx="145">
                  <c:v>1433</c:v>
                </c:pt>
                <c:pt idx="146">
                  <c:v>1434</c:v>
                </c:pt>
                <c:pt idx="147">
                  <c:v>1435</c:v>
                </c:pt>
                <c:pt idx="148">
                  <c:v>1436</c:v>
                </c:pt>
                <c:pt idx="149">
                  <c:v>1437</c:v>
                </c:pt>
                <c:pt idx="150">
                  <c:v>1438</c:v>
                </c:pt>
                <c:pt idx="151">
                  <c:v>1439</c:v>
                </c:pt>
                <c:pt idx="152">
                  <c:v>1440</c:v>
                </c:pt>
                <c:pt idx="153">
                  <c:v>1441</c:v>
                </c:pt>
                <c:pt idx="154">
                  <c:v>1442</c:v>
                </c:pt>
                <c:pt idx="155">
                  <c:v>1443</c:v>
                </c:pt>
                <c:pt idx="156">
                  <c:v>1444</c:v>
                </c:pt>
                <c:pt idx="157">
                  <c:v>1445</c:v>
                </c:pt>
                <c:pt idx="158">
                  <c:v>1446</c:v>
                </c:pt>
                <c:pt idx="159">
                  <c:v>1447</c:v>
                </c:pt>
                <c:pt idx="160">
                  <c:v>1448</c:v>
                </c:pt>
                <c:pt idx="161">
                  <c:v>1449</c:v>
                </c:pt>
                <c:pt idx="162">
                  <c:v>1450</c:v>
                </c:pt>
                <c:pt idx="163">
                  <c:v>1451</c:v>
                </c:pt>
                <c:pt idx="164">
                  <c:v>1452</c:v>
                </c:pt>
                <c:pt idx="165">
                  <c:v>1453</c:v>
                </c:pt>
                <c:pt idx="166">
                  <c:v>1454</c:v>
                </c:pt>
                <c:pt idx="167">
                  <c:v>1455</c:v>
                </c:pt>
                <c:pt idx="168">
                  <c:v>1456</c:v>
                </c:pt>
                <c:pt idx="169">
                  <c:v>1457</c:v>
                </c:pt>
                <c:pt idx="170">
                  <c:v>1458</c:v>
                </c:pt>
                <c:pt idx="171">
                  <c:v>1459</c:v>
                </c:pt>
                <c:pt idx="172">
                  <c:v>1460</c:v>
                </c:pt>
                <c:pt idx="173">
                  <c:v>1461</c:v>
                </c:pt>
                <c:pt idx="174">
                  <c:v>1462</c:v>
                </c:pt>
                <c:pt idx="175">
                  <c:v>1463</c:v>
                </c:pt>
                <c:pt idx="176">
                  <c:v>1464</c:v>
                </c:pt>
                <c:pt idx="177">
                  <c:v>1465</c:v>
                </c:pt>
                <c:pt idx="178">
                  <c:v>1466</c:v>
                </c:pt>
                <c:pt idx="179">
                  <c:v>1467</c:v>
                </c:pt>
                <c:pt idx="180">
                  <c:v>1468</c:v>
                </c:pt>
                <c:pt idx="181">
                  <c:v>1469</c:v>
                </c:pt>
                <c:pt idx="182">
                  <c:v>1470</c:v>
                </c:pt>
                <c:pt idx="183">
                  <c:v>1471</c:v>
                </c:pt>
                <c:pt idx="184">
                  <c:v>1472</c:v>
                </c:pt>
                <c:pt idx="185">
                  <c:v>1473</c:v>
                </c:pt>
                <c:pt idx="186">
                  <c:v>1474</c:v>
                </c:pt>
                <c:pt idx="187">
                  <c:v>1475</c:v>
                </c:pt>
                <c:pt idx="188">
                  <c:v>1476</c:v>
                </c:pt>
                <c:pt idx="189">
                  <c:v>1477</c:v>
                </c:pt>
                <c:pt idx="190">
                  <c:v>1478</c:v>
                </c:pt>
                <c:pt idx="191">
                  <c:v>1479</c:v>
                </c:pt>
                <c:pt idx="192">
                  <c:v>1480</c:v>
                </c:pt>
                <c:pt idx="193">
                  <c:v>1481</c:v>
                </c:pt>
                <c:pt idx="194">
                  <c:v>1482</c:v>
                </c:pt>
                <c:pt idx="195">
                  <c:v>1483</c:v>
                </c:pt>
                <c:pt idx="196">
                  <c:v>1484</c:v>
                </c:pt>
                <c:pt idx="197">
                  <c:v>1485</c:v>
                </c:pt>
                <c:pt idx="198">
                  <c:v>1486</c:v>
                </c:pt>
                <c:pt idx="199">
                  <c:v>1487</c:v>
                </c:pt>
                <c:pt idx="200">
                  <c:v>1488</c:v>
                </c:pt>
                <c:pt idx="201">
                  <c:v>1489</c:v>
                </c:pt>
                <c:pt idx="202">
                  <c:v>1490</c:v>
                </c:pt>
                <c:pt idx="203">
                  <c:v>1491</c:v>
                </c:pt>
                <c:pt idx="204">
                  <c:v>1492</c:v>
                </c:pt>
                <c:pt idx="205">
                  <c:v>1493</c:v>
                </c:pt>
                <c:pt idx="206">
                  <c:v>1494</c:v>
                </c:pt>
                <c:pt idx="207">
                  <c:v>1495</c:v>
                </c:pt>
                <c:pt idx="208">
                  <c:v>1496</c:v>
                </c:pt>
                <c:pt idx="209">
                  <c:v>1497</c:v>
                </c:pt>
                <c:pt idx="210">
                  <c:v>1498</c:v>
                </c:pt>
                <c:pt idx="211">
                  <c:v>1499</c:v>
                </c:pt>
                <c:pt idx="212">
                  <c:v>1500</c:v>
                </c:pt>
                <c:pt idx="213">
                  <c:v>1501</c:v>
                </c:pt>
                <c:pt idx="214">
                  <c:v>1502</c:v>
                </c:pt>
                <c:pt idx="215">
                  <c:v>1503</c:v>
                </c:pt>
              </c:numCache>
            </c:numRef>
          </c:xVal>
          <c:yVal>
            <c:numRef>
              <c:f>Graph!$D$1290:$D$1503</c:f>
              <c:numCache>
                <c:formatCode>General</c:formatCode>
                <c:ptCount val="214"/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99-49CE-B15E-DE71B356139F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Graph!$A$1289:$A$1504</c:f>
              <c:numCache>
                <c:formatCode>General</c:formatCode>
                <c:ptCount val="216"/>
                <c:pt idx="0">
                  <c:v>1288</c:v>
                </c:pt>
                <c:pt idx="1">
                  <c:v>1289</c:v>
                </c:pt>
                <c:pt idx="2">
                  <c:v>1290</c:v>
                </c:pt>
                <c:pt idx="3">
                  <c:v>1291</c:v>
                </c:pt>
                <c:pt idx="4">
                  <c:v>1292</c:v>
                </c:pt>
                <c:pt idx="5">
                  <c:v>1293</c:v>
                </c:pt>
                <c:pt idx="6">
                  <c:v>1294</c:v>
                </c:pt>
                <c:pt idx="7">
                  <c:v>1295</c:v>
                </c:pt>
                <c:pt idx="8">
                  <c:v>1296</c:v>
                </c:pt>
                <c:pt idx="9">
                  <c:v>1297</c:v>
                </c:pt>
                <c:pt idx="10">
                  <c:v>1298</c:v>
                </c:pt>
                <c:pt idx="11">
                  <c:v>1299</c:v>
                </c:pt>
                <c:pt idx="12">
                  <c:v>1300</c:v>
                </c:pt>
                <c:pt idx="13">
                  <c:v>1301</c:v>
                </c:pt>
                <c:pt idx="14">
                  <c:v>1302</c:v>
                </c:pt>
                <c:pt idx="15">
                  <c:v>1303</c:v>
                </c:pt>
                <c:pt idx="16">
                  <c:v>1304</c:v>
                </c:pt>
                <c:pt idx="17">
                  <c:v>1305</c:v>
                </c:pt>
                <c:pt idx="18">
                  <c:v>1306</c:v>
                </c:pt>
                <c:pt idx="19">
                  <c:v>1307</c:v>
                </c:pt>
                <c:pt idx="20">
                  <c:v>1308</c:v>
                </c:pt>
                <c:pt idx="21">
                  <c:v>1309</c:v>
                </c:pt>
                <c:pt idx="22">
                  <c:v>1310</c:v>
                </c:pt>
                <c:pt idx="23">
                  <c:v>1311</c:v>
                </c:pt>
                <c:pt idx="24">
                  <c:v>1312</c:v>
                </c:pt>
                <c:pt idx="25">
                  <c:v>1313</c:v>
                </c:pt>
                <c:pt idx="26">
                  <c:v>1314</c:v>
                </c:pt>
                <c:pt idx="27">
                  <c:v>1315</c:v>
                </c:pt>
                <c:pt idx="28">
                  <c:v>1316</c:v>
                </c:pt>
                <c:pt idx="29">
                  <c:v>1317</c:v>
                </c:pt>
                <c:pt idx="30">
                  <c:v>1318</c:v>
                </c:pt>
                <c:pt idx="31">
                  <c:v>1319</c:v>
                </c:pt>
                <c:pt idx="32">
                  <c:v>1320</c:v>
                </c:pt>
                <c:pt idx="33">
                  <c:v>1321</c:v>
                </c:pt>
                <c:pt idx="34">
                  <c:v>1322</c:v>
                </c:pt>
                <c:pt idx="35">
                  <c:v>1323</c:v>
                </c:pt>
                <c:pt idx="36">
                  <c:v>1324</c:v>
                </c:pt>
                <c:pt idx="37">
                  <c:v>1325</c:v>
                </c:pt>
                <c:pt idx="38">
                  <c:v>1326</c:v>
                </c:pt>
                <c:pt idx="39">
                  <c:v>1327</c:v>
                </c:pt>
                <c:pt idx="40">
                  <c:v>1328</c:v>
                </c:pt>
                <c:pt idx="41">
                  <c:v>1329</c:v>
                </c:pt>
                <c:pt idx="42">
                  <c:v>1330</c:v>
                </c:pt>
                <c:pt idx="43">
                  <c:v>1331</c:v>
                </c:pt>
                <c:pt idx="44">
                  <c:v>1332</c:v>
                </c:pt>
                <c:pt idx="45">
                  <c:v>1333</c:v>
                </c:pt>
                <c:pt idx="46">
                  <c:v>1334</c:v>
                </c:pt>
                <c:pt idx="47">
                  <c:v>1335</c:v>
                </c:pt>
                <c:pt idx="48">
                  <c:v>1336</c:v>
                </c:pt>
                <c:pt idx="49">
                  <c:v>1337</c:v>
                </c:pt>
                <c:pt idx="50">
                  <c:v>1338</c:v>
                </c:pt>
                <c:pt idx="51">
                  <c:v>1339</c:v>
                </c:pt>
                <c:pt idx="52">
                  <c:v>1340</c:v>
                </c:pt>
                <c:pt idx="53">
                  <c:v>1341</c:v>
                </c:pt>
                <c:pt idx="54">
                  <c:v>1342</c:v>
                </c:pt>
                <c:pt idx="55">
                  <c:v>1343</c:v>
                </c:pt>
                <c:pt idx="56">
                  <c:v>1344</c:v>
                </c:pt>
                <c:pt idx="57">
                  <c:v>1345</c:v>
                </c:pt>
                <c:pt idx="58">
                  <c:v>1346</c:v>
                </c:pt>
                <c:pt idx="59">
                  <c:v>1347</c:v>
                </c:pt>
                <c:pt idx="60">
                  <c:v>1348</c:v>
                </c:pt>
                <c:pt idx="61">
                  <c:v>1349</c:v>
                </c:pt>
                <c:pt idx="62">
                  <c:v>1350</c:v>
                </c:pt>
                <c:pt idx="63">
                  <c:v>1351</c:v>
                </c:pt>
                <c:pt idx="64">
                  <c:v>1352</c:v>
                </c:pt>
                <c:pt idx="65">
                  <c:v>1353</c:v>
                </c:pt>
                <c:pt idx="66">
                  <c:v>1354</c:v>
                </c:pt>
                <c:pt idx="67">
                  <c:v>1355</c:v>
                </c:pt>
                <c:pt idx="68">
                  <c:v>1356</c:v>
                </c:pt>
                <c:pt idx="69">
                  <c:v>1357</c:v>
                </c:pt>
                <c:pt idx="70">
                  <c:v>1358</c:v>
                </c:pt>
                <c:pt idx="71">
                  <c:v>1359</c:v>
                </c:pt>
                <c:pt idx="72">
                  <c:v>1360</c:v>
                </c:pt>
                <c:pt idx="73">
                  <c:v>1361</c:v>
                </c:pt>
                <c:pt idx="74">
                  <c:v>1362</c:v>
                </c:pt>
                <c:pt idx="75">
                  <c:v>1363</c:v>
                </c:pt>
                <c:pt idx="76">
                  <c:v>1364</c:v>
                </c:pt>
                <c:pt idx="77">
                  <c:v>1365</c:v>
                </c:pt>
                <c:pt idx="78">
                  <c:v>1366</c:v>
                </c:pt>
                <c:pt idx="79">
                  <c:v>1367</c:v>
                </c:pt>
                <c:pt idx="80">
                  <c:v>1368</c:v>
                </c:pt>
                <c:pt idx="81">
                  <c:v>1369</c:v>
                </c:pt>
                <c:pt idx="82">
                  <c:v>1370</c:v>
                </c:pt>
                <c:pt idx="83">
                  <c:v>1371</c:v>
                </c:pt>
                <c:pt idx="84">
                  <c:v>1372</c:v>
                </c:pt>
                <c:pt idx="85">
                  <c:v>1373</c:v>
                </c:pt>
                <c:pt idx="86">
                  <c:v>1374</c:v>
                </c:pt>
                <c:pt idx="87">
                  <c:v>1375</c:v>
                </c:pt>
                <c:pt idx="88">
                  <c:v>1376</c:v>
                </c:pt>
                <c:pt idx="89">
                  <c:v>1377</c:v>
                </c:pt>
                <c:pt idx="90">
                  <c:v>1378</c:v>
                </c:pt>
                <c:pt idx="91">
                  <c:v>1379</c:v>
                </c:pt>
                <c:pt idx="92">
                  <c:v>1380</c:v>
                </c:pt>
                <c:pt idx="93">
                  <c:v>1381</c:v>
                </c:pt>
                <c:pt idx="94">
                  <c:v>1382</c:v>
                </c:pt>
                <c:pt idx="95">
                  <c:v>1383</c:v>
                </c:pt>
                <c:pt idx="96">
                  <c:v>1384</c:v>
                </c:pt>
                <c:pt idx="97">
                  <c:v>1385</c:v>
                </c:pt>
                <c:pt idx="98">
                  <c:v>1386</c:v>
                </c:pt>
                <c:pt idx="99">
                  <c:v>1387</c:v>
                </c:pt>
                <c:pt idx="100">
                  <c:v>1388</c:v>
                </c:pt>
                <c:pt idx="101">
                  <c:v>1389</c:v>
                </c:pt>
                <c:pt idx="102">
                  <c:v>1390</c:v>
                </c:pt>
                <c:pt idx="103">
                  <c:v>1391</c:v>
                </c:pt>
                <c:pt idx="104">
                  <c:v>1392</c:v>
                </c:pt>
                <c:pt idx="105">
                  <c:v>1393</c:v>
                </c:pt>
                <c:pt idx="106">
                  <c:v>1394</c:v>
                </c:pt>
                <c:pt idx="107">
                  <c:v>1395</c:v>
                </c:pt>
                <c:pt idx="108">
                  <c:v>1396</c:v>
                </c:pt>
                <c:pt idx="109">
                  <c:v>1397</c:v>
                </c:pt>
                <c:pt idx="110">
                  <c:v>1398</c:v>
                </c:pt>
                <c:pt idx="111">
                  <c:v>1399</c:v>
                </c:pt>
                <c:pt idx="112">
                  <c:v>1400</c:v>
                </c:pt>
                <c:pt idx="113">
                  <c:v>1401</c:v>
                </c:pt>
                <c:pt idx="114">
                  <c:v>1402</c:v>
                </c:pt>
                <c:pt idx="115">
                  <c:v>1403</c:v>
                </c:pt>
                <c:pt idx="116">
                  <c:v>1404</c:v>
                </c:pt>
                <c:pt idx="117">
                  <c:v>1405</c:v>
                </c:pt>
                <c:pt idx="118">
                  <c:v>1406</c:v>
                </c:pt>
                <c:pt idx="119">
                  <c:v>1407</c:v>
                </c:pt>
                <c:pt idx="120">
                  <c:v>1408</c:v>
                </c:pt>
                <c:pt idx="121">
                  <c:v>1409</c:v>
                </c:pt>
                <c:pt idx="122">
                  <c:v>1410</c:v>
                </c:pt>
                <c:pt idx="123">
                  <c:v>1411</c:v>
                </c:pt>
                <c:pt idx="124">
                  <c:v>1412</c:v>
                </c:pt>
                <c:pt idx="125">
                  <c:v>1413</c:v>
                </c:pt>
                <c:pt idx="126">
                  <c:v>1414</c:v>
                </c:pt>
                <c:pt idx="127">
                  <c:v>1415</c:v>
                </c:pt>
                <c:pt idx="128">
                  <c:v>1416</c:v>
                </c:pt>
                <c:pt idx="129">
                  <c:v>1417</c:v>
                </c:pt>
                <c:pt idx="130">
                  <c:v>1418</c:v>
                </c:pt>
                <c:pt idx="131">
                  <c:v>1419</c:v>
                </c:pt>
                <c:pt idx="132">
                  <c:v>1420</c:v>
                </c:pt>
                <c:pt idx="133">
                  <c:v>1421</c:v>
                </c:pt>
                <c:pt idx="134">
                  <c:v>1422</c:v>
                </c:pt>
                <c:pt idx="135">
                  <c:v>1423</c:v>
                </c:pt>
                <c:pt idx="136">
                  <c:v>1424</c:v>
                </c:pt>
                <c:pt idx="137">
                  <c:v>1425</c:v>
                </c:pt>
                <c:pt idx="138">
                  <c:v>1426</c:v>
                </c:pt>
                <c:pt idx="139">
                  <c:v>1427</c:v>
                </c:pt>
                <c:pt idx="140">
                  <c:v>1428</c:v>
                </c:pt>
                <c:pt idx="141">
                  <c:v>1429</c:v>
                </c:pt>
                <c:pt idx="142">
                  <c:v>1430</c:v>
                </c:pt>
                <c:pt idx="143">
                  <c:v>1431</c:v>
                </c:pt>
                <c:pt idx="144">
                  <c:v>1432</c:v>
                </c:pt>
                <c:pt idx="145">
                  <c:v>1433</c:v>
                </c:pt>
                <c:pt idx="146">
                  <c:v>1434</c:v>
                </c:pt>
                <c:pt idx="147">
                  <c:v>1435</c:v>
                </c:pt>
                <c:pt idx="148">
                  <c:v>1436</c:v>
                </c:pt>
                <c:pt idx="149">
                  <c:v>1437</c:v>
                </c:pt>
                <c:pt idx="150">
                  <c:v>1438</c:v>
                </c:pt>
                <c:pt idx="151">
                  <c:v>1439</c:v>
                </c:pt>
                <c:pt idx="152">
                  <c:v>1440</c:v>
                </c:pt>
                <c:pt idx="153">
                  <c:v>1441</c:v>
                </c:pt>
                <c:pt idx="154">
                  <c:v>1442</c:v>
                </c:pt>
                <c:pt idx="155">
                  <c:v>1443</c:v>
                </c:pt>
                <c:pt idx="156">
                  <c:v>1444</c:v>
                </c:pt>
                <c:pt idx="157">
                  <c:v>1445</c:v>
                </c:pt>
                <c:pt idx="158">
                  <c:v>1446</c:v>
                </c:pt>
                <c:pt idx="159">
                  <c:v>1447</c:v>
                </c:pt>
                <c:pt idx="160">
                  <c:v>1448</c:v>
                </c:pt>
                <c:pt idx="161">
                  <c:v>1449</c:v>
                </c:pt>
                <c:pt idx="162">
                  <c:v>1450</c:v>
                </c:pt>
                <c:pt idx="163">
                  <c:v>1451</c:v>
                </c:pt>
                <c:pt idx="164">
                  <c:v>1452</c:v>
                </c:pt>
                <c:pt idx="165">
                  <c:v>1453</c:v>
                </c:pt>
                <c:pt idx="166">
                  <c:v>1454</c:v>
                </c:pt>
                <c:pt idx="167">
                  <c:v>1455</c:v>
                </c:pt>
                <c:pt idx="168">
                  <c:v>1456</c:v>
                </c:pt>
                <c:pt idx="169">
                  <c:v>1457</c:v>
                </c:pt>
                <c:pt idx="170">
                  <c:v>1458</c:v>
                </c:pt>
                <c:pt idx="171">
                  <c:v>1459</c:v>
                </c:pt>
                <c:pt idx="172">
                  <c:v>1460</c:v>
                </c:pt>
                <c:pt idx="173">
                  <c:v>1461</c:v>
                </c:pt>
                <c:pt idx="174">
                  <c:v>1462</c:v>
                </c:pt>
                <c:pt idx="175">
                  <c:v>1463</c:v>
                </c:pt>
                <c:pt idx="176">
                  <c:v>1464</c:v>
                </c:pt>
                <c:pt idx="177">
                  <c:v>1465</c:v>
                </c:pt>
                <c:pt idx="178">
                  <c:v>1466</c:v>
                </c:pt>
                <c:pt idx="179">
                  <c:v>1467</c:v>
                </c:pt>
                <c:pt idx="180">
                  <c:v>1468</c:v>
                </c:pt>
                <c:pt idx="181">
                  <c:v>1469</c:v>
                </c:pt>
                <c:pt idx="182">
                  <c:v>1470</c:v>
                </c:pt>
                <c:pt idx="183">
                  <c:v>1471</c:v>
                </c:pt>
                <c:pt idx="184">
                  <c:v>1472</c:v>
                </c:pt>
                <c:pt idx="185">
                  <c:v>1473</c:v>
                </c:pt>
                <c:pt idx="186">
                  <c:v>1474</c:v>
                </c:pt>
                <c:pt idx="187">
                  <c:v>1475</c:v>
                </c:pt>
                <c:pt idx="188">
                  <c:v>1476</c:v>
                </c:pt>
                <c:pt idx="189">
                  <c:v>1477</c:v>
                </c:pt>
                <c:pt idx="190">
                  <c:v>1478</c:v>
                </c:pt>
                <c:pt idx="191">
                  <c:v>1479</c:v>
                </c:pt>
                <c:pt idx="192">
                  <c:v>1480</c:v>
                </c:pt>
                <c:pt idx="193">
                  <c:v>1481</c:v>
                </c:pt>
                <c:pt idx="194">
                  <c:v>1482</c:v>
                </c:pt>
                <c:pt idx="195">
                  <c:v>1483</c:v>
                </c:pt>
                <c:pt idx="196">
                  <c:v>1484</c:v>
                </c:pt>
                <c:pt idx="197">
                  <c:v>1485</c:v>
                </c:pt>
                <c:pt idx="198">
                  <c:v>1486</c:v>
                </c:pt>
                <c:pt idx="199">
                  <c:v>1487</c:v>
                </c:pt>
                <c:pt idx="200">
                  <c:v>1488</c:v>
                </c:pt>
                <c:pt idx="201">
                  <c:v>1489</c:v>
                </c:pt>
                <c:pt idx="202">
                  <c:v>1490</c:v>
                </c:pt>
                <c:pt idx="203">
                  <c:v>1491</c:v>
                </c:pt>
                <c:pt idx="204">
                  <c:v>1492</c:v>
                </c:pt>
                <c:pt idx="205">
                  <c:v>1493</c:v>
                </c:pt>
                <c:pt idx="206">
                  <c:v>1494</c:v>
                </c:pt>
                <c:pt idx="207">
                  <c:v>1495</c:v>
                </c:pt>
                <c:pt idx="208">
                  <c:v>1496</c:v>
                </c:pt>
                <c:pt idx="209">
                  <c:v>1497</c:v>
                </c:pt>
                <c:pt idx="210">
                  <c:v>1498</c:v>
                </c:pt>
                <c:pt idx="211">
                  <c:v>1499</c:v>
                </c:pt>
                <c:pt idx="212">
                  <c:v>1500</c:v>
                </c:pt>
                <c:pt idx="213">
                  <c:v>1501</c:v>
                </c:pt>
                <c:pt idx="214">
                  <c:v>1502</c:v>
                </c:pt>
                <c:pt idx="215">
                  <c:v>1503</c:v>
                </c:pt>
              </c:numCache>
            </c:numRef>
          </c:xVal>
          <c:yVal>
            <c:numRef>
              <c:f>Graph!$B$1290:$B$1503</c:f>
              <c:numCache>
                <c:formatCode>General</c:formatCode>
                <c:ptCount val="214"/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99-49CE-B15E-DE71B356139F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Graph!$A$1289:$A$1504</c:f>
              <c:numCache>
                <c:formatCode>General</c:formatCode>
                <c:ptCount val="216"/>
                <c:pt idx="0">
                  <c:v>1288</c:v>
                </c:pt>
                <c:pt idx="1">
                  <c:v>1289</c:v>
                </c:pt>
                <c:pt idx="2">
                  <c:v>1290</c:v>
                </c:pt>
                <c:pt idx="3">
                  <c:v>1291</c:v>
                </c:pt>
                <c:pt idx="4">
                  <c:v>1292</c:v>
                </c:pt>
                <c:pt idx="5">
                  <c:v>1293</c:v>
                </c:pt>
                <c:pt idx="6">
                  <c:v>1294</c:v>
                </c:pt>
                <c:pt idx="7">
                  <c:v>1295</c:v>
                </c:pt>
                <c:pt idx="8">
                  <c:v>1296</c:v>
                </c:pt>
                <c:pt idx="9">
                  <c:v>1297</c:v>
                </c:pt>
                <c:pt idx="10">
                  <c:v>1298</c:v>
                </c:pt>
                <c:pt idx="11">
                  <c:v>1299</c:v>
                </c:pt>
                <c:pt idx="12">
                  <c:v>1300</c:v>
                </c:pt>
                <c:pt idx="13">
                  <c:v>1301</c:v>
                </c:pt>
                <c:pt idx="14">
                  <c:v>1302</c:v>
                </c:pt>
                <c:pt idx="15">
                  <c:v>1303</c:v>
                </c:pt>
                <c:pt idx="16">
                  <c:v>1304</c:v>
                </c:pt>
                <c:pt idx="17">
                  <c:v>1305</c:v>
                </c:pt>
                <c:pt idx="18">
                  <c:v>1306</c:v>
                </c:pt>
                <c:pt idx="19">
                  <c:v>1307</c:v>
                </c:pt>
                <c:pt idx="20">
                  <c:v>1308</c:v>
                </c:pt>
                <c:pt idx="21">
                  <c:v>1309</c:v>
                </c:pt>
                <c:pt idx="22">
                  <c:v>1310</c:v>
                </c:pt>
                <c:pt idx="23">
                  <c:v>1311</c:v>
                </c:pt>
                <c:pt idx="24">
                  <c:v>1312</c:v>
                </c:pt>
                <c:pt idx="25">
                  <c:v>1313</c:v>
                </c:pt>
                <c:pt idx="26">
                  <c:v>1314</c:v>
                </c:pt>
                <c:pt idx="27">
                  <c:v>1315</c:v>
                </c:pt>
                <c:pt idx="28">
                  <c:v>1316</c:v>
                </c:pt>
                <c:pt idx="29">
                  <c:v>1317</c:v>
                </c:pt>
                <c:pt idx="30">
                  <c:v>1318</c:v>
                </c:pt>
                <c:pt idx="31">
                  <c:v>1319</c:v>
                </c:pt>
                <c:pt idx="32">
                  <c:v>1320</c:v>
                </c:pt>
                <c:pt idx="33">
                  <c:v>1321</c:v>
                </c:pt>
                <c:pt idx="34">
                  <c:v>1322</c:v>
                </c:pt>
                <c:pt idx="35">
                  <c:v>1323</c:v>
                </c:pt>
                <c:pt idx="36">
                  <c:v>1324</c:v>
                </c:pt>
                <c:pt idx="37">
                  <c:v>1325</c:v>
                </c:pt>
                <c:pt idx="38">
                  <c:v>1326</c:v>
                </c:pt>
                <c:pt idx="39">
                  <c:v>1327</c:v>
                </c:pt>
                <c:pt idx="40">
                  <c:v>1328</c:v>
                </c:pt>
                <c:pt idx="41">
                  <c:v>1329</c:v>
                </c:pt>
                <c:pt idx="42">
                  <c:v>1330</c:v>
                </c:pt>
                <c:pt idx="43">
                  <c:v>1331</c:v>
                </c:pt>
                <c:pt idx="44">
                  <c:v>1332</c:v>
                </c:pt>
                <c:pt idx="45">
                  <c:v>1333</c:v>
                </c:pt>
                <c:pt idx="46">
                  <c:v>1334</c:v>
                </c:pt>
                <c:pt idx="47">
                  <c:v>1335</c:v>
                </c:pt>
                <c:pt idx="48">
                  <c:v>1336</c:v>
                </c:pt>
                <c:pt idx="49">
                  <c:v>1337</c:v>
                </c:pt>
                <c:pt idx="50">
                  <c:v>1338</c:v>
                </c:pt>
                <c:pt idx="51">
                  <c:v>1339</c:v>
                </c:pt>
                <c:pt idx="52">
                  <c:v>1340</c:v>
                </c:pt>
                <c:pt idx="53">
                  <c:v>1341</c:v>
                </c:pt>
                <c:pt idx="54">
                  <c:v>1342</c:v>
                </c:pt>
                <c:pt idx="55">
                  <c:v>1343</c:v>
                </c:pt>
                <c:pt idx="56">
                  <c:v>1344</c:v>
                </c:pt>
                <c:pt idx="57">
                  <c:v>1345</c:v>
                </c:pt>
                <c:pt idx="58">
                  <c:v>1346</c:v>
                </c:pt>
                <c:pt idx="59">
                  <c:v>1347</c:v>
                </c:pt>
                <c:pt idx="60">
                  <c:v>1348</c:v>
                </c:pt>
                <c:pt idx="61">
                  <c:v>1349</c:v>
                </c:pt>
                <c:pt idx="62">
                  <c:v>1350</c:v>
                </c:pt>
                <c:pt idx="63">
                  <c:v>1351</c:v>
                </c:pt>
                <c:pt idx="64">
                  <c:v>1352</c:v>
                </c:pt>
                <c:pt idx="65">
                  <c:v>1353</c:v>
                </c:pt>
                <c:pt idx="66">
                  <c:v>1354</c:v>
                </c:pt>
                <c:pt idx="67">
                  <c:v>1355</c:v>
                </c:pt>
                <c:pt idx="68">
                  <c:v>1356</c:v>
                </c:pt>
                <c:pt idx="69">
                  <c:v>1357</c:v>
                </c:pt>
                <c:pt idx="70">
                  <c:v>1358</c:v>
                </c:pt>
                <c:pt idx="71">
                  <c:v>1359</c:v>
                </c:pt>
                <c:pt idx="72">
                  <c:v>1360</c:v>
                </c:pt>
                <c:pt idx="73">
                  <c:v>1361</c:v>
                </c:pt>
                <c:pt idx="74">
                  <c:v>1362</c:v>
                </c:pt>
                <c:pt idx="75">
                  <c:v>1363</c:v>
                </c:pt>
                <c:pt idx="76">
                  <c:v>1364</c:v>
                </c:pt>
                <c:pt idx="77">
                  <c:v>1365</c:v>
                </c:pt>
                <c:pt idx="78">
                  <c:v>1366</c:v>
                </c:pt>
                <c:pt idx="79">
                  <c:v>1367</c:v>
                </c:pt>
                <c:pt idx="80">
                  <c:v>1368</c:v>
                </c:pt>
                <c:pt idx="81">
                  <c:v>1369</c:v>
                </c:pt>
                <c:pt idx="82">
                  <c:v>1370</c:v>
                </c:pt>
                <c:pt idx="83">
                  <c:v>1371</c:v>
                </c:pt>
                <c:pt idx="84">
                  <c:v>1372</c:v>
                </c:pt>
                <c:pt idx="85">
                  <c:v>1373</c:v>
                </c:pt>
                <c:pt idx="86">
                  <c:v>1374</c:v>
                </c:pt>
                <c:pt idx="87">
                  <c:v>1375</c:v>
                </c:pt>
                <c:pt idx="88">
                  <c:v>1376</c:v>
                </c:pt>
                <c:pt idx="89">
                  <c:v>1377</c:v>
                </c:pt>
                <c:pt idx="90">
                  <c:v>1378</c:v>
                </c:pt>
                <c:pt idx="91">
                  <c:v>1379</c:v>
                </c:pt>
                <c:pt idx="92">
                  <c:v>1380</c:v>
                </c:pt>
                <c:pt idx="93">
                  <c:v>1381</c:v>
                </c:pt>
                <c:pt idx="94">
                  <c:v>1382</c:v>
                </c:pt>
                <c:pt idx="95">
                  <c:v>1383</c:v>
                </c:pt>
                <c:pt idx="96">
                  <c:v>1384</c:v>
                </c:pt>
                <c:pt idx="97">
                  <c:v>1385</c:v>
                </c:pt>
                <c:pt idx="98">
                  <c:v>1386</c:v>
                </c:pt>
                <c:pt idx="99">
                  <c:v>1387</c:v>
                </c:pt>
                <c:pt idx="100">
                  <c:v>1388</c:v>
                </c:pt>
                <c:pt idx="101">
                  <c:v>1389</c:v>
                </c:pt>
                <c:pt idx="102">
                  <c:v>1390</c:v>
                </c:pt>
                <c:pt idx="103">
                  <c:v>1391</c:v>
                </c:pt>
                <c:pt idx="104">
                  <c:v>1392</c:v>
                </c:pt>
                <c:pt idx="105">
                  <c:v>1393</c:v>
                </c:pt>
                <c:pt idx="106">
                  <c:v>1394</c:v>
                </c:pt>
                <c:pt idx="107">
                  <c:v>1395</c:v>
                </c:pt>
                <c:pt idx="108">
                  <c:v>1396</c:v>
                </c:pt>
                <c:pt idx="109">
                  <c:v>1397</c:v>
                </c:pt>
                <c:pt idx="110">
                  <c:v>1398</c:v>
                </c:pt>
                <c:pt idx="111">
                  <c:v>1399</c:v>
                </c:pt>
                <c:pt idx="112">
                  <c:v>1400</c:v>
                </c:pt>
                <c:pt idx="113">
                  <c:v>1401</c:v>
                </c:pt>
                <c:pt idx="114">
                  <c:v>1402</c:v>
                </c:pt>
                <c:pt idx="115">
                  <c:v>1403</c:v>
                </c:pt>
                <c:pt idx="116">
                  <c:v>1404</c:v>
                </c:pt>
                <c:pt idx="117">
                  <c:v>1405</c:v>
                </c:pt>
                <c:pt idx="118">
                  <c:v>1406</c:v>
                </c:pt>
                <c:pt idx="119">
                  <c:v>1407</c:v>
                </c:pt>
                <c:pt idx="120">
                  <c:v>1408</c:v>
                </c:pt>
                <c:pt idx="121">
                  <c:v>1409</c:v>
                </c:pt>
                <c:pt idx="122">
                  <c:v>1410</c:v>
                </c:pt>
                <c:pt idx="123">
                  <c:v>1411</c:v>
                </c:pt>
                <c:pt idx="124">
                  <c:v>1412</c:v>
                </c:pt>
                <c:pt idx="125">
                  <c:v>1413</c:v>
                </c:pt>
                <c:pt idx="126">
                  <c:v>1414</c:v>
                </c:pt>
                <c:pt idx="127">
                  <c:v>1415</c:v>
                </c:pt>
                <c:pt idx="128">
                  <c:v>1416</c:v>
                </c:pt>
                <c:pt idx="129">
                  <c:v>1417</c:v>
                </c:pt>
                <c:pt idx="130">
                  <c:v>1418</c:v>
                </c:pt>
                <c:pt idx="131">
                  <c:v>1419</c:v>
                </c:pt>
                <c:pt idx="132">
                  <c:v>1420</c:v>
                </c:pt>
                <c:pt idx="133">
                  <c:v>1421</c:v>
                </c:pt>
                <c:pt idx="134">
                  <c:v>1422</c:v>
                </c:pt>
                <c:pt idx="135">
                  <c:v>1423</c:v>
                </c:pt>
                <c:pt idx="136">
                  <c:v>1424</c:v>
                </c:pt>
                <c:pt idx="137">
                  <c:v>1425</c:v>
                </c:pt>
                <c:pt idx="138">
                  <c:v>1426</c:v>
                </c:pt>
                <c:pt idx="139">
                  <c:v>1427</c:v>
                </c:pt>
                <c:pt idx="140">
                  <c:v>1428</c:v>
                </c:pt>
                <c:pt idx="141">
                  <c:v>1429</c:v>
                </c:pt>
                <c:pt idx="142">
                  <c:v>1430</c:v>
                </c:pt>
                <c:pt idx="143">
                  <c:v>1431</c:v>
                </c:pt>
                <c:pt idx="144">
                  <c:v>1432</c:v>
                </c:pt>
                <c:pt idx="145">
                  <c:v>1433</c:v>
                </c:pt>
                <c:pt idx="146">
                  <c:v>1434</c:v>
                </c:pt>
                <c:pt idx="147">
                  <c:v>1435</c:v>
                </c:pt>
                <c:pt idx="148">
                  <c:v>1436</c:v>
                </c:pt>
                <c:pt idx="149">
                  <c:v>1437</c:v>
                </c:pt>
                <c:pt idx="150">
                  <c:v>1438</c:v>
                </c:pt>
                <c:pt idx="151">
                  <c:v>1439</c:v>
                </c:pt>
                <c:pt idx="152">
                  <c:v>1440</c:v>
                </c:pt>
                <c:pt idx="153">
                  <c:v>1441</c:v>
                </c:pt>
                <c:pt idx="154">
                  <c:v>1442</c:v>
                </c:pt>
                <c:pt idx="155">
                  <c:v>1443</c:v>
                </c:pt>
                <c:pt idx="156">
                  <c:v>1444</c:v>
                </c:pt>
                <c:pt idx="157">
                  <c:v>1445</c:v>
                </c:pt>
                <c:pt idx="158">
                  <c:v>1446</c:v>
                </c:pt>
                <c:pt idx="159">
                  <c:v>1447</c:v>
                </c:pt>
                <c:pt idx="160">
                  <c:v>1448</c:v>
                </c:pt>
                <c:pt idx="161">
                  <c:v>1449</c:v>
                </c:pt>
                <c:pt idx="162">
                  <c:v>1450</c:v>
                </c:pt>
                <c:pt idx="163">
                  <c:v>1451</c:v>
                </c:pt>
                <c:pt idx="164">
                  <c:v>1452</c:v>
                </c:pt>
                <c:pt idx="165">
                  <c:v>1453</c:v>
                </c:pt>
                <c:pt idx="166">
                  <c:v>1454</c:v>
                </c:pt>
                <c:pt idx="167">
                  <c:v>1455</c:v>
                </c:pt>
                <c:pt idx="168">
                  <c:v>1456</c:v>
                </c:pt>
                <c:pt idx="169">
                  <c:v>1457</c:v>
                </c:pt>
                <c:pt idx="170">
                  <c:v>1458</c:v>
                </c:pt>
                <c:pt idx="171">
                  <c:v>1459</c:v>
                </c:pt>
                <c:pt idx="172">
                  <c:v>1460</c:v>
                </c:pt>
                <c:pt idx="173">
                  <c:v>1461</c:v>
                </c:pt>
                <c:pt idx="174">
                  <c:v>1462</c:v>
                </c:pt>
                <c:pt idx="175">
                  <c:v>1463</c:v>
                </c:pt>
                <c:pt idx="176">
                  <c:v>1464</c:v>
                </c:pt>
                <c:pt idx="177">
                  <c:v>1465</c:v>
                </c:pt>
                <c:pt idx="178">
                  <c:v>1466</c:v>
                </c:pt>
                <c:pt idx="179">
                  <c:v>1467</c:v>
                </c:pt>
                <c:pt idx="180">
                  <c:v>1468</c:v>
                </c:pt>
                <c:pt idx="181">
                  <c:v>1469</c:v>
                </c:pt>
                <c:pt idx="182">
                  <c:v>1470</c:v>
                </c:pt>
                <c:pt idx="183">
                  <c:v>1471</c:v>
                </c:pt>
                <c:pt idx="184">
                  <c:v>1472</c:v>
                </c:pt>
                <c:pt idx="185">
                  <c:v>1473</c:v>
                </c:pt>
                <c:pt idx="186">
                  <c:v>1474</c:v>
                </c:pt>
                <c:pt idx="187">
                  <c:v>1475</c:v>
                </c:pt>
                <c:pt idx="188">
                  <c:v>1476</c:v>
                </c:pt>
                <c:pt idx="189">
                  <c:v>1477</c:v>
                </c:pt>
                <c:pt idx="190">
                  <c:v>1478</c:v>
                </c:pt>
                <c:pt idx="191">
                  <c:v>1479</c:v>
                </c:pt>
                <c:pt idx="192">
                  <c:v>1480</c:v>
                </c:pt>
                <c:pt idx="193">
                  <c:v>1481</c:v>
                </c:pt>
                <c:pt idx="194">
                  <c:v>1482</c:v>
                </c:pt>
                <c:pt idx="195">
                  <c:v>1483</c:v>
                </c:pt>
                <c:pt idx="196">
                  <c:v>1484</c:v>
                </c:pt>
                <c:pt idx="197">
                  <c:v>1485</c:v>
                </c:pt>
                <c:pt idx="198">
                  <c:v>1486</c:v>
                </c:pt>
                <c:pt idx="199">
                  <c:v>1487</c:v>
                </c:pt>
                <c:pt idx="200">
                  <c:v>1488</c:v>
                </c:pt>
                <c:pt idx="201">
                  <c:v>1489</c:v>
                </c:pt>
                <c:pt idx="202">
                  <c:v>1490</c:v>
                </c:pt>
                <c:pt idx="203">
                  <c:v>1491</c:v>
                </c:pt>
                <c:pt idx="204">
                  <c:v>1492</c:v>
                </c:pt>
                <c:pt idx="205">
                  <c:v>1493</c:v>
                </c:pt>
                <c:pt idx="206">
                  <c:v>1494</c:v>
                </c:pt>
                <c:pt idx="207">
                  <c:v>1495</c:v>
                </c:pt>
                <c:pt idx="208">
                  <c:v>1496</c:v>
                </c:pt>
                <c:pt idx="209">
                  <c:v>1497</c:v>
                </c:pt>
                <c:pt idx="210">
                  <c:v>1498</c:v>
                </c:pt>
                <c:pt idx="211">
                  <c:v>1499</c:v>
                </c:pt>
                <c:pt idx="212">
                  <c:v>1500</c:v>
                </c:pt>
                <c:pt idx="213">
                  <c:v>1501</c:v>
                </c:pt>
                <c:pt idx="214">
                  <c:v>1502</c:v>
                </c:pt>
                <c:pt idx="215">
                  <c:v>1503</c:v>
                </c:pt>
              </c:numCache>
            </c:numRef>
          </c:xVal>
          <c:yVal>
            <c:numRef>
              <c:f>Graph!$C$1290:$C$1503</c:f>
              <c:numCache>
                <c:formatCode>General</c:formatCode>
                <c:ptCount val="2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99-49CE-B15E-DE71B356139F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Graph!$A$1289:$A$1504</c:f>
              <c:numCache>
                <c:formatCode>General</c:formatCode>
                <c:ptCount val="216"/>
                <c:pt idx="0">
                  <c:v>1288</c:v>
                </c:pt>
                <c:pt idx="1">
                  <c:v>1289</c:v>
                </c:pt>
                <c:pt idx="2">
                  <c:v>1290</c:v>
                </c:pt>
                <c:pt idx="3">
                  <c:v>1291</c:v>
                </c:pt>
                <c:pt idx="4">
                  <c:v>1292</c:v>
                </c:pt>
                <c:pt idx="5">
                  <c:v>1293</c:v>
                </c:pt>
                <c:pt idx="6">
                  <c:v>1294</c:v>
                </c:pt>
                <c:pt idx="7">
                  <c:v>1295</c:v>
                </c:pt>
                <c:pt idx="8">
                  <c:v>1296</c:v>
                </c:pt>
                <c:pt idx="9">
                  <c:v>1297</c:v>
                </c:pt>
                <c:pt idx="10">
                  <c:v>1298</c:v>
                </c:pt>
                <c:pt idx="11">
                  <c:v>1299</c:v>
                </c:pt>
                <c:pt idx="12">
                  <c:v>1300</c:v>
                </c:pt>
                <c:pt idx="13">
                  <c:v>1301</c:v>
                </c:pt>
                <c:pt idx="14">
                  <c:v>1302</c:v>
                </c:pt>
                <c:pt idx="15">
                  <c:v>1303</c:v>
                </c:pt>
                <c:pt idx="16">
                  <c:v>1304</c:v>
                </c:pt>
                <c:pt idx="17">
                  <c:v>1305</c:v>
                </c:pt>
                <c:pt idx="18">
                  <c:v>1306</c:v>
                </c:pt>
                <c:pt idx="19">
                  <c:v>1307</c:v>
                </c:pt>
                <c:pt idx="20">
                  <c:v>1308</c:v>
                </c:pt>
                <c:pt idx="21">
                  <c:v>1309</c:v>
                </c:pt>
                <c:pt idx="22">
                  <c:v>1310</c:v>
                </c:pt>
                <c:pt idx="23">
                  <c:v>1311</c:v>
                </c:pt>
                <c:pt idx="24">
                  <c:v>1312</c:v>
                </c:pt>
                <c:pt idx="25">
                  <c:v>1313</c:v>
                </c:pt>
                <c:pt idx="26">
                  <c:v>1314</c:v>
                </c:pt>
                <c:pt idx="27">
                  <c:v>1315</c:v>
                </c:pt>
                <c:pt idx="28">
                  <c:v>1316</c:v>
                </c:pt>
                <c:pt idx="29">
                  <c:v>1317</c:v>
                </c:pt>
                <c:pt idx="30">
                  <c:v>1318</c:v>
                </c:pt>
                <c:pt idx="31">
                  <c:v>1319</c:v>
                </c:pt>
                <c:pt idx="32">
                  <c:v>1320</c:v>
                </c:pt>
                <c:pt idx="33">
                  <c:v>1321</c:v>
                </c:pt>
                <c:pt idx="34">
                  <c:v>1322</c:v>
                </c:pt>
                <c:pt idx="35">
                  <c:v>1323</c:v>
                </c:pt>
                <c:pt idx="36">
                  <c:v>1324</c:v>
                </c:pt>
                <c:pt idx="37">
                  <c:v>1325</c:v>
                </c:pt>
                <c:pt idx="38">
                  <c:v>1326</c:v>
                </c:pt>
                <c:pt idx="39">
                  <c:v>1327</c:v>
                </c:pt>
                <c:pt idx="40">
                  <c:v>1328</c:v>
                </c:pt>
                <c:pt idx="41">
                  <c:v>1329</c:v>
                </c:pt>
                <c:pt idx="42">
                  <c:v>1330</c:v>
                </c:pt>
                <c:pt idx="43">
                  <c:v>1331</c:v>
                </c:pt>
                <c:pt idx="44">
                  <c:v>1332</c:v>
                </c:pt>
                <c:pt idx="45">
                  <c:v>1333</c:v>
                </c:pt>
                <c:pt idx="46">
                  <c:v>1334</c:v>
                </c:pt>
                <c:pt idx="47">
                  <c:v>1335</c:v>
                </c:pt>
                <c:pt idx="48">
                  <c:v>1336</c:v>
                </c:pt>
                <c:pt idx="49">
                  <c:v>1337</c:v>
                </c:pt>
                <c:pt idx="50">
                  <c:v>1338</c:v>
                </c:pt>
                <c:pt idx="51">
                  <c:v>1339</c:v>
                </c:pt>
                <c:pt idx="52">
                  <c:v>1340</c:v>
                </c:pt>
                <c:pt idx="53">
                  <c:v>1341</c:v>
                </c:pt>
                <c:pt idx="54">
                  <c:v>1342</c:v>
                </c:pt>
                <c:pt idx="55">
                  <c:v>1343</c:v>
                </c:pt>
                <c:pt idx="56">
                  <c:v>1344</c:v>
                </c:pt>
                <c:pt idx="57">
                  <c:v>1345</c:v>
                </c:pt>
                <c:pt idx="58">
                  <c:v>1346</c:v>
                </c:pt>
                <c:pt idx="59">
                  <c:v>1347</c:v>
                </c:pt>
                <c:pt idx="60">
                  <c:v>1348</c:v>
                </c:pt>
                <c:pt idx="61">
                  <c:v>1349</c:v>
                </c:pt>
                <c:pt idx="62">
                  <c:v>1350</c:v>
                </c:pt>
                <c:pt idx="63">
                  <c:v>1351</c:v>
                </c:pt>
                <c:pt idx="64">
                  <c:v>1352</c:v>
                </c:pt>
                <c:pt idx="65">
                  <c:v>1353</c:v>
                </c:pt>
                <c:pt idx="66">
                  <c:v>1354</c:v>
                </c:pt>
                <c:pt idx="67">
                  <c:v>1355</c:v>
                </c:pt>
                <c:pt idx="68">
                  <c:v>1356</c:v>
                </c:pt>
                <c:pt idx="69">
                  <c:v>1357</c:v>
                </c:pt>
                <c:pt idx="70">
                  <c:v>1358</c:v>
                </c:pt>
                <c:pt idx="71">
                  <c:v>1359</c:v>
                </c:pt>
                <c:pt idx="72">
                  <c:v>1360</c:v>
                </c:pt>
                <c:pt idx="73">
                  <c:v>1361</c:v>
                </c:pt>
                <c:pt idx="74">
                  <c:v>1362</c:v>
                </c:pt>
                <c:pt idx="75">
                  <c:v>1363</c:v>
                </c:pt>
                <c:pt idx="76">
                  <c:v>1364</c:v>
                </c:pt>
                <c:pt idx="77">
                  <c:v>1365</c:v>
                </c:pt>
                <c:pt idx="78">
                  <c:v>1366</c:v>
                </c:pt>
                <c:pt idx="79">
                  <c:v>1367</c:v>
                </c:pt>
                <c:pt idx="80">
                  <c:v>1368</c:v>
                </c:pt>
                <c:pt idx="81">
                  <c:v>1369</c:v>
                </c:pt>
                <c:pt idx="82">
                  <c:v>1370</c:v>
                </c:pt>
                <c:pt idx="83">
                  <c:v>1371</c:v>
                </c:pt>
                <c:pt idx="84">
                  <c:v>1372</c:v>
                </c:pt>
                <c:pt idx="85">
                  <c:v>1373</c:v>
                </c:pt>
                <c:pt idx="86">
                  <c:v>1374</c:v>
                </c:pt>
                <c:pt idx="87">
                  <c:v>1375</c:v>
                </c:pt>
                <c:pt idx="88">
                  <c:v>1376</c:v>
                </c:pt>
                <c:pt idx="89">
                  <c:v>1377</c:v>
                </c:pt>
                <c:pt idx="90">
                  <c:v>1378</c:v>
                </c:pt>
                <c:pt idx="91">
                  <c:v>1379</c:v>
                </c:pt>
                <c:pt idx="92">
                  <c:v>1380</c:v>
                </c:pt>
                <c:pt idx="93">
                  <c:v>1381</c:v>
                </c:pt>
                <c:pt idx="94">
                  <c:v>1382</c:v>
                </c:pt>
                <c:pt idx="95">
                  <c:v>1383</c:v>
                </c:pt>
                <c:pt idx="96">
                  <c:v>1384</c:v>
                </c:pt>
                <c:pt idx="97">
                  <c:v>1385</c:v>
                </c:pt>
                <c:pt idx="98">
                  <c:v>1386</c:v>
                </c:pt>
                <c:pt idx="99">
                  <c:v>1387</c:v>
                </c:pt>
                <c:pt idx="100">
                  <c:v>1388</c:v>
                </c:pt>
                <c:pt idx="101">
                  <c:v>1389</c:v>
                </c:pt>
                <c:pt idx="102">
                  <c:v>1390</c:v>
                </c:pt>
                <c:pt idx="103">
                  <c:v>1391</c:v>
                </c:pt>
                <c:pt idx="104">
                  <c:v>1392</c:v>
                </c:pt>
                <c:pt idx="105">
                  <c:v>1393</c:v>
                </c:pt>
                <c:pt idx="106">
                  <c:v>1394</c:v>
                </c:pt>
                <c:pt idx="107">
                  <c:v>1395</c:v>
                </c:pt>
                <c:pt idx="108">
                  <c:v>1396</c:v>
                </c:pt>
                <c:pt idx="109">
                  <c:v>1397</c:v>
                </c:pt>
                <c:pt idx="110">
                  <c:v>1398</c:v>
                </c:pt>
                <c:pt idx="111">
                  <c:v>1399</c:v>
                </c:pt>
                <c:pt idx="112">
                  <c:v>1400</c:v>
                </c:pt>
                <c:pt idx="113">
                  <c:v>1401</c:v>
                </c:pt>
                <c:pt idx="114">
                  <c:v>1402</c:v>
                </c:pt>
                <c:pt idx="115">
                  <c:v>1403</c:v>
                </c:pt>
                <c:pt idx="116">
                  <c:v>1404</c:v>
                </c:pt>
                <c:pt idx="117">
                  <c:v>1405</c:v>
                </c:pt>
                <c:pt idx="118">
                  <c:v>1406</c:v>
                </c:pt>
                <c:pt idx="119">
                  <c:v>1407</c:v>
                </c:pt>
                <c:pt idx="120">
                  <c:v>1408</c:v>
                </c:pt>
                <c:pt idx="121">
                  <c:v>1409</c:v>
                </c:pt>
                <c:pt idx="122">
                  <c:v>1410</c:v>
                </c:pt>
                <c:pt idx="123">
                  <c:v>1411</c:v>
                </c:pt>
                <c:pt idx="124">
                  <c:v>1412</c:v>
                </c:pt>
                <c:pt idx="125">
                  <c:v>1413</c:v>
                </c:pt>
                <c:pt idx="126">
                  <c:v>1414</c:v>
                </c:pt>
                <c:pt idx="127">
                  <c:v>1415</c:v>
                </c:pt>
                <c:pt idx="128">
                  <c:v>1416</c:v>
                </c:pt>
                <c:pt idx="129">
                  <c:v>1417</c:v>
                </c:pt>
                <c:pt idx="130">
                  <c:v>1418</c:v>
                </c:pt>
                <c:pt idx="131">
                  <c:v>1419</c:v>
                </c:pt>
                <c:pt idx="132">
                  <c:v>1420</c:v>
                </c:pt>
                <c:pt idx="133">
                  <c:v>1421</c:v>
                </c:pt>
                <c:pt idx="134">
                  <c:v>1422</c:v>
                </c:pt>
                <c:pt idx="135">
                  <c:v>1423</c:v>
                </c:pt>
                <c:pt idx="136">
                  <c:v>1424</c:v>
                </c:pt>
                <c:pt idx="137">
                  <c:v>1425</c:v>
                </c:pt>
                <c:pt idx="138">
                  <c:v>1426</c:v>
                </c:pt>
                <c:pt idx="139">
                  <c:v>1427</c:v>
                </c:pt>
                <c:pt idx="140">
                  <c:v>1428</c:v>
                </c:pt>
                <c:pt idx="141">
                  <c:v>1429</c:v>
                </c:pt>
                <c:pt idx="142">
                  <c:v>1430</c:v>
                </c:pt>
                <c:pt idx="143">
                  <c:v>1431</c:v>
                </c:pt>
                <c:pt idx="144">
                  <c:v>1432</c:v>
                </c:pt>
                <c:pt idx="145">
                  <c:v>1433</c:v>
                </c:pt>
                <c:pt idx="146">
                  <c:v>1434</c:v>
                </c:pt>
                <c:pt idx="147">
                  <c:v>1435</c:v>
                </c:pt>
                <c:pt idx="148">
                  <c:v>1436</c:v>
                </c:pt>
                <c:pt idx="149">
                  <c:v>1437</c:v>
                </c:pt>
                <c:pt idx="150">
                  <c:v>1438</c:v>
                </c:pt>
                <c:pt idx="151">
                  <c:v>1439</c:v>
                </c:pt>
                <c:pt idx="152">
                  <c:v>1440</c:v>
                </c:pt>
                <c:pt idx="153">
                  <c:v>1441</c:v>
                </c:pt>
                <c:pt idx="154">
                  <c:v>1442</c:v>
                </c:pt>
                <c:pt idx="155">
                  <c:v>1443</c:v>
                </c:pt>
                <c:pt idx="156">
                  <c:v>1444</c:v>
                </c:pt>
                <c:pt idx="157">
                  <c:v>1445</c:v>
                </c:pt>
                <c:pt idx="158">
                  <c:v>1446</c:v>
                </c:pt>
                <c:pt idx="159">
                  <c:v>1447</c:v>
                </c:pt>
                <c:pt idx="160">
                  <c:v>1448</c:v>
                </c:pt>
                <c:pt idx="161">
                  <c:v>1449</c:v>
                </c:pt>
                <c:pt idx="162">
                  <c:v>1450</c:v>
                </c:pt>
                <c:pt idx="163">
                  <c:v>1451</c:v>
                </c:pt>
                <c:pt idx="164">
                  <c:v>1452</c:v>
                </c:pt>
                <c:pt idx="165">
                  <c:v>1453</c:v>
                </c:pt>
                <c:pt idx="166">
                  <c:v>1454</c:v>
                </c:pt>
                <c:pt idx="167">
                  <c:v>1455</c:v>
                </c:pt>
                <c:pt idx="168">
                  <c:v>1456</c:v>
                </c:pt>
                <c:pt idx="169">
                  <c:v>1457</c:v>
                </c:pt>
                <c:pt idx="170">
                  <c:v>1458</c:v>
                </c:pt>
                <c:pt idx="171">
                  <c:v>1459</c:v>
                </c:pt>
                <c:pt idx="172">
                  <c:v>1460</c:v>
                </c:pt>
                <c:pt idx="173">
                  <c:v>1461</c:v>
                </c:pt>
                <c:pt idx="174">
                  <c:v>1462</c:v>
                </c:pt>
                <c:pt idx="175">
                  <c:v>1463</c:v>
                </c:pt>
                <c:pt idx="176">
                  <c:v>1464</c:v>
                </c:pt>
                <c:pt idx="177">
                  <c:v>1465</c:v>
                </c:pt>
                <c:pt idx="178">
                  <c:v>1466</c:v>
                </c:pt>
                <c:pt idx="179">
                  <c:v>1467</c:v>
                </c:pt>
                <c:pt idx="180">
                  <c:v>1468</c:v>
                </c:pt>
                <c:pt idx="181">
                  <c:v>1469</c:v>
                </c:pt>
                <c:pt idx="182">
                  <c:v>1470</c:v>
                </c:pt>
                <c:pt idx="183">
                  <c:v>1471</c:v>
                </c:pt>
                <c:pt idx="184">
                  <c:v>1472</c:v>
                </c:pt>
                <c:pt idx="185">
                  <c:v>1473</c:v>
                </c:pt>
                <c:pt idx="186">
                  <c:v>1474</c:v>
                </c:pt>
                <c:pt idx="187">
                  <c:v>1475</c:v>
                </c:pt>
                <c:pt idx="188">
                  <c:v>1476</c:v>
                </c:pt>
                <c:pt idx="189">
                  <c:v>1477</c:v>
                </c:pt>
                <c:pt idx="190">
                  <c:v>1478</c:v>
                </c:pt>
                <c:pt idx="191">
                  <c:v>1479</c:v>
                </c:pt>
                <c:pt idx="192">
                  <c:v>1480</c:v>
                </c:pt>
                <c:pt idx="193">
                  <c:v>1481</c:v>
                </c:pt>
                <c:pt idx="194">
                  <c:v>1482</c:v>
                </c:pt>
                <c:pt idx="195">
                  <c:v>1483</c:v>
                </c:pt>
                <c:pt idx="196">
                  <c:v>1484</c:v>
                </c:pt>
                <c:pt idx="197">
                  <c:v>1485</c:v>
                </c:pt>
                <c:pt idx="198">
                  <c:v>1486</c:v>
                </c:pt>
                <c:pt idx="199">
                  <c:v>1487</c:v>
                </c:pt>
                <c:pt idx="200">
                  <c:v>1488</c:v>
                </c:pt>
                <c:pt idx="201">
                  <c:v>1489</c:v>
                </c:pt>
                <c:pt idx="202">
                  <c:v>1490</c:v>
                </c:pt>
                <c:pt idx="203">
                  <c:v>1491</c:v>
                </c:pt>
                <c:pt idx="204">
                  <c:v>1492</c:v>
                </c:pt>
                <c:pt idx="205">
                  <c:v>1493</c:v>
                </c:pt>
                <c:pt idx="206">
                  <c:v>1494</c:v>
                </c:pt>
                <c:pt idx="207">
                  <c:v>1495</c:v>
                </c:pt>
                <c:pt idx="208">
                  <c:v>1496</c:v>
                </c:pt>
                <c:pt idx="209">
                  <c:v>1497</c:v>
                </c:pt>
                <c:pt idx="210">
                  <c:v>1498</c:v>
                </c:pt>
                <c:pt idx="211">
                  <c:v>1499</c:v>
                </c:pt>
                <c:pt idx="212">
                  <c:v>1500</c:v>
                </c:pt>
                <c:pt idx="213">
                  <c:v>1501</c:v>
                </c:pt>
                <c:pt idx="214">
                  <c:v>1502</c:v>
                </c:pt>
                <c:pt idx="215">
                  <c:v>1503</c:v>
                </c:pt>
              </c:numCache>
            </c:numRef>
          </c:xVal>
          <c:yVal>
            <c:numRef>
              <c:f>Graph!$E$1290:$E$1503</c:f>
              <c:numCache>
                <c:formatCode>General</c:formatCode>
                <c:ptCount val="214"/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99-49CE-B15E-DE71B356139F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Graph!$A$1289:$A$1504</c:f>
              <c:numCache>
                <c:formatCode>General</c:formatCode>
                <c:ptCount val="216"/>
                <c:pt idx="0">
                  <c:v>1288</c:v>
                </c:pt>
                <c:pt idx="1">
                  <c:v>1289</c:v>
                </c:pt>
                <c:pt idx="2">
                  <c:v>1290</c:v>
                </c:pt>
                <c:pt idx="3">
                  <c:v>1291</c:v>
                </c:pt>
                <c:pt idx="4">
                  <c:v>1292</c:v>
                </c:pt>
                <c:pt idx="5">
                  <c:v>1293</c:v>
                </c:pt>
                <c:pt idx="6">
                  <c:v>1294</c:v>
                </c:pt>
                <c:pt idx="7">
                  <c:v>1295</c:v>
                </c:pt>
                <c:pt idx="8">
                  <c:v>1296</c:v>
                </c:pt>
                <c:pt idx="9">
                  <c:v>1297</c:v>
                </c:pt>
                <c:pt idx="10">
                  <c:v>1298</c:v>
                </c:pt>
                <c:pt idx="11">
                  <c:v>1299</c:v>
                </c:pt>
                <c:pt idx="12">
                  <c:v>1300</c:v>
                </c:pt>
                <c:pt idx="13">
                  <c:v>1301</c:v>
                </c:pt>
                <c:pt idx="14">
                  <c:v>1302</c:v>
                </c:pt>
                <c:pt idx="15">
                  <c:v>1303</c:v>
                </c:pt>
                <c:pt idx="16">
                  <c:v>1304</c:v>
                </c:pt>
                <c:pt idx="17">
                  <c:v>1305</c:v>
                </c:pt>
                <c:pt idx="18">
                  <c:v>1306</c:v>
                </c:pt>
                <c:pt idx="19">
                  <c:v>1307</c:v>
                </c:pt>
                <c:pt idx="20">
                  <c:v>1308</c:v>
                </c:pt>
                <c:pt idx="21">
                  <c:v>1309</c:v>
                </c:pt>
                <c:pt idx="22">
                  <c:v>1310</c:v>
                </c:pt>
                <c:pt idx="23">
                  <c:v>1311</c:v>
                </c:pt>
                <c:pt idx="24">
                  <c:v>1312</c:v>
                </c:pt>
                <c:pt idx="25">
                  <c:v>1313</c:v>
                </c:pt>
                <c:pt idx="26">
                  <c:v>1314</c:v>
                </c:pt>
                <c:pt idx="27">
                  <c:v>1315</c:v>
                </c:pt>
                <c:pt idx="28">
                  <c:v>1316</c:v>
                </c:pt>
                <c:pt idx="29">
                  <c:v>1317</c:v>
                </c:pt>
                <c:pt idx="30">
                  <c:v>1318</c:v>
                </c:pt>
                <c:pt idx="31">
                  <c:v>1319</c:v>
                </c:pt>
                <c:pt idx="32">
                  <c:v>1320</c:v>
                </c:pt>
                <c:pt idx="33">
                  <c:v>1321</c:v>
                </c:pt>
                <c:pt idx="34">
                  <c:v>1322</c:v>
                </c:pt>
                <c:pt idx="35">
                  <c:v>1323</c:v>
                </c:pt>
                <c:pt idx="36">
                  <c:v>1324</c:v>
                </c:pt>
                <c:pt idx="37">
                  <c:v>1325</c:v>
                </c:pt>
                <c:pt idx="38">
                  <c:v>1326</c:v>
                </c:pt>
                <c:pt idx="39">
                  <c:v>1327</c:v>
                </c:pt>
                <c:pt idx="40">
                  <c:v>1328</c:v>
                </c:pt>
                <c:pt idx="41">
                  <c:v>1329</c:v>
                </c:pt>
                <c:pt idx="42">
                  <c:v>1330</c:v>
                </c:pt>
                <c:pt idx="43">
                  <c:v>1331</c:v>
                </c:pt>
                <c:pt idx="44">
                  <c:v>1332</c:v>
                </c:pt>
                <c:pt idx="45">
                  <c:v>1333</c:v>
                </c:pt>
                <c:pt idx="46">
                  <c:v>1334</c:v>
                </c:pt>
                <c:pt idx="47">
                  <c:v>1335</c:v>
                </c:pt>
                <c:pt idx="48">
                  <c:v>1336</c:v>
                </c:pt>
                <c:pt idx="49">
                  <c:v>1337</c:v>
                </c:pt>
                <c:pt idx="50">
                  <c:v>1338</c:v>
                </c:pt>
                <c:pt idx="51">
                  <c:v>1339</c:v>
                </c:pt>
                <c:pt idx="52">
                  <c:v>1340</c:v>
                </c:pt>
                <c:pt idx="53">
                  <c:v>1341</c:v>
                </c:pt>
                <c:pt idx="54">
                  <c:v>1342</c:v>
                </c:pt>
                <c:pt idx="55">
                  <c:v>1343</c:v>
                </c:pt>
                <c:pt idx="56">
                  <c:v>1344</c:v>
                </c:pt>
                <c:pt idx="57">
                  <c:v>1345</c:v>
                </c:pt>
                <c:pt idx="58">
                  <c:v>1346</c:v>
                </c:pt>
                <c:pt idx="59">
                  <c:v>1347</c:v>
                </c:pt>
                <c:pt idx="60">
                  <c:v>1348</c:v>
                </c:pt>
                <c:pt idx="61">
                  <c:v>1349</c:v>
                </c:pt>
                <c:pt idx="62">
                  <c:v>1350</c:v>
                </c:pt>
                <c:pt idx="63">
                  <c:v>1351</c:v>
                </c:pt>
                <c:pt idx="64">
                  <c:v>1352</c:v>
                </c:pt>
                <c:pt idx="65">
                  <c:v>1353</c:v>
                </c:pt>
                <c:pt idx="66">
                  <c:v>1354</c:v>
                </c:pt>
                <c:pt idx="67">
                  <c:v>1355</c:v>
                </c:pt>
                <c:pt idx="68">
                  <c:v>1356</c:v>
                </c:pt>
                <c:pt idx="69">
                  <c:v>1357</c:v>
                </c:pt>
                <c:pt idx="70">
                  <c:v>1358</c:v>
                </c:pt>
                <c:pt idx="71">
                  <c:v>1359</c:v>
                </c:pt>
                <c:pt idx="72">
                  <c:v>1360</c:v>
                </c:pt>
                <c:pt idx="73">
                  <c:v>1361</c:v>
                </c:pt>
                <c:pt idx="74">
                  <c:v>1362</c:v>
                </c:pt>
                <c:pt idx="75">
                  <c:v>1363</c:v>
                </c:pt>
                <c:pt idx="76">
                  <c:v>1364</c:v>
                </c:pt>
                <c:pt idx="77">
                  <c:v>1365</c:v>
                </c:pt>
                <c:pt idx="78">
                  <c:v>1366</c:v>
                </c:pt>
                <c:pt idx="79">
                  <c:v>1367</c:v>
                </c:pt>
                <c:pt idx="80">
                  <c:v>1368</c:v>
                </c:pt>
                <c:pt idx="81">
                  <c:v>1369</c:v>
                </c:pt>
                <c:pt idx="82">
                  <c:v>1370</c:v>
                </c:pt>
                <c:pt idx="83">
                  <c:v>1371</c:v>
                </c:pt>
                <c:pt idx="84">
                  <c:v>1372</c:v>
                </c:pt>
                <c:pt idx="85">
                  <c:v>1373</c:v>
                </c:pt>
                <c:pt idx="86">
                  <c:v>1374</c:v>
                </c:pt>
                <c:pt idx="87">
                  <c:v>1375</c:v>
                </c:pt>
                <c:pt idx="88">
                  <c:v>1376</c:v>
                </c:pt>
                <c:pt idx="89">
                  <c:v>1377</c:v>
                </c:pt>
                <c:pt idx="90">
                  <c:v>1378</c:v>
                </c:pt>
                <c:pt idx="91">
                  <c:v>1379</c:v>
                </c:pt>
                <c:pt idx="92">
                  <c:v>1380</c:v>
                </c:pt>
                <c:pt idx="93">
                  <c:v>1381</c:v>
                </c:pt>
                <c:pt idx="94">
                  <c:v>1382</c:v>
                </c:pt>
                <c:pt idx="95">
                  <c:v>1383</c:v>
                </c:pt>
                <c:pt idx="96">
                  <c:v>1384</c:v>
                </c:pt>
                <c:pt idx="97">
                  <c:v>1385</c:v>
                </c:pt>
                <c:pt idx="98">
                  <c:v>1386</c:v>
                </c:pt>
                <c:pt idx="99">
                  <c:v>1387</c:v>
                </c:pt>
                <c:pt idx="100">
                  <c:v>1388</c:v>
                </c:pt>
                <c:pt idx="101">
                  <c:v>1389</c:v>
                </c:pt>
                <c:pt idx="102">
                  <c:v>1390</c:v>
                </c:pt>
                <c:pt idx="103">
                  <c:v>1391</c:v>
                </c:pt>
                <c:pt idx="104">
                  <c:v>1392</c:v>
                </c:pt>
                <c:pt idx="105">
                  <c:v>1393</c:v>
                </c:pt>
                <c:pt idx="106">
                  <c:v>1394</c:v>
                </c:pt>
                <c:pt idx="107">
                  <c:v>1395</c:v>
                </c:pt>
                <c:pt idx="108">
                  <c:v>1396</c:v>
                </c:pt>
                <c:pt idx="109">
                  <c:v>1397</c:v>
                </c:pt>
                <c:pt idx="110">
                  <c:v>1398</c:v>
                </c:pt>
                <c:pt idx="111">
                  <c:v>1399</c:v>
                </c:pt>
                <c:pt idx="112">
                  <c:v>1400</c:v>
                </c:pt>
                <c:pt idx="113">
                  <c:v>1401</c:v>
                </c:pt>
                <c:pt idx="114">
                  <c:v>1402</c:v>
                </c:pt>
                <c:pt idx="115">
                  <c:v>1403</c:v>
                </c:pt>
                <c:pt idx="116">
                  <c:v>1404</c:v>
                </c:pt>
                <c:pt idx="117">
                  <c:v>1405</c:v>
                </c:pt>
                <c:pt idx="118">
                  <c:v>1406</c:v>
                </c:pt>
                <c:pt idx="119">
                  <c:v>1407</c:v>
                </c:pt>
                <c:pt idx="120">
                  <c:v>1408</c:v>
                </c:pt>
                <c:pt idx="121">
                  <c:v>1409</c:v>
                </c:pt>
                <c:pt idx="122">
                  <c:v>1410</c:v>
                </c:pt>
                <c:pt idx="123">
                  <c:v>1411</c:v>
                </c:pt>
                <c:pt idx="124">
                  <c:v>1412</c:v>
                </c:pt>
                <c:pt idx="125">
                  <c:v>1413</c:v>
                </c:pt>
                <c:pt idx="126">
                  <c:v>1414</c:v>
                </c:pt>
                <c:pt idx="127">
                  <c:v>1415</c:v>
                </c:pt>
                <c:pt idx="128">
                  <c:v>1416</c:v>
                </c:pt>
                <c:pt idx="129">
                  <c:v>1417</c:v>
                </c:pt>
                <c:pt idx="130">
                  <c:v>1418</c:v>
                </c:pt>
                <c:pt idx="131">
                  <c:v>1419</c:v>
                </c:pt>
                <c:pt idx="132">
                  <c:v>1420</c:v>
                </c:pt>
                <c:pt idx="133">
                  <c:v>1421</c:v>
                </c:pt>
                <c:pt idx="134">
                  <c:v>1422</c:v>
                </c:pt>
                <c:pt idx="135">
                  <c:v>1423</c:v>
                </c:pt>
                <c:pt idx="136">
                  <c:v>1424</c:v>
                </c:pt>
                <c:pt idx="137">
                  <c:v>1425</c:v>
                </c:pt>
                <c:pt idx="138">
                  <c:v>1426</c:v>
                </c:pt>
                <c:pt idx="139">
                  <c:v>1427</c:v>
                </c:pt>
                <c:pt idx="140">
                  <c:v>1428</c:v>
                </c:pt>
                <c:pt idx="141">
                  <c:v>1429</c:v>
                </c:pt>
                <c:pt idx="142">
                  <c:v>1430</c:v>
                </c:pt>
                <c:pt idx="143">
                  <c:v>1431</c:v>
                </c:pt>
                <c:pt idx="144">
                  <c:v>1432</c:v>
                </c:pt>
                <c:pt idx="145">
                  <c:v>1433</c:v>
                </c:pt>
                <c:pt idx="146">
                  <c:v>1434</c:v>
                </c:pt>
                <c:pt idx="147">
                  <c:v>1435</c:v>
                </c:pt>
                <c:pt idx="148">
                  <c:v>1436</c:v>
                </c:pt>
                <c:pt idx="149">
                  <c:v>1437</c:v>
                </c:pt>
                <c:pt idx="150">
                  <c:v>1438</c:v>
                </c:pt>
                <c:pt idx="151">
                  <c:v>1439</c:v>
                </c:pt>
                <c:pt idx="152">
                  <c:v>1440</c:v>
                </c:pt>
                <c:pt idx="153">
                  <c:v>1441</c:v>
                </c:pt>
                <c:pt idx="154">
                  <c:v>1442</c:v>
                </c:pt>
                <c:pt idx="155">
                  <c:v>1443</c:v>
                </c:pt>
                <c:pt idx="156">
                  <c:v>1444</c:v>
                </c:pt>
                <c:pt idx="157">
                  <c:v>1445</c:v>
                </c:pt>
                <c:pt idx="158">
                  <c:v>1446</c:v>
                </c:pt>
                <c:pt idx="159">
                  <c:v>1447</c:v>
                </c:pt>
                <c:pt idx="160">
                  <c:v>1448</c:v>
                </c:pt>
                <c:pt idx="161">
                  <c:v>1449</c:v>
                </c:pt>
                <c:pt idx="162">
                  <c:v>1450</c:v>
                </c:pt>
                <c:pt idx="163">
                  <c:v>1451</c:v>
                </c:pt>
                <c:pt idx="164">
                  <c:v>1452</c:v>
                </c:pt>
                <c:pt idx="165">
                  <c:v>1453</c:v>
                </c:pt>
                <c:pt idx="166">
                  <c:v>1454</c:v>
                </c:pt>
                <c:pt idx="167">
                  <c:v>1455</c:v>
                </c:pt>
                <c:pt idx="168">
                  <c:v>1456</c:v>
                </c:pt>
                <c:pt idx="169">
                  <c:v>1457</c:v>
                </c:pt>
                <c:pt idx="170">
                  <c:v>1458</c:v>
                </c:pt>
                <c:pt idx="171">
                  <c:v>1459</c:v>
                </c:pt>
                <c:pt idx="172">
                  <c:v>1460</c:v>
                </c:pt>
                <c:pt idx="173">
                  <c:v>1461</c:v>
                </c:pt>
                <c:pt idx="174">
                  <c:v>1462</c:v>
                </c:pt>
                <c:pt idx="175">
                  <c:v>1463</c:v>
                </c:pt>
                <c:pt idx="176">
                  <c:v>1464</c:v>
                </c:pt>
                <c:pt idx="177">
                  <c:v>1465</c:v>
                </c:pt>
                <c:pt idx="178">
                  <c:v>1466</c:v>
                </c:pt>
                <c:pt idx="179">
                  <c:v>1467</c:v>
                </c:pt>
                <c:pt idx="180">
                  <c:v>1468</c:v>
                </c:pt>
                <c:pt idx="181">
                  <c:v>1469</c:v>
                </c:pt>
                <c:pt idx="182">
                  <c:v>1470</c:v>
                </c:pt>
                <c:pt idx="183">
                  <c:v>1471</c:v>
                </c:pt>
                <c:pt idx="184">
                  <c:v>1472</c:v>
                </c:pt>
                <c:pt idx="185">
                  <c:v>1473</c:v>
                </c:pt>
                <c:pt idx="186">
                  <c:v>1474</c:v>
                </c:pt>
                <c:pt idx="187">
                  <c:v>1475</c:v>
                </c:pt>
                <c:pt idx="188">
                  <c:v>1476</c:v>
                </c:pt>
                <c:pt idx="189">
                  <c:v>1477</c:v>
                </c:pt>
                <c:pt idx="190">
                  <c:v>1478</c:v>
                </c:pt>
                <c:pt idx="191">
                  <c:v>1479</c:v>
                </c:pt>
                <c:pt idx="192">
                  <c:v>1480</c:v>
                </c:pt>
                <c:pt idx="193">
                  <c:v>1481</c:v>
                </c:pt>
                <c:pt idx="194">
                  <c:v>1482</c:v>
                </c:pt>
                <c:pt idx="195">
                  <c:v>1483</c:v>
                </c:pt>
                <c:pt idx="196">
                  <c:v>1484</c:v>
                </c:pt>
                <c:pt idx="197">
                  <c:v>1485</c:v>
                </c:pt>
                <c:pt idx="198">
                  <c:v>1486</c:v>
                </c:pt>
                <c:pt idx="199">
                  <c:v>1487</c:v>
                </c:pt>
                <c:pt idx="200">
                  <c:v>1488</c:v>
                </c:pt>
                <c:pt idx="201">
                  <c:v>1489</c:v>
                </c:pt>
                <c:pt idx="202">
                  <c:v>1490</c:v>
                </c:pt>
                <c:pt idx="203">
                  <c:v>1491</c:v>
                </c:pt>
                <c:pt idx="204">
                  <c:v>1492</c:v>
                </c:pt>
                <c:pt idx="205">
                  <c:v>1493</c:v>
                </c:pt>
                <c:pt idx="206">
                  <c:v>1494</c:v>
                </c:pt>
                <c:pt idx="207">
                  <c:v>1495</c:v>
                </c:pt>
                <c:pt idx="208">
                  <c:v>1496</c:v>
                </c:pt>
                <c:pt idx="209">
                  <c:v>1497</c:v>
                </c:pt>
                <c:pt idx="210">
                  <c:v>1498</c:v>
                </c:pt>
                <c:pt idx="211">
                  <c:v>1499</c:v>
                </c:pt>
                <c:pt idx="212">
                  <c:v>1500</c:v>
                </c:pt>
                <c:pt idx="213">
                  <c:v>1501</c:v>
                </c:pt>
                <c:pt idx="214">
                  <c:v>1502</c:v>
                </c:pt>
                <c:pt idx="215">
                  <c:v>1503</c:v>
                </c:pt>
              </c:numCache>
            </c:numRef>
          </c:xVal>
          <c:yVal>
            <c:numRef>
              <c:f>Graph!$G$1290:$G$1503</c:f>
              <c:numCache>
                <c:formatCode>General</c:formatCode>
                <c:ptCount val="2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99-49CE-B15E-DE71B356139F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Graph!$A$1289:$A$1504</c:f>
              <c:numCache>
                <c:formatCode>General</c:formatCode>
                <c:ptCount val="216"/>
                <c:pt idx="0">
                  <c:v>1288</c:v>
                </c:pt>
                <c:pt idx="1">
                  <c:v>1289</c:v>
                </c:pt>
                <c:pt idx="2">
                  <c:v>1290</c:v>
                </c:pt>
                <c:pt idx="3">
                  <c:v>1291</c:v>
                </c:pt>
                <c:pt idx="4">
                  <c:v>1292</c:v>
                </c:pt>
                <c:pt idx="5">
                  <c:v>1293</c:v>
                </c:pt>
                <c:pt idx="6">
                  <c:v>1294</c:v>
                </c:pt>
                <c:pt idx="7">
                  <c:v>1295</c:v>
                </c:pt>
                <c:pt idx="8">
                  <c:v>1296</c:v>
                </c:pt>
                <c:pt idx="9">
                  <c:v>1297</c:v>
                </c:pt>
                <c:pt idx="10">
                  <c:v>1298</c:v>
                </c:pt>
                <c:pt idx="11">
                  <c:v>1299</c:v>
                </c:pt>
                <c:pt idx="12">
                  <c:v>1300</c:v>
                </c:pt>
                <c:pt idx="13">
                  <c:v>1301</c:v>
                </c:pt>
                <c:pt idx="14">
                  <c:v>1302</c:v>
                </c:pt>
                <c:pt idx="15">
                  <c:v>1303</c:v>
                </c:pt>
                <c:pt idx="16">
                  <c:v>1304</c:v>
                </c:pt>
                <c:pt idx="17">
                  <c:v>1305</c:v>
                </c:pt>
                <c:pt idx="18">
                  <c:v>1306</c:v>
                </c:pt>
                <c:pt idx="19">
                  <c:v>1307</c:v>
                </c:pt>
                <c:pt idx="20">
                  <c:v>1308</c:v>
                </c:pt>
                <c:pt idx="21">
                  <c:v>1309</c:v>
                </c:pt>
                <c:pt idx="22">
                  <c:v>1310</c:v>
                </c:pt>
                <c:pt idx="23">
                  <c:v>1311</c:v>
                </c:pt>
                <c:pt idx="24">
                  <c:v>1312</c:v>
                </c:pt>
                <c:pt idx="25">
                  <c:v>1313</c:v>
                </c:pt>
                <c:pt idx="26">
                  <c:v>1314</c:v>
                </c:pt>
                <c:pt idx="27">
                  <c:v>1315</c:v>
                </c:pt>
                <c:pt idx="28">
                  <c:v>1316</c:v>
                </c:pt>
                <c:pt idx="29">
                  <c:v>1317</c:v>
                </c:pt>
                <c:pt idx="30">
                  <c:v>1318</c:v>
                </c:pt>
                <c:pt idx="31">
                  <c:v>1319</c:v>
                </c:pt>
                <c:pt idx="32">
                  <c:v>1320</c:v>
                </c:pt>
                <c:pt idx="33">
                  <c:v>1321</c:v>
                </c:pt>
                <c:pt idx="34">
                  <c:v>1322</c:v>
                </c:pt>
                <c:pt idx="35">
                  <c:v>1323</c:v>
                </c:pt>
                <c:pt idx="36">
                  <c:v>1324</c:v>
                </c:pt>
                <c:pt idx="37">
                  <c:v>1325</c:v>
                </c:pt>
                <c:pt idx="38">
                  <c:v>1326</c:v>
                </c:pt>
                <c:pt idx="39">
                  <c:v>1327</c:v>
                </c:pt>
                <c:pt idx="40">
                  <c:v>1328</c:v>
                </c:pt>
                <c:pt idx="41">
                  <c:v>1329</c:v>
                </c:pt>
                <c:pt idx="42">
                  <c:v>1330</c:v>
                </c:pt>
                <c:pt idx="43">
                  <c:v>1331</c:v>
                </c:pt>
                <c:pt idx="44">
                  <c:v>1332</c:v>
                </c:pt>
                <c:pt idx="45">
                  <c:v>1333</c:v>
                </c:pt>
                <c:pt idx="46">
                  <c:v>1334</c:v>
                </c:pt>
                <c:pt idx="47">
                  <c:v>1335</c:v>
                </c:pt>
                <c:pt idx="48">
                  <c:v>1336</c:v>
                </c:pt>
                <c:pt idx="49">
                  <c:v>1337</c:v>
                </c:pt>
                <c:pt idx="50">
                  <c:v>1338</c:v>
                </c:pt>
                <c:pt idx="51">
                  <c:v>1339</c:v>
                </c:pt>
                <c:pt idx="52">
                  <c:v>1340</c:v>
                </c:pt>
                <c:pt idx="53">
                  <c:v>1341</c:v>
                </c:pt>
                <c:pt idx="54">
                  <c:v>1342</c:v>
                </c:pt>
                <c:pt idx="55">
                  <c:v>1343</c:v>
                </c:pt>
                <c:pt idx="56">
                  <c:v>1344</c:v>
                </c:pt>
                <c:pt idx="57">
                  <c:v>1345</c:v>
                </c:pt>
                <c:pt idx="58">
                  <c:v>1346</c:v>
                </c:pt>
                <c:pt idx="59">
                  <c:v>1347</c:v>
                </c:pt>
                <c:pt idx="60">
                  <c:v>1348</c:v>
                </c:pt>
                <c:pt idx="61">
                  <c:v>1349</c:v>
                </c:pt>
                <c:pt idx="62">
                  <c:v>1350</c:v>
                </c:pt>
                <c:pt idx="63">
                  <c:v>1351</c:v>
                </c:pt>
                <c:pt idx="64">
                  <c:v>1352</c:v>
                </c:pt>
                <c:pt idx="65">
                  <c:v>1353</c:v>
                </c:pt>
                <c:pt idx="66">
                  <c:v>1354</c:v>
                </c:pt>
                <c:pt idx="67">
                  <c:v>1355</c:v>
                </c:pt>
                <c:pt idx="68">
                  <c:v>1356</c:v>
                </c:pt>
                <c:pt idx="69">
                  <c:v>1357</c:v>
                </c:pt>
                <c:pt idx="70">
                  <c:v>1358</c:v>
                </c:pt>
                <c:pt idx="71">
                  <c:v>1359</c:v>
                </c:pt>
                <c:pt idx="72">
                  <c:v>1360</c:v>
                </c:pt>
                <c:pt idx="73">
                  <c:v>1361</c:v>
                </c:pt>
                <c:pt idx="74">
                  <c:v>1362</c:v>
                </c:pt>
                <c:pt idx="75">
                  <c:v>1363</c:v>
                </c:pt>
                <c:pt idx="76">
                  <c:v>1364</c:v>
                </c:pt>
                <c:pt idx="77">
                  <c:v>1365</c:v>
                </c:pt>
                <c:pt idx="78">
                  <c:v>1366</c:v>
                </c:pt>
                <c:pt idx="79">
                  <c:v>1367</c:v>
                </c:pt>
                <c:pt idx="80">
                  <c:v>1368</c:v>
                </c:pt>
                <c:pt idx="81">
                  <c:v>1369</c:v>
                </c:pt>
                <c:pt idx="82">
                  <c:v>1370</c:v>
                </c:pt>
                <c:pt idx="83">
                  <c:v>1371</c:v>
                </c:pt>
                <c:pt idx="84">
                  <c:v>1372</c:v>
                </c:pt>
                <c:pt idx="85">
                  <c:v>1373</c:v>
                </c:pt>
                <c:pt idx="86">
                  <c:v>1374</c:v>
                </c:pt>
                <c:pt idx="87">
                  <c:v>1375</c:v>
                </c:pt>
                <c:pt idx="88">
                  <c:v>1376</c:v>
                </c:pt>
                <c:pt idx="89">
                  <c:v>1377</c:v>
                </c:pt>
                <c:pt idx="90">
                  <c:v>1378</c:v>
                </c:pt>
                <c:pt idx="91">
                  <c:v>1379</c:v>
                </c:pt>
                <c:pt idx="92">
                  <c:v>1380</c:v>
                </c:pt>
                <c:pt idx="93">
                  <c:v>1381</c:v>
                </c:pt>
                <c:pt idx="94">
                  <c:v>1382</c:v>
                </c:pt>
                <c:pt idx="95">
                  <c:v>1383</c:v>
                </c:pt>
                <c:pt idx="96">
                  <c:v>1384</c:v>
                </c:pt>
                <c:pt idx="97">
                  <c:v>1385</c:v>
                </c:pt>
                <c:pt idx="98">
                  <c:v>1386</c:v>
                </c:pt>
                <c:pt idx="99">
                  <c:v>1387</c:v>
                </c:pt>
                <c:pt idx="100">
                  <c:v>1388</c:v>
                </c:pt>
                <c:pt idx="101">
                  <c:v>1389</c:v>
                </c:pt>
                <c:pt idx="102">
                  <c:v>1390</c:v>
                </c:pt>
                <c:pt idx="103">
                  <c:v>1391</c:v>
                </c:pt>
                <c:pt idx="104">
                  <c:v>1392</c:v>
                </c:pt>
                <c:pt idx="105">
                  <c:v>1393</c:v>
                </c:pt>
                <c:pt idx="106">
                  <c:v>1394</c:v>
                </c:pt>
                <c:pt idx="107">
                  <c:v>1395</c:v>
                </c:pt>
                <c:pt idx="108">
                  <c:v>1396</c:v>
                </c:pt>
                <c:pt idx="109">
                  <c:v>1397</c:v>
                </c:pt>
                <c:pt idx="110">
                  <c:v>1398</c:v>
                </c:pt>
                <c:pt idx="111">
                  <c:v>1399</c:v>
                </c:pt>
                <c:pt idx="112">
                  <c:v>1400</c:v>
                </c:pt>
                <c:pt idx="113">
                  <c:v>1401</c:v>
                </c:pt>
                <c:pt idx="114">
                  <c:v>1402</c:v>
                </c:pt>
                <c:pt idx="115">
                  <c:v>1403</c:v>
                </c:pt>
                <c:pt idx="116">
                  <c:v>1404</c:v>
                </c:pt>
                <c:pt idx="117">
                  <c:v>1405</c:v>
                </c:pt>
                <c:pt idx="118">
                  <c:v>1406</c:v>
                </c:pt>
                <c:pt idx="119">
                  <c:v>1407</c:v>
                </c:pt>
                <c:pt idx="120">
                  <c:v>1408</c:v>
                </c:pt>
                <c:pt idx="121">
                  <c:v>1409</c:v>
                </c:pt>
                <c:pt idx="122">
                  <c:v>1410</c:v>
                </c:pt>
                <c:pt idx="123">
                  <c:v>1411</c:v>
                </c:pt>
                <c:pt idx="124">
                  <c:v>1412</c:v>
                </c:pt>
                <c:pt idx="125">
                  <c:v>1413</c:v>
                </c:pt>
                <c:pt idx="126">
                  <c:v>1414</c:v>
                </c:pt>
                <c:pt idx="127">
                  <c:v>1415</c:v>
                </c:pt>
                <c:pt idx="128">
                  <c:v>1416</c:v>
                </c:pt>
                <c:pt idx="129">
                  <c:v>1417</c:v>
                </c:pt>
                <c:pt idx="130">
                  <c:v>1418</c:v>
                </c:pt>
                <c:pt idx="131">
                  <c:v>1419</c:v>
                </c:pt>
                <c:pt idx="132">
                  <c:v>1420</c:v>
                </c:pt>
                <c:pt idx="133">
                  <c:v>1421</c:v>
                </c:pt>
                <c:pt idx="134">
                  <c:v>1422</c:v>
                </c:pt>
                <c:pt idx="135">
                  <c:v>1423</c:v>
                </c:pt>
                <c:pt idx="136">
                  <c:v>1424</c:v>
                </c:pt>
                <c:pt idx="137">
                  <c:v>1425</c:v>
                </c:pt>
                <c:pt idx="138">
                  <c:v>1426</c:v>
                </c:pt>
                <c:pt idx="139">
                  <c:v>1427</c:v>
                </c:pt>
                <c:pt idx="140">
                  <c:v>1428</c:v>
                </c:pt>
                <c:pt idx="141">
                  <c:v>1429</c:v>
                </c:pt>
                <c:pt idx="142">
                  <c:v>1430</c:v>
                </c:pt>
                <c:pt idx="143">
                  <c:v>1431</c:v>
                </c:pt>
                <c:pt idx="144">
                  <c:v>1432</c:v>
                </c:pt>
                <c:pt idx="145">
                  <c:v>1433</c:v>
                </c:pt>
                <c:pt idx="146">
                  <c:v>1434</c:v>
                </c:pt>
                <c:pt idx="147">
                  <c:v>1435</c:v>
                </c:pt>
                <c:pt idx="148">
                  <c:v>1436</c:v>
                </c:pt>
                <c:pt idx="149">
                  <c:v>1437</c:v>
                </c:pt>
                <c:pt idx="150">
                  <c:v>1438</c:v>
                </c:pt>
                <c:pt idx="151">
                  <c:v>1439</c:v>
                </c:pt>
                <c:pt idx="152">
                  <c:v>1440</c:v>
                </c:pt>
                <c:pt idx="153">
                  <c:v>1441</c:v>
                </c:pt>
                <c:pt idx="154">
                  <c:v>1442</c:v>
                </c:pt>
                <c:pt idx="155">
                  <c:v>1443</c:v>
                </c:pt>
                <c:pt idx="156">
                  <c:v>1444</c:v>
                </c:pt>
                <c:pt idx="157">
                  <c:v>1445</c:v>
                </c:pt>
                <c:pt idx="158">
                  <c:v>1446</c:v>
                </c:pt>
                <c:pt idx="159">
                  <c:v>1447</c:v>
                </c:pt>
                <c:pt idx="160">
                  <c:v>1448</c:v>
                </c:pt>
                <c:pt idx="161">
                  <c:v>1449</c:v>
                </c:pt>
                <c:pt idx="162">
                  <c:v>1450</c:v>
                </c:pt>
                <c:pt idx="163">
                  <c:v>1451</c:v>
                </c:pt>
                <c:pt idx="164">
                  <c:v>1452</c:v>
                </c:pt>
                <c:pt idx="165">
                  <c:v>1453</c:v>
                </c:pt>
                <c:pt idx="166">
                  <c:v>1454</c:v>
                </c:pt>
                <c:pt idx="167">
                  <c:v>1455</c:v>
                </c:pt>
                <c:pt idx="168">
                  <c:v>1456</c:v>
                </c:pt>
                <c:pt idx="169">
                  <c:v>1457</c:v>
                </c:pt>
                <c:pt idx="170">
                  <c:v>1458</c:v>
                </c:pt>
                <c:pt idx="171">
                  <c:v>1459</c:v>
                </c:pt>
                <c:pt idx="172">
                  <c:v>1460</c:v>
                </c:pt>
                <c:pt idx="173">
                  <c:v>1461</c:v>
                </c:pt>
                <c:pt idx="174">
                  <c:v>1462</c:v>
                </c:pt>
                <c:pt idx="175">
                  <c:v>1463</c:v>
                </c:pt>
                <c:pt idx="176">
                  <c:v>1464</c:v>
                </c:pt>
                <c:pt idx="177">
                  <c:v>1465</c:v>
                </c:pt>
                <c:pt idx="178">
                  <c:v>1466</c:v>
                </c:pt>
                <c:pt idx="179">
                  <c:v>1467</c:v>
                </c:pt>
                <c:pt idx="180">
                  <c:v>1468</c:v>
                </c:pt>
                <c:pt idx="181">
                  <c:v>1469</c:v>
                </c:pt>
                <c:pt idx="182">
                  <c:v>1470</c:v>
                </c:pt>
                <c:pt idx="183">
                  <c:v>1471</c:v>
                </c:pt>
                <c:pt idx="184">
                  <c:v>1472</c:v>
                </c:pt>
                <c:pt idx="185">
                  <c:v>1473</c:v>
                </c:pt>
                <c:pt idx="186">
                  <c:v>1474</c:v>
                </c:pt>
                <c:pt idx="187">
                  <c:v>1475</c:v>
                </c:pt>
                <c:pt idx="188">
                  <c:v>1476</c:v>
                </c:pt>
                <c:pt idx="189">
                  <c:v>1477</c:v>
                </c:pt>
                <c:pt idx="190">
                  <c:v>1478</c:v>
                </c:pt>
                <c:pt idx="191">
                  <c:v>1479</c:v>
                </c:pt>
                <c:pt idx="192">
                  <c:v>1480</c:v>
                </c:pt>
                <c:pt idx="193">
                  <c:v>1481</c:v>
                </c:pt>
                <c:pt idx="194">
                  <c:v>1482</c:v>
                </c:pt>
                <c:pt idx="195">
                  <c:v>1483</c:v>
                </c:pt>
                <c:pt idx="196">
                  <c:v>1484</c:v>
                </c:pt>
                <c:pt idx="197">
                  <c:v>1485</c:v>
                </c:pt>
                <c:pt idx="198">
                  <c:v>1486</c:v>
                </c:pt>
                <c:pt idx="199">
                  <c:v>1487</c:v>
                </c:pt>
                <c:pt idx="200">
                  <c:v>1488</c:v>
                </c:pt>
                <c:pt idx="201">
                  <c:v>1489</c:v>
                </c:pt>
                <c:pt idx="202">
                  <c:v>1490</c:v>
                </c:pt>
                <c:pt idx="203">
                  <c:v>1491</c:v>
                </c:pt>
                <c:pt idx="204">
                  <c:v>1492</c:v>
                </c:pt>
                <c:pt idx="205">
                  <c:v>1493</c:v>
                </c:pt>
                <c:pt idx="206">
                  <c:v>1494</c:v>
                </c:pt>
                <c:pt idx="207">
                  <c:v>1495</c:v>
                </c:pt>
                <c:pt idx="208">
                  <c:v>1496</c:v>
                </c:pt>
                <c:pt idx="209">
                  <c:v>1497</c:v>
                </c:pt>
                <c:pt idx="210">
                  <c:v>1498</c:v>
                </c:pt>
                <c:pt idx="211">
                  <c:v>1499</c:v>
                </c:pt>
                <c:pt idx="212">
                  <c:v>1500</c:v>
                </c:pt>
                <c:pt idx="213">
                  <c:v>1501</c:v>
                </c:pt>
                <c:pt idx="214">
                  <c:v>1502</c:v>
                </c:pt>
                <c:pt idx="215">
                  <c:v>1503</c:v>
                </c:pt>
              </c:numCache>
            </c:numRef>
          </c:xVal>
          <c:yVal>
            <c:numRef>
              <c:f>Graph!$H$1290:$H$1503</c:f>
              <c:numCache>
                <c:formatCode>General</c:formatCode>
                <c:ptCount val="2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99-49CE-B15E-DE71B3561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987151"/>
        <c:axId val="1655988111"/>
      </c:scatterChart>
      <c:valAx>
        <c:axId val="1655987151"/>
        <c:scaling>
          <c:orientation val="minMax"/>
          <c:max val="1503"/>
          <c:min val="1288"/>
        </c:scaling>
        <c:delete val="0"/>
        <c:axPos val="b"/>
        <c:numFmt formatCode="General" sourceLinked="1"/>
        <c:majorTickMark val="out"/>
        <c:minorTickMark val="none"/>
        <c:tickLblPos val="nextTo"/>
        <c:crossAx val="1655988111"/>
        <c:crosses val="autoZero"/>
        <c:crossBetween val="midCat"/>
      </c:valAx>
      <c:valAx>
        <c:axId val="16559881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559871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8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Graph!$A$1506:$A$1760</c:f>
              <c:numCache>
                <c:formatCode>General</c:formatCode>
                <c:ptCount val="255"/>
                <c:pt idx="0">
                  <c:v>1505</c:v>
                </c:pt>
                <c:pt idx="1">
                  <c:v>1506</c:v>
                </c:pt>
                <c:pt idx="2">
                  <c:v>1507</c:v>
                </c:pt>
                <c:pt idx="3">
                  <c:v>1508</c:v>
                </c:pt>
                <c:pt idx="4">
                  <c:v>1509</c:v>
                </c:pt>
                <c:pt idx="5">
                  <c:v>1510</c:v>
                </c:pt>
                <c:pt idx="6">
                  <c:v>1511</c:v>
                </c:pt>
                <c:pt idx="7">
                  <c:v>1512</c:v>
                </c:pt>
                <c:pt idx="8">
                  <c:v>1513</c:v>
                </c:pt>
                <c:pt idx="9">
                  <c:v>1514</c:v>
                </c:pt>
                <c:pt idx="10">
                  <c:v>1515</c:v>
                </c:pt>
                <c:pt idx="11">
                  <c:v>1516</c:v>
                </c:pt>
                <c:pt idx="12">
                  <c:v>1517</c:v>
                </c:pt>
                <c:pt idx="13">
                  <c:v>1518</c:v>
                </c:pt>
                <c:pt idx="14">
                  <c:v>1519</c:v>
                </c:pt>
                <c:pt idx="15">
                  <c:v>1520</c:v>
                </c:pt>
                <c:pt idx="16">
                  <c:v>1521</c:v>
                </c:pt>
                <c:pt idx="17">
                  <c:v>1522</c:v>
                </c:pt>
                <c:pt idx="18">
                  <c:v>1523</c:v>
                </c:pt>
                <c:pt idx="19">
                  <c:v>1524</c:v>
                </c:pt>
                <c:pt idx="20">
                  <c:v>1525</c:v>
                </c:pt>
                <c:pt idx="21">
                  <c:v>1526</c:v>
                </c:pt>
                <c:pt idx="22">
                  <c:v>1527</c:v>
                </c:pt>
                <c:pt idx="23">
                  <c:v>1528</c:v>
                </c:pt>
                <c:pt idx="24">
                  <c:v>1529</c:v>
                </c:pt>
                <c:pt idx="25">
                  <c:v>1530</c:v>
                </c:pt>
                <c:pt idx="26">
                  <c:v>1531</c:v>
                </c:pt>
                <c:pt idx="27">
                  <c:v>1532</c:v>
                </c:pt>
                <c:pt idx="28">
                  <c:v>1533</c:v>
                </c:pt>
                <c:pt idx="29">
                  <c:v>1534</c:v>
                </c:pt>
                <c:pt idx="30">
                  <c:v>1535</c:v>
                </c:pt>
                <c:pt idx="31">
                  <c:v>1536</c:v>
                </c:pt>
                <c:pt idx="32">
                  <c:v>1537</c:v>
                </c:pt>
                <c:pt idx="33">
                  <c:v>1538</c:v>
                </c:pt>
                <c:pt idx="34">
                  <c:v>1539</c:v>
                </c:pt>
                <c:pt idx="35">
                  <c:v>1540</c:v>
                </c:pt>
                <c:pt idx="36">
                  <c:v>1541</c:v>
                </c:pt>
                <c:pt idx="37">
                  <c:v>1542</c:v>
                </c:pt>
                <c:pt idx="38">
                  <c:v>1543</c:v>
                </c:pt>
                <c:pt idx="39">
                  <c:v>1544</c:v>
                </c:pt>
                <c:pt idx="40">
                  <c:v>1545</c:v>
                </c:pt>
                <c:pt idx="41">
                  <c:v>1546</c:v>
                </c:pt>
                <c:pt idx="42">
                  <c:v>1547</c:v>
                </c:pt>
                <c:pt idx="43">
                  <c:v>1548</c:v>
                </c:pt>
                <c:pt idx="44">
                  <c:v>1549</c:v>
                </c:pt>
                <c:pt idx="45">
                  <c:v>1550</c:v>
                </c:pt>
                <c:pt idx="46">
                  <c:v>1551</c:v>
                </c:pt>
                <c:pt idx="47">
                  <c:v>1552</c:v>
                </c:pt>
                <c:pt idx="48">
                  <c:v>1553</c:v>
                </c:pt>
                <c:pt idx="49">
                  <c:v>1554</c:v>
                </c:pt>
                <c:pt idx="50">
                  <c:v>1555</c:v>
                </c:pt>
                <c:pt idx="51">
                  <c:v>1556</c:v>
                </c:pt>
                <c:pt idx="52">
                  <c:v>1557</c:v>
                </c:pt>
                <c:pt idx="53">
                  <c:v>1558</c:v>
                </c:pt>
                <c:pt idx="54">
                  <c:v>1559</c:v>
                </c:pt>
                <c:pt idx="55">
                  <c:v>1560</c:v>
                </c:pt>
                <c:pt idx="56">
                  <c:v>1561</c:v>
                </c:pt>
                <c:pt idx="57">
                  <c:v>1562</c:v>
                </c:pt>
                <c:pt idx="58">
                  <c:v>1563</c:v>
                </c:pt>
                <c:pt idx="59">
                  <c:v>1564</c:v>
                </c:pt>
                <c:pt idx="60">
                  <c:v>1565</c:v>
                </c:pt>
                <c:pt idx="61">
                  <c:v>1566</c:v>
                </c:pt>
                <c:pt idx="62">
                  <c:v>1567</c:v>
                </c:pt>
                <c:pt idx="63">
                  <c:v>1568</c:v>
                </c:pt>
                <c:pt idx="64">
                  <c:v>1569</c:v>
                </c:pt>
                <c:pt idx="65">
                  <c:v>1570</c:v>
                </c:pt>
                <c:pt idx="66">
                  <c:v>1571</c:v>
                </c:pt>
                <c:pt idx="67">
                  <c:v>1572</c:v>
                </c:pt>
                <c:pt idx="68">
                  <c:v>1573</c:v>
                </c:pt>
                <c:pt idx="69">
                  <c:v>1574</c:v>
                </c:pt>
                <c:pt idx="70">
                  <c:v>1575</c:v>
                </c:pt>
                <c:pt idx="71">
                  <c:v>1576</c:v>
                </c:pt>
                <c:pt idx="72">
                  <c:v>1577</c:v>
                </c:pt>
                <c:pt idx="73">
                  <c:v>1578</c:v>
                </c:pt>
                <c:pt idx="74">
                  <c:v>1579</c:v>
                </c:pt>
                <c:pt idx="75">
                  <c:v>1580</c:v>
                </c:pt>
                <c:pt idx="76">
                  <c:v>1581</c:v>
                </c:pt>
                <c:pt idx="77">
                  <c:v>1582</c:v>
                </c:pt>
                <c:pt idx="78">
                  <c:v>1583</c:v>
                </c:pt>
                <c:pt idx="79">
                  <c:v>1584</c:v>
                </c:pt>
                <c:pt idx="80">
                  <c:v>1585</c:v>
                </c:pt>
                <c:pt idx="81">
                  <c:v>1586</c:v>
                </c:pt>
                <c:pt idx="82">
                  <c:v>1587</c:v>
                </c:pt>
                <c:pt idx="83">
                  <c:v>1588</c:v>
                </c:pt>
                <c:pt idx="84">
                  <c:v>1589</c:v>
                </c:pt>
                <c:pt idx="85">
                  <c:v>1590</c:v>
                </c:pt>
                <c:pt idx="86">
                  <c:v>1591</c:v>
                </c:pt>
                <c:pt idx="87">
                  <c:v>1592</c:v>
                </c:pt>
                <c:pt idx="88">
                  <c:v>1593</c:v>
                </c:pt>
                <c:pt idx="89">
                  <c:v>1594</c:v>
                </c:pt>
                <c:pt idx="90">
                  <c:v>1595</c:v>
                </c:pt>
                <c:pt idx="91">
                  <c:v>1596</c:v>
                </c:pt>
                <c:pt idx="92">
                  <c:v>1597</c:v>
                </c:pt>
                <c:pt idx="93">
                  <c:v>1598</c:v>
                </c:pt>
                <c:pt idx="94">
                  <c:v>1599</c:v>
                </c:pt>
                <c:pt idx="95">
                  <c:v>1600</c:v>
                </c:pt>
                <c:pt idx="96">
                  <c:v>1601</c:v>
                </c:pt>
                <c:pt idx="97">
                  <c:v>1602</c:v>
                </c:pt>
                <c:pt idx="98">
                  <c:v>1603</c:v>
                </c:pt>
                <c:pt idx="99">
                  <c:v>1604</c:v>
                </c:pt>
                <c:pt idx="100">
                  <c:v>1605</c:v>
                </c:pt>
                <c:pt idx="101">
                  <c:v>1606</c:v>
                </c:pt>
                <c:pt idx="102">
                  <c:v>1607</c:v>
                </c:pt>
                <c:pt idx="103">
                  <c:v>1608</c:v>
                </c:pt>
                <c:pt idx="104">
                  <c:v>1609</c:v>
                </c:pt>
                <c:pt idx="105">
                  <c:v>1610</c:v>
                </c:pt>
                <c:pt idx="106">
                  <c:v>1611</c:v>
                </c:pt>
                <c:pt idx="107">
                  <c:v>1612</c:v>
                </c:pt>
                <c:pt idx="108">
                  <c:v>1613</c:v>
                </c:pt>
                <c:pt idx="109">
                  <c:v>1614</c:v>
                </c:pt>
                <c:pt idx="110">
                  <c:v>1615</c:v>
                </c:pt>
                <c:pt idx="111">
                  <c:v>1616</c:v>
                </c:pt>
                <c:pt idx="112">
                  <c:v>1617</c:v>
                </c:pt>
                <c:pt idx="113">
                  <c:v>1618</c:v>
                </c:pt>
                <c:pt idx="114">
                  <c:v>1619</c:v>
                </c:pt>
                <c:pt idx="115">
                  <c:v>1620</c:v>
                </c:pt>
                <c:pt idx="116">
                  <c:v>1621</c:v>
                </c:pt>
                <c:pt idx="117">
                  <c:v>1622</c:v>
                </c:pt>
                <c:pt idx="118">
                  <c:v>1623</c:v>
                </c:pt>
                <c:pt idx="119">
                  <c:v>1624</c:v>
                </c:pt>
                <c:pt idx="120">
                  <c:v>1625</c:v>
                </c:pt>
                <c:pt idx="121">
                  <c:v>1626</c:v>
                </c:pt>
                <c:pt idx="122">
                  <c:v>1627</c:v>
                </c:pt>
                <c:pt idx="123">
                  <c:v>1628</c:v>
                </c:pt>
                <c:pt idx="124">
                  <c:v>1629</c:v>
                </c:pt>
                <c:pt idx="125">
                  <c:v>1630</c:v>
                </c:pt>
                <c:pt idx="126">
                  <c:v>1631</c:v>
                </c:pt>
                <c:pt idx="127">
                  <c:v>1632</c:v>
                </c:pt>
                <c:pt idx="128">
                  <c:v>1633</c:v>
                </c:pt>
                <c:pt idx="129">
                  <c:v>1634</c:v>
                </c:pt>
                <c:pt idx="130">
                  <c:v>1635</c:v>
                </c:pt>
                <c:pt idx="131">
                  <c:v>1636</c:v>
                </c:pt>
                <c:pt idx="132">
                  <c:v>1637</c:v>
                </c:pt>
                <c:pt idx="133">
                  <c:v>1638</c:v>
                </c:pt>
                <c:pt idx="134">
                  <c:v>1639</c:v>
                </c:pt>
                <c:pt idx="135">
                  <c:v>1640</c:v>
                </c:pt>
                <c:pt idx="136">
                  <c:v>1641</c:v>
                </c:pt>
                <c:pt idx="137">
                  <c:v>1642</c:v>
                </c:pt>
                <c:pt idx="138">
                  <c:v>1643</c:v>
                </c:pt>
                <c:pt idx="139">
                  <c:v>1644</c:v>
                </c:pt>
                <c:pt idx="140">
                  <c:v>1645</c:v>
                </c:pt>
                <c:pt idx="141">
                  <c:v>1646</c:v>
                </c:pt>
                <c:pt idx="142">
                  <c:v>1647</c:v>
                </c:pt>
                <c:pt idx="143">
                  <c:v>1648</c:v>
                </c:pt>
                <c:pt idx="144">
                  <c:v>1649</c:v>
                </c:pt>
                <c:pt idx="145">
                  <c:v>1650</c:v>
                </c:pt>
                <c:pt idx="146">
                  <c:v>1651</c:v>
                </c:pt>
                <c:pt idx="147">
                  <c:v>1652</c:v>
                </c:pt>
                <c:pt idx="148">
                  <c:v>1653</c:v>
                </c:pt>
                <c:pt idx="149">
                  <c:v>1654</c:v>
                </c:pt>
                <c:pt idx="150">
                  <c:v>1655</c:v>
                </c:pt>
                <c:pt idx="151">
                  <c:v>1656</c:v>
                </c:pt>
                <c:pt idx="152">
                  <c:v>1657</c:v>
                </c:pt>
                <c:pt idx="153">
                  <c:v>1658</c:v>
                </c:pt>
                <c:pt idx="154">
                  <c:v>1659</c:v>
                </c:pt>
                <c:pt idx="155">
                  <c:v>1660</c:v>
                </c:pt>
                <c:pt idx="156">
                  <c:v>1661</c:v>
                </c:pt>
                <c:pt idx="157">
                  <c:v>1662</c:v>
                </c:pt>
                <c:pt idx="158">
                  <c:v>1663</c:v>
                </c:pt>
                <c:pt idx="159">
                  <c:v>1664</c:v>
                </c:pt>
                <c:pt idx="160">
                  <c:v>1665</c:v>
                </c:pt>
                <c:pt idx="161">
                  <c:v>1666</c:v>
                </c:pt>
                <c:pt idx="162">
                  <c:v>1667</c:v>
                </c:pt>
                <c:pt idx="163">
                  <c:v>1668</c:v>
                </c:pt>
                <c:pt idx="164">
                  <c:v>1669</c:v>
                </c:pt>
                <c:pt idx="165">
                  <c:v>1670</c:v>
                </c:pt>
                <c:pt idx="166">
                  <c:v>1671</c:v>
                </c:pt>
                <c:pt idx="167">
                  <c:v>1672</c:v>
                </c:pt>
                <c:pt idx="168">
                  <c:v>1673</c:v>
                </c:pt>
                <c:pt idx="169">
                  <c:v>1674</c:v>
                </c:pt>
                <c:pt idx="170">
                  <c:v>1675</c:v>
                </c:pt>
                <c:pt idx="171">
                  <c:v>1676</c:v>
                </c:pt>
                <c:pt idx="172">
                  <c:v>1677</c:v>
                </c:pt>
                <c:pt idx="173">
                  <c:v>1678</c:v>
                </c:pt>
                <c:pt idx="174">
                  <c:v>1679</c:v>
                </c:pt>
                <c:pt idx="175">
                  <c:v>1680</c:v>
                </c:pt>
                <c:pt idx="176">
                  <c:v>1681</c:v>
                </c:pt>
                <c:pt idx="177">
                  <c:v>1682</c:v>
                </c:pt>
                <c:pt idx="178">
                  <c:v>1683</c:v>
                </c:pt>
                <c:pt idx="179">
                  <c:v>1684</c:v>
                </c:pt>
                <c:pt idx="180">
                  <c:v>1685</c:v>
                </c:pt>
                <c:pt idx="181">
                  <c:v>1686</c:v>
                </c:pt>
                <c:pt idx="182">
                  <c:v>1687</c:v>
                </c:pt>
                <c:pt idx="183">
                  <c:v>1688</c:v>
                </c:pt>
                <c:pt idx="184">
                  <c:v>1689</c:v>
                </c:pt>
                <c:pt idx="185">
                  <c:v>1690</c:v>
                </c:pt>
                <c:pt idx="186">
                  <c:v>1691</c:v>
                </c:pt>
                <c:pt idx="187">
                  <c:v>1692</c:v>
                </c:pt>
                <c:pt idx="188">
                  <c:v>1693</c:v>
                </c:pt>
                <c:pt idx="189">
                  <c:v>1694</c:v>
                </c:pt>
                <c:pt idx="190">
                  <c:v>1695</c:v>
                </c:pt>
                <c:pt idx="191">
                  <c:v>1696</c:v>
                </c:pt>
                <c:pt idx="192">
                  <c:v>1697</c:v>
                </c:pt>
                <c:pt idx="193">
                  <c:v>1698</c:v>
                </c:pt>
                <c:pt idx="194">
                  <c:v>1699</c:v>
                </c:pt>
                <c:pt idx="195">
                  <c:v>1700</c:v>
                </c:pt>
                <c:pt idx="196">
                  <c:v>1701</c:v>
                </c:pt>
                <c:pt idx="197">
                  <c:v>1702</c:v>
                </c:pt>
                <c:pt idx="198">
                  <c:v>1703</c:v>
                </c:pt>
                <c:pt idx="199">
                  <c:v>1704</c:v>
                </c:pt>
                <c:pt idx="200">
                  <c:v>1705</c:v>
                </c:pt>
                <c:pt idx="201">
                  <c:v>1706</c:v>
                </c:pt>
                <c:pt idx="202">
                  <c:v>1707</c:v>
                </c:pt>
                <c:pt idx="203">
                  <c:v>1708</c:v>
                </c:pt>
                <c:pt idx="204">
                  <c:v>1709</c:v>
                </c:pt>
                <c:pt idx="205">
                  <c:v>1710</c:v>
                </c:pt>
                <c:pt idx="206">
                  <c:v>1711</c:v>
                </c:pt>
                <c:pt idx="207">
                  <c:v>1712</c:v>
                </c:pt>
                <c:pt idx="208">
                  <c:v>1713</c:v>
                </c:pt>
                <c:pt idx="209">
                  <c:v>1714</c:v>
                </c:pt>
                <c:pt idx="210">
                  <c:v>1715</c:v>
                </c:pt>
                <c:pt idx="211">
                  <c:v>1716</c:v>
                </c:pt>
                <c:pt idx="212">
                  <c:v>1717</c:v>
                </c:pt>
                <c:pt idx="213">
                  <c:v>1718</c:v>
                </c:pt>
                <c:pt idx="214">
                  <c:v>1719</c:v>
                </c:pt>
                <c:pt idx="215">
                  <c:v>1720</c:v>
                </c:pt>
                <c:pt idx="216">
                  <c:v>1721</c:v>
                </c:pt>
                <c:pt idx="217">
                  <c:v>1722</c:v>
                </c:pt>
                <c:pt idx="218">
                  <c:v>1723</c:v>
                </c:pt>
                <c:pt idx="219">
                  <c:v>1724</c:v>
                </c:pt>
                <c:pt idx="220">
                  <c:v>1725</c:v>
                </c:pt>
                <c:pt idx="221">
                  <c:v>1726</c:v>
                </c:pt>
                <c:pt idx="222">
                  <c:v>1727</c:v>
                </c:pt>
                <c:pt idx="223">
                  <c:v>1728</c:v>
                </c:pt>
                <c:pt idx="224">
                  <c:v>1729</c:v>
                </c:pt>
                <c:pt idx="225">
                  <c:v>1730</c:v>
                </c:pt>
                <c:pt idx="226">
                  <c:v>1731</c:v>
                </c:pt>
                <c:pt idx="227">
                  <c:v>1732</c:v>
                </c:pt>
                <c:pt idx="228">
                  <c:v>1733</c:v>
                </c:pt>
                <c:pt idx="229">
                  <c:v>1734</c:v>
                </c:pt>
                <c:pt idx="230">
                  <c:v>1735</c:v>
                </c:pt>
                <c:pt idx="231">
                  <c:v>1736</c:v>
                </c:pt>
                <c:pt idx="232">
                  <c:v>1737</c:v>
                </c:pt>
                <c:pt idx="233">
                  <c:v>1738</c:v>
                </c:pt>
                <c:pt idx="234">
                  <c:v>1739</c:v>
                </c:pt>
                <c:pt idx="235">
                  <c:v>1740</c:v>
                </c:pt>
                <c:pt idx="236">
                  <c:v>1741</c:v>
                </c:pt>
                <c:pt idx="237">
                  <c:v>1742</c:v>
                </c:pt>
                <c:pt idx="238">
                  <c:v>1743</c:v>
                </c:pt>
                <c:pt idx="239">
                  <c:v>1744</c:v>
                </c:pt>
                <c:pt idx="240">
                  <c:v>1745</c:v>
                </c:pt>
                <c:pt idx="241">
                  <c:v>1746</c:v>
                </c:pt>
                <c:pt idx="242">
                  <c:v>1747</c:v>
                </c:pt>
                <c:pt idx="243">
                  <c:v>1748</c:v>
                </c:pt>
                <c:pt idx="244">
                  <c:v>1749</c:v>
                </c:pt>
                <c:pt idx="245">
                  <c:v>1750</c:v>
                </c:pt>
                <c:pt idx="246">
                  <c:v>1751</c:v>
                </c:pt>
                <c:pt idx="247">
                  <c:v>1752</c:v>
                </c:pt>
                <c:pt idx="248">
                  <c:v>1753</c:v>
                </c:pt>
                <c:pt idx="249">
                  <c:v>1754</c:v>
                </c:pt>
                <c:pt idx="250">
                  <c:v>1755</c:v>
                </c:pt>
                <c:pt idx="251">
                  <c:v>1756</c:v>
                </c:pt>
                <c:pt idx="252">
                  <c:v>1757</c:v>
                </c:pt>
                <c:pt idx="253">
                  <c:v>1758</c:v>
                </c:pt>
                <c:pt idx="254">
                  <c:v>1759</c:v>
                </c:pt>
              </c:numCache>
            </c:numRef>
          </c:xVal>
          <c:yVal>
            <c:numRef>
              <c:f>Graph!$D$1507:$D$1759</c:f>
              <c:numCache>
                <c:formatCode>General</c:formatCode>
                <c:ptCount val="253"/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41-4590-AEBB-7CE7FE9208AA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Graph!$A$1506:$A$1760</c:f>
              <c:numCache>
                <c:formatCode>General</c:formatCode>
                <c:ptCount val="255"/>
                <c:pt idx="0">
                  <c:v>1505</c:v>
                </c:pt>
                <c:pt idx="1">
                  <c:v>1506</c:v>
                </c:pt>
                <c:pt idx="2">
                  <c:v>1507</c:v>
                </c:pt>
                <c:pt idx="3">
                  <c:v>1508</c:v>
                </c:pt>
                <c:pt idx="4">
                  <c:v>1509</c:v>
                </c:pt>
                <c:pt idx="5">
                  <c:v>1510</c:v>
                </c:pt>
                <c:pt idx="6">
                  <c:v>1511</c:v>
                </c:pt>
                <c:pt idx="7">
                  <c:v>1512</c:v>
                </c:pt>
                <c:pt idx="8">
                  <c:v>1513</c:v>
                </c:pt>
                <c:pt idx="9">
                  <c:v>1514</c:v>
                </c:pt>
                <c:pt idx="10">
                  <c:v>1515</c:v>
                </c:pt>
                <c:pt idx="11">
                  <c:v>1516</c:v>
                </c:pt>
                <c:pt idx="12">
                  <c:v>1517</c:v>
                </c:pt>
                <c:pt idx="13">
                  <c:v>1518</c:v>
                </c:pt>
                <c:pt idx="14">
                  <c:v>1519</c:v>
                </c:pt>
                <c:pt idx="15">
                  <c:v>1520</c:v>
                </c:pt>
                <c:pt idx="16">
                  <c:v>1521</c:v>
                </c:pt>
                <c:pt idx="17">
                  <c:v>1522</c:v>
                </c:pt>
                <c:pt idx="18">
                  <c:v>1523</c:v>
                </c:pt>
                <c:pt idx="19">
                  <c:v>1524</c:v>
                </c:pt>
                <c:pt idx="20">
                  <c:v>1525</c:v>
                </c:pt>
                <c:pt idx="21">
                  <c:v>1526</c:v>
                </c:pt>
                <c:pt idx="22">
                  <c:v>1527</c:v>
                </c:pt>
                <c:pt idx="23">
                  <c:v>1528</c:v>
                </c:pt>
                <c:pt idx="24">
                  <c:v>1529</c:v>
                </c:pt>
                <c:pt idx="25">
                  <c:v>1530</c:v>
                </c:pt>
                <c:pt idx="26">
                  <c:v>1531</c:v>
                </c:pt>
                <c:pt idx="27">
                  <c:v>1532</c:v>
                </c:pt>
                <c:pt idx="28">
                  <c:v>1533</c:v>
                </c:pt>
                <c:pt idx="29">
                  <c:v>1534</c:v>
                </c:pt>
                <c:pt idx="30">
                  <c:v>1535</c:v>
                </c:pt>
                <c:pt idx="31">
                  <c:v>1536</c:v>
                </c:pt>
                <c:pt idx="32">
                  <c:v>1537</c:v>
                </c:pt>
                <c:pt idx="33">
                  <c:v>1538</c:v>
                </c:pt>
                <c:pt idx="34">
                  <c:v>1539</c:v>
                </c:pt>
                <c:pt idx="35">
                  <c:v>1540</c:v>
                </c:pt>
                <c:pt idx="36">
                  <c:v>1541</c:v>
                </c:pt>
                <c:pt idx="37">
                  <c:v>1542</c:v>
                </c:pt>
                <c:pt idx="38">
                  <c:v>1543</c:v>
                </c:pt>
                <c:pt idx="39">
                  <c:v>1544</c:v>
                </c:pt>
                <c:pt idx="40">
                  <c:v>1545</c:v>
                </c:pt>
                <c:pt idx="41">
                  <c:v>1546</c:v>
                </c:pt>
                <c:pt idx="42">
                  <c:v>1547</c:v>
                </c:pt>
                <c:pt idx="43">
                  <c:v>1548</c:v>
                </c:pt>
                <c:pt idx="44">
                  <c:v>1549</c:v>
                </c:pt>
                <c:pt idx="45">
                  <c:v>1550</c:v>
                </c:pt>
                <c:pt idx="46">
                  <c:v>1551</c:v>
                </c:pt>
                <c:pt idx="47">
                  <c:v>1552</c:v>
                </c:pt>
                <c:pt idx="48">
                  <c:v>1553</c:v>
                </c:pt>
                <c:pt idx="49">
                  <c:v>1554</c:v>
                </c:pt>
                <c:pt idx="50">
                  <c:v>1555</c:v>
                </c:pt>
                <c:pt idx="51">
                  <c:v>1556</c:v>
                </c:pt>
                <c:pt idx="52">
                  <c:v>1557</c:v>
                </c:pt>
                <c:pt idx="53">
                  <c:v>1558</c:v>
                </c:pt>
                <c:pt idx="54">
                  <c:v>1559</c:v>
                </c:pt>
                <c:pt idx="55">
                  <c:v>1560</c:v>
                </c:pt>
                <c:pt idx="56">
                  <c:v>1561</c:v>
                </c:pt>
                <c:pt idx="57">
                  <c:v>1562</c:v>
                </c:pt>
                <c:pt idx="58">
                  <c:v>1563</c:v>
                </c:pt>
                <c:pt idx="59">
                  <c:v>1564</c:v>
                </c:pt>
                <c:pt idx="60">
                  <c:v>1565</c:v>
                </c:pt>
                <c:pt idx="61">
                  <c:v>1566</c:v>
                </c:pt>
                <c:pt idx="62">
                  <c:v>1567</c:v>
                </c:pt>
                <c:pt idx="63">
                  <c:v>1568</c:v>
                </c:pt>
                <c:pt idx="64">
                  <c:v>1569</c:v>
                </c:pt>
                <c:pt idx="65">
                  <c:v>1570</c:v>
                </c:pt>
                <c:pt idx="66">
                  <c:v>1571</c:v>
                </c:pt>
                <c:pt idx="67">
                  <c:v>1572</c:v>
                </c:pt>
                <c:pt idx="68">
                  <c:v>1573</c:v>
                </c:pt>
                <c:pt idx="69">
                  <c:v>1574</c:v>
                </c:pt>
                <c:pt idx="70">
                  <c:v>1575</c:v>
                </c:pt>
                <c:pt idx="71">
                  <c:v>1576</c:v>
                </c:pt>
                <c:pt idx="72">
                  <c:v>1577</c:v>
                </c:pt>
                <c:pt idx="73">
                  <c:v>1578</c:v>
                </c:pt>
                <c:pt idx="74">
                  <c:v>1579</c:v>
                </c:pt>
                <c:pt idx="75">
                  <c:v>1580</c:v>
                </c:pt>
                <c:pt idx="76">
                  <c:v>1581</c:v>
                </c:pt>
                <c:pt idx="77">
                  <c:v>1582</c:v>
                </c:pt>
                <c:pt idx="78">
                  <c:v>1583</c:v>
                </c:pt>
                <c:pt idx="79">
                  <c:v>1584</c:v>
                </c:pt>
                <c:pt idx="80">
                  <c:v>1585</c:v>
                </c:pt>
                <c:pt idx="81">
                  <c:v>1586</c:v>
                </c:pt>
                <c:pt idx="82">
                  <c:v>1587</c:v>
                </c:pt>
                <c:pt idx="83">
                  <c:v>1588</c:v>
                </c:pt>
                <c:pt idx="84">
                  <c:v>1589</c:v>
                </c:pt>
                <c:pt idx="85">
                  <c:v>1590</c:v>
                </c:pt>
                <c:pt idx="86">
                  <c:v>1591</c:v>
                </c:pt>
                <c:pt idx="87">
                  <c:v>1592</c:v>
                </c:pt>
                <c:pt idx="88">
                  <c:v>1593</c:v>
                </c:pt>
                <c:pt idx="89">
                  <c:v>1594</c:v>
                </c:pt>
                <c:pt idx="90">
                  <c:v>1595</c:v>
                </c:pt>
                <c:pt idx="91">
                  <c:v>1596</c:v>
                </c:pt>
                <c:pt idx="92">
                  <c:v>1597</c:v>
                </c:pt>
                <c:pt idx="93">
                  <c:v>1598</c:v>
                </c:pt>
                <c:pt idx="94">
                  <c:v>1599</c:v>
                </c:pt>
                <c:pt idx="95">
                  <c:v>1600</c:v>
                </c:pt>
                <c:pt idx="96">
                  <c:v>1601</c:v>
                </c:pt>
                <c:pt idx="97">
                  <c:v>1602</c:v>
                </c:pt>
                <c:pt idx="98">
                  <c:v>1603</c:v>
                </c:pt>
                <c:pt idx="99">
                  <c:v>1604</c:v>
                </c:pt>
                <c:pt idx="100">
                  <c:v>1605</c:v>
                </c:pt>
                <c:pt idx="101">
                  <c:v>1606</c:v>
                </c:pt>
                <c:pt idx="102">
                  <c:v>1607</c:v>
                </c:pt>
                <c:pt idx="103">
                  <c:v>1608</c:v>
                </c:pt>
                <c:pt idx="104">
                  <c:v>1609</c:v>
                </c:pt>
                <c:pt idx="105">
                  <c:v>1610</c:v>
                </c:pt>
                <c:pt idx="106">
                  <c:v>1611</c:v>
                </c:pt>
                <c:pt idx="107">
                  <c:v>1612</c:v>
                </c:pt>
                <c:pt idx="108">
                  <c:v>1613</c:v>
                </c:pt>
                <c:pt idx="109">
                  <c:v>1614</c:v>
                </c:pt>
                <c:pt idx="110">
                  <c:v>1615</c:v>
                </c:pt>
                <c:pt idx="111">
                  <c:v>1616</c:v>
                </c:pt>
                <c:pt idx="112">
                  <c:v>1617</c:v>
                </c:pt>
                <c:pt idx="113">
                  <c:v>1618</c:v>
                </c:pt>
                <c:pt idx="114">
                  <c:v>1619</c:v>
                </c:pt>
                <c:pt idx="115">
                  <c:v>1620</c:v>
                </c:pt>
                <c:pt idx="116">
                  <c:v>1621</c:v>
                </c:pt>
                <c:pt idx="117">
                  <c:v>1622</c:v>
                </c:pt>
                <c:pt idx="118">
                  <c:v>1623</c:v>
                </c:pt>
                <c:pt idx="119">
                  <c:v>1624</c:v>
                </c:pt>
                <c:pt idx="120">
                  <c:v>1625</c:v>
                </c:pt>
                <c:pt idx="121">
                  <c:v>1626</c:v>
                </c:pt>
                <c:pt idx="122">
                  <c:v>1627</c:v>
                </c:pt>
                <c:pt idx="123">
                  <c:v>1628</c:v>
                </c:pt>
                <c:pt idx="124">
                  <c:v>1629</c:v>
                </c:pt>
                <c:pt idx="125">
                  <c:v>1630</c:v>
                </c:pt>
                <c:pt idx="126">
                  <c:v>1631</c:v>
                </c:pt>
                <c:pt idx="127">
                  <c:v>1632</c:v>
                </c:pt>
                <c:pt idx="128">
                  <c:v>1633</c:v>
                </c:pt>
                <c:pt idx="129">
                  <c:v>1634</c:v>
                </c:pt>
                <c:pt idx="130">
                  <c:v>1635</c:v>
                </c:pt>
                <c:pt idx="131">
                  <c:v>1636</c:v>
                </c:pt>
                <c:pt idx="132">
                  <c:v>1637</c:v>
                </c:pt>
                <c:pt idx="133">
                  <c:v>1638</c:v>
                </c:pt>
                <c:pt idx="134">
                  <c:v>1639</c:v>
                </c:pt>
                <c:pt idx="135">
                  <c:v>1640</c:v>
                </c:pt>
                <c:pt idx="136">
                  <c:v>1641</c:v>
                </c:pt>
                <c:pt idx="137">
                  <c:v>1642</c:v>
                </c:pt>
                <c:pt idx="138">
                  <c:v>1643</c:v>
                </c:pt>
                <c:pt idx="139">
                  <c:v>1644</c:v>
                </c:pt>
                <c:pt idx="140">
                  <c:v>1645</c:v>
                </c:pt>
                <c:pt idx="141">
                  <c:v>1646</c:v>
                </c:pt>
                <c:pt idx="142">
                  <c:v>1647</c:v>
                </c:pt>
                <c:pt idx="143">
                  <c:v>1648</c:v>
                </c:pt>
                <c:pt idx="144">
                  <c:v>1649</c:v>
                </c:pt>
                <c:pt idx="145">
                  <c:v>1650</c:v>
                </c:pt>
                <c:pt idx="146">
                  <c:v>1651</c:v>
                </c:pt>
                <c:pt idx="147">
                  <c:v>1652</c:v>
                </c:pt>
                <c:pt idx="148">
                  <c:v>1653</c:v>
                </c:pt>
                <c:pt idx="149">
                  <c:v>1654</c:v>
                </c:pt>
                <c:pt idx="150">
                  <c:v>1655</c:v>
                </c:pt>
                <c:pt idx="151">
                  <c:v>1656</c:v>
                </c:pt>
                <c:pt idx="152">
                  <c:v>1657</c:v>
                </c:pt>
                <c:pt idx="153">
                  <c:v>1658</c:v>
                </c:pt>
                <c:pt idx="154">
                  <c:v>1659</c:v>
                </c:pt>
                <c:pt idx="155">
                  <c:v>1660</c:v>
                </c:pt>
                <c:pt idx="156">
                  <c:v>1661</c:v>
                </c:pt>
                <c:pt idx="157">
                  <c:v>1662</c:v>
                </c:pt>
                <c:pt idx="158">
                  <c:v>1663</c:v>
                </c:pt>
                <c:pt idx="159">
                  <c:v>1664</c:v>
                </c:pt>
                <c:pt idx="160">
                  <c:v>1665</c:v>
                </c:pt>
                <c:pt idx="161">
                  <c:v>1666</c:v>
                </c:pt>
                <c:pt idx="162">
                  <c:v>1667</c:v>
                </c:pt>
                <c:pt idx="163">
                  <c:v>1668</c:v>
                </c:pt>
                <c:pt idx="164">
                  <c:v>1669</c:v>
                </c:pt>
                <c:pt idx="165">
                  <c:v>1670</c:v>
                </c:pt>
                <c:pt idx="166">
                  <c:v>1671</c:v>
                </c:pt>
                <c:pt idx="167">
                  <c:v>1672</c:v>
                </c:pt>
                <c:pt idx="168">
                  <c:v>1673</c:v>
                </c:pt>
                <c:pt idx="169">
                  <c:v>1674</c:v>
                </c:pt>
                <c:pt idx="170">
                  <c:v>1675</c:v>
                </c:pt>
                <c:pt idx="171">
                  <c:v>1676</c:v>
                </c:pt>
                <c:pt idx="172">
                  <c:v>1677</c:v>
                </c:pt>
                <c:pt idx="173">
                  <c:v>1678</c:v>
                </c:pt>
                <c:pt idx="174">
                  <c:v>1679</c:v>
                </c:pt>
                <c:pt idx="175">
                  <c:v>1680</c:v>
                </c:pt>
                <c:pt idx="176">
                  <c:v>1681</c:v>
                </c:pt>
                <c:pt idx="177">
                  <c:v>1682</c:v>
                </c:pt>
                <c:pt idx="178">
                  <c:v>1683</c:v>
                </c:pt>
                <c:pt idx="179">
                  <c:v>1684</c:v>
                </c:pt>
                <c:pt idx="180">
                  <c:v>1685</c:v>
                </c:pt>
                <c:pt idx="181">
                  <c:v>1686</c:v>
                </c:pt>
                <c:pt idx="182">
                  <c:v>1687</c:v>
                </c:pt>
                <c:pt idx="183">
                  <c:v>1688</c:v>
                </c:pt>
                <c:pt idx="184">
                  <c:v>1689</c:v>
                </c:pt>
                <c:pt idx="185">
                  <c:v>1690</c:v>
                </c:pt>
                <c:pt idx="186">
                  <c:v>1691</c:v>
                </c:pt>
                <c:pt idx="187">
                  <c:v>1692</c:v>
                </c:pt>
                <c:pt idx="188">
                  <c:v>1693</c:v>
                </c:pt>
                <c:pt idx="189">
                  <c:v>1694</c:v>
                </c:pt>
                <c:pt idx="190">
                  <c:v>1695</c:v>
                </c:pt>
                <c:pt idx="191">
                  <c:v>1696</c:v>
                </c:pt>
                <c:pt idx="192">
                  <c:v>1697</c:v>
                </c:pt>
                <c:pt idx="193">
                  <c:v>1698</c:v>
                </c:pt>
                <c:pt idx="194">
                  <c:v>1699</c:v>
                </c:pt>
                <c:pt idx="195">
                  <c:v>1700</c:v>
                </c:pt>
                <c:pt idx="196">
                  <c:v>1701</c:v>
                </c:pt>
                <c:pt idx="197">
                  <c:v>1702</c:v>
                </c:pt>
                <c:pt idx="198">
                  <c:v>1703</c:v>
                </c:pt>
                <c:pt idx="199">
                  <c:v>1704</c:v>
                </c:pt>
                <c:pt idx="200">
                  <c:v>1705</c:v>
                </c:pt>
                <c:pt idx="201">
                  <c:v>1706</c:v>
                </c:pt>
                <c:pt idx="202">
                  <c:v>1707</c:v>
                </c:pt>
                <c:pt idx="203">
                  <c:v>1708</c:v>
                </c:pt>
                <c:pt idx="204">
                  <c:v>1709</c:v>
                </c:pt>
                <c:pt idx="205">
                  <c:v>1710</c:v>
                </c:pt>
                <c:pt idx="206">
                  <c:v>1711</c:v>
                </c:pt>
                <c:pt idx="207">
                  <c:v>1712</c:v>
                </c:pt>
                <c:pt idx="208">
                  <c:v>1713</c:v>
                </c:pt>
                <c:pt idx="209">
                  <c:v>1714</c:v>
                </c:pt>
                <c:pt idx="210">
                  <c:v>1715</c:v>
                </c:pt>
                <c:pt idx="211">
                  <c:v>1716</c:v>
                </c:pt>
                <c:pt idx="212">
                  <c:v>1717</c:v>
                </c:pt>
                <c:pt idx="213">
                  <c:v>1718</c:v>
                </c:pt>
                <c:pt idx="214">
                  <c:v>1719</c:v>
                </c:pt>
                <c:pt idx="215">
                  <c:v>1720</c:v>
                </c:pt>
                <c:pt idx="216">
                  <c:v>1721</c:v>
                </c:pt>
                <c:pt idx="217">
                  <c:v>1722</c:v>
                </c:pt>
                <c:pt idx="218">
                  <c:v>1723</c:v>
                </c:pt>
                <c:pt idx="219">
                  <c:v>1724</c:v>
                </c:pt>
                <c:pt idx="220">
                  <c:v>1725</c:v>
                </c:pt>
                <c:pt idx="221">
                  <c:v>1726</c:v>
                </c:pt>
                <c:pt idx="222">
                  <c:v>1727</c:v>
                </c:pt>
                <c:pt idx="223">
                  <c:v>1728</c:v>
                </c:pt>
                <c:pt idx="224">
                  <c:v>1729</c:v>
                </c:pt>
                <c:pt idx="225">
                  <c:v>1730</c:v>
                </c:pt>
                <c:pt idx="226">
                  <c:v>1731</c:v>
                </c:pt>
                <c:pt idx="227">
                  <c:v>1732</c:v>
                </c:pt>
                <c:pt idx="228">
                  <c:v>1733</c:v>
                </c:pt>
                <c:pt idx="229">
                  <c:v>1734</c:v>
                </c:pt>
                <c:pt idx="230">
                  <c:v>1735</c:v>
                </c:pt>
                <c:pt idx="231">
                  <c:v>1736</c:v>
                </c:pt>
                <c:pt idx="232">
                  <c:v>1737</c:v>
                </c:pt>
                <c:pt idx="233">
                  <c:v>1738</c:v>
                </c:pt>
                <c:pt idx="234">
                  <c:v>1739</c:v>
                </c:pt>
                <c:pt idx="235">
                  <c:v>1740</c:v>
                </c:pt>
                <c:pt idx="236">
                  <c:v>1741</c:v>
                </c:pt>
                <c:pt idx="237">
                  <c:v>1742</c:v>
                </c:pt>
                <c:pt idx="238">
                  <c:v>1743</c:v>
                </c:pt>
                <c:pt idx="239">
                  <c:v>1744</c:v>
                </c:pt>
                <c:pt idx="240">
                  <c:v>1745</c:v>
                </c:pt>
                <c:pt idx="241">
                  <c:v>1746</c:v>
                </c:pt>
                <c:pt idx="242">
                  <c:v>1747</c:v>
                </c:pt>
                <c:pt idx="243">
                  <c:v>1748</c:v>
                </c:pt>
                <c:pt idx="244">
                  <c:v>1749</c:v>
                </c:pt>
                <c:pt idx="245">
                  <c:v>1750</c:v>
                </c:pt>
                <c:pt idx="246">
                  <c:v>1751</c:v>
                </c:pt>
                <c:pt idx="247">
                  <c:v>1752</c:v>
                </c:pt>
                <c:pt idx="248">
                  <c:v>1753</c:v>
                </c:pt>
                <c:pt idx="249">
                  <c:v>1754</c:v>
                </c:pt>
                <c:pt idx="250">
                  <c:v>1755</c:v>
                </c:pt>
                <c:pt idx="251">
                  <c:v>1756</c:v>
                </c:pt>
                <c:pt idx="252">
                  <c:v>1757</c:v>
                </c:pt>
                <c:pt idx="253">
                  <c:v>1758</c:v>
                </c:pt>
                <c:pt idx="254">
                  <c:v>1759</c:v>
                </c:pt>
              </c:numCache>
            </c:numRef>
          </c:xVal>
          <c:yVal>
            <c:numRef>
              <c:f>Graph!$B$1507:$B$1759</c:f>
              <c:numCache>
                <c:formatCode>General</c:formatCode>
                <c:ptCount val="2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41-4590-AEBB-7CE7FE9208AA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Graph!$A$1506:$A$1760</c:f>
              <c:numCache>
                <c:formatCode>General</c:formatCode>
                <c:ptCount val="255"/>
                <c:pt idx="0">
                  <c:v>1505</c:v>
                </c:pt>
                <c:pt idx="1">
                  <c:v>1506</c:v>
                </c:pt>
                <c:pt idx="2">
                  <c:v>1507</c:v>
                </c:pt>
                <c:pt idx="3">
                  <c:v>1508</c:v>
                </c:pt>
                <c:pt idx="4">
                  <c:v>1509</c:v>
                </c:pt>
                <c:pt idx="5">
                  <c:v>1510</c:v>
                </c:pt>
                <c:pt idx="6">
                  <c:v>1511</c:v>
                </c:pt>
                <c:pt idx="7">
                  <c:v>1512</c:v>
                </c:pt>
                <c:pt idx="8">
                  <c:v>1513</c:v>
                </c:pt>
                <c:pt idx="9">
                  <c:v>1514</c:v>
                </c:pt>
                <c:pt idx="10">
                  <c:v>1515</c:v>
                </c:pt>
                <c:pt idx="11">
                  <c:v>1516</c:v>
                </c:pt>
                <c:pt idx="12">
                  <c:v>1517</c:v>
                </c:pt>
                <c:pt idx="13">
                  <c:v>1518</c:v>
                </c:pt>
                <c:pt idx="14">
                  <c:v>1519</c:v>
                </c:pt>
                <c:pt idx="15">
                  <c:v>1520</c:v>
                </c:pt>
                <c:pt idx="16">
                  <c:v>1521</c:v>
                </c:pt>
                <c:pt idx="17">
                  <c:v>1522</c:v>
                </c:pt>
                <c:pt idx="18">
                  <c:v>1523</c:v>
                </c:pt>
                <c:pt idx="19">
                  <c:v>1524</c:v>
                </c:pt>
                <c:pt idx="20">
                  <c:v>1525</c:v>
                </c:pt>
                <c:pt idx="21">
                  <c:v>1526</c:v>
                </c:pt>
                <c:pt idx="22">
                  <c:v>1527</c:v>
                </c:pt>
                <c:pt idx="23">
                  <c:v>1528</c:v>
                </c:pt>
                <c:pt idx="24">
                  <c:v>1529</c:v>
                </c:pt>
                <c:pt idx="25">
                  <c:v>1530</c:v>
                </c:pt>
                <c:pt idx="26">
                  <c:v>1531</c:v>
                </c:pt>
                <c:pt idx="27">
                  <c:v>1532</c:v>
                </c:pt>
                <c:pt idx="28">
                  <c:v>1533</c:v>
                </c:pt>
                <c:pt idx="29">
                  <c:v>1534</c:v>
                </c:pt>
                <c:pt idx="30">
                  <c:v>1535</c:v>
                </c:pt>
                <c:pt idx="31">
                  <c:v>1536</c:v>
                </c:pt>
                <c:pt idx="32">
                  <c:v>1537</c:v>
                </c:pt>
                <c:pt idx="33">
                  <c:v>1538</c:v>
                </c:pt>
                <c:pt idx="34">
                  <c:v>1539</c:v>
                </c:pt>
                <c:pt idx="35">
                  <c:v>1540</c:v>
                </c:pt>
                <c:pt idx="36">
                  <c:v>1541</c:v>
                </c:pt>
                <c:pt idx="37">
                  <c:v>1542</c:v>
                </c:pt>
                <c:pt idx="38">
                  <c:v>1543</c:v>
                </c:pt>
                <c:pt idx="39">
                  <c:v>1544</c:v>
                </c:pt>
                <c:pt idx="40">
                  <c:v>1545</c:v>
                </c:pt>
                <c:pt idx="41">
                  <c:v>1546</c:v>
                </c:pt>
                <c:pt idx="42">
                  <c:v>1547</c:v>
                </c:pt>
                <c:pt idx="43">
                  <c:v>1548</c:v>
                </c:pt>
                <c:pt idx="44">
                  <c:v>1549</c:v>
                </c:pt>
                <c:pt idx="45">
                  <c:v>1550</c:v>
                </c:pt>
                <c:pt idx="46">
                  <c:v>1551</c:v>
                </c:pt>
                <c:pt idx="47">
                  <c:v>1552</c:v>
                </c:pt>
                <c:pt idx="48">
                  <c:v>1553</c:v>
                </c:pt>
                <c:pt idx="49">
                  <c:v>1554</c:v>
                </c:pt>
                <c:pt idx="50">
                  <c:v>1555</c:v>
                </c:pt>
                <c:pt idx="51">
                  <c:v>1556</c:v>
                </c:pt>
                <c:pt idx="52">
                  <c:v>1557</c:v>
                </c:pt>
                <c:pt idx="53">
                  <c:v>1558</c:v>
                </c:pt>
                <c:pt idx="54">
                  <c:v>1559</c:v>
                </c:pt>
                <c:pt idx="55">
                  <c:v>1560</c:v>
                </c:pt>
                <c:pt idx="56">
                  <c:v>1561</c:v>
                </c:pt>
                <c:pt idx="57">
                  <c:v>1562</c:v>
                </c:pt>
                <c:pt idx="58">
                  <c:v>1563</c:v>
                </c:pt>
                <c:pt idx="59">
                  <c:v>1564</c:v>
                </c:pt>
                <c:pt idx="60">
                  <c:v>1565</c:v>
                </c:pt>
                <c:pt idx="61">
                  <c:v>1566</c:v>
                </c:pt>
                <c:pt idx="62">
                  <c:v>1567</c:v>
                </c:pt>
                <c:pt idx="63">
                  <c:v>1568</c:v>
                </c:pt>
                <c:pt idx="64">
                  <c:v>1569</c:v>
                </c:pt>
                <c:pt idx="65">
                  <c:v>1570</c:v>
                </c:pt>
                <c:pt idx="66">
                  <c:v>1571</c:v>
                </c:pt>
                <c:pt idx="67">
                  <c:v>1572</c:v>
                </c:pt>
                <c:pt idx="68">
                  <c:v>1573</c:v>
                </c:pt>
                <c:pt idx="69">
                  <c:v>1574</c:v>
                </c:pt>
                <c:pt idx="70">
                  <c:v>1575</c:v>
                </c:pt>
                <c:pt idx="71">
                  <c:v>1576</c:v>
                </c:pt>
                <c:pt idx="72">
                  <c:v>1577</c:v>
                </c:pt>
                <c:pt idx="73">
                  <c:v>1578</c:v>
                </c:pt>
                <c:pt idx="74">
                  <c:v>1579</c:v>
                </c:pt>
                <c:pt idx="75">
                  <c:v>1580</c:v>
                </c:pt>
                <c:pt idx="76">
                  <c:v>1581</c:v>
                </c:pt>
                <c:pt idx="77">
                  <c:v>1582</c:v>
                </c:pt>
                <c:pt idx="78">
                  <c:v>1583</c:v>
                </c:pt>
                <c:pt idx="79">
                  <c:v>1584</c:v>
                </c:pt>
                <c:pt idx="80">
                  <c:v>1585</c:v>
                </c:pt>
                <c:pt idx="81">
                  <c:v>1586</c:v>
                </c:pt>
                <c:pt idx="82">
                  <c:v>1587</c:v>
                </c:pt>
                <c:pt idx="83">
                  <c:v>1588</c:v>
                </c:pt>
                <c:pt idx="84">
                  <c:v>1589</c:v>
                </c:pt>
                <c:pt idx="85">
                  <c:v>1590</c:v>
                </c:pt>
                <c:pt idx="86">
                  <c:v>1591</c:v>
                </c:pt>
                <c:pt idx="87">
                  <c:v>1592</c:v>
                </c:pt>
                <c:pt idx="88">
                  <c:v>1593</c:v>
                </c:pt>
                <c:pt idx="89">
                  <c:v>1594</c:v>
                </c:pt>
                <c:pt idx="90">
                  <c:v>1595</c:v>
                </c:pt>
                <c:pt idx="91">
                  <c:v>1596</c:v>
                </c:pt>
                <c:pt idx="92">
                  <c:v>1597</c:v>
                </c:pt>
                <c:pt idx="93">
                  <c:v>1598</c:v>
                </c:pt>
                <c:pt idx="94">
                  <c:v>1599</c:v>
                </c:pt>
                <c:pt idx="95">
                  <c:v>1600</c:v>
                </c:pt>
                <c:pt idx="96">
                  <c:v>1601</c:v>
                </c:pt>
                <c:pt idx="97">
                  <c:v>1602</c:v>
                </c:pt>
                <c:pt idx="98">
                  <c:v>1603</c:v>
                </c:pt>
                <c:pt idx="99">
                  <c:v>1604</c:v>
                </c:pt>
                <c:pt idx="100">
                  <c:v>1605</c:v>
                </c:pt>
                <c:pt idx="101">
                  <c:v>1606</c:v>
                </c:pt>
                <c:pt idx="102">
                  <c:v>1607</c:v>
                </c:pt>
                <c:pt idx="103">
                  <c:v>1608</c:v>
                </c:pt>
                <c:pt idx="104">
                  <c:v>1609</c:v>
                </c:pt>
                <c:pt idx="105">
                  <c:v>1610</c:v>
                </c:pt>
                <c:pt idx="106">
                  <c:v>1611</c:v>
                </c:pt>
                <c:pt idx="107">
                  <c:v>1612</c:v>
                </c:pt>
                <c:pt idx="108">
                  <c:v>1613</c:v>
                </c:pt>
                <c:pt idx="109">
                  <c:v>1614</c:v>
                </c:pt>
                <c:pt idx="110">
                  <c:v>1615</c:v>
                </c:pt>
                <c:pt idx="111">
                  <c:v>1616</c:v>
                </c:pt>
                <c:pt idx="112">
                  <c:v>1617</c:v>
                </c:pt>
                <c:pt idx="113">
                  <c:v>1618</c:v>
                </c:pt>
                <c:pt idx="114">
                  <c:v>1619</c:v>
                </c:pt>
                <c:pt idx="115">
                  <c:v>1620</c:v>
                </c:pt>
                <c:pt idx="116">
                  <c:v>1621</c:v>
                </c:pt>
                <c:pt idx="117">
                  <c:v>1622</c:v>
                </c:pt>
                <c:pt idx="118">
                  <c:v>1623</c:v>
                </c:pt>
                <c:pt idx="119">
                  <c:v>1624</c:v>
                </c:pt>
                <c:pt idx="120">
                  <c:v>1625</c:v>
                </c:pt>
                <c:pt idx="121">
                  <c:v>1626</c:v>
                </c:pt>
                <c:pt idx="122">
                  <c:v>1627</c:v>
                </c:pt>
                <c:pt idx="123">
                  <c:v>1628</c:v>
                </c:pt>
                <c:pt idx="124">
                  <c:v>1629</c:v>
                </c:pt>
                <c:pt idx="125">
                  <c:v>1630</c:v>
                </c:pt>
                <c:pt idx="126">
                  <c:v>1631</c:v>
                </c:pt>
                <c:pt idx="127">
                  <c:v>1632</c:v>
                </c:pt>
                <c:pt idx="128">
                  <c:v>1633</c:v>
                </c:pt>
                <c:pt idx="129">
                  <c:v>1634</c:v>
                </c:pt>
                <c:pt idx="130">
                  <c:v>1635</c:v>
                </c:pt>
                <c:pt idx="131">
                  <c:v>1636</c:v>
                </c:pt>
                <c:pt idx="132">
                  <c:v>1637</c:v>
                </c:pt>
                <c:pt idx="133">
                  <c:v>1638</c:v>
                </c:pt>
                <c:pt idx="134">
                  <c:v>1639</c:v>
                </c:pt>
                <c:pt idx="135">
                  <c:v>1640</c:v>
                </c:pt>
                <c:pt idx="136">
                  <c:v>1641</c:v>
                </c:pt>
                <c:pt idx="137">
                  <c:v>1642</c:v>
                </c:pt>
                <c:pt idx="138">
                  <c:v>1643</c:v>
                </c:pt>
                <c:pt idx="139">
                  <c:v>1644</c:v>
                </c:pt>
                <c:pt idx="140">
                  <c:v>1645</c:v>
                </c:pt>
                <c:pt idx="141">
                  <c:v>1646</c:v>
                </c:pt>
                <c:pt idx="142">
                  <c:v>1647</c:v>
                </c:pt>
                <c:pt idx="143">
                  <c:v>1648</c:v>
                </c:pt>
                <c:pt idx="144">
                  <c:v>1649</c:v>
                </c:pt>
                <c:pt idx="145">
                  <c:v>1650</c:v>
                </c:pt>
                <c:pt idx="146">
                  <c:v>1651</c:v>
                </c:pt>
                <c:pt idx="147">
                  <c:v>1652</c:v>
                </c:pt>
                <c:pt idx="148">
                  <c:v>1653</c:v>
                </c:pt>
                <c:pt idx="149">
                  <c:v>1654</c:v>
                </c:pt>
                <c:pt idx="150">
                  <c:v>1655</c:v>
                </c:pt>
                <c:pt idx="151">
                  <c:v>1656</c:v>
                </c:pt>
                <c:pt idx="152">
                  <c:v>1657</c:v>
                </c:pt>
                <c:pt idx="153">
                  <c:v>1658</c:v>
                </c:pt>
                <c:pt idx="154">
                  <c:v>1659</c:v>
                </c:pt>
                <c:pt idx="155">
                  <c:v>1660</c:v>
                </c:pt>
                <c:pt idx="156">
                  <c:v>1661</c:v>
                </c:pt>
                <c:pt idx="157">
                  <c:v>1662</c:v>
                </c:pt>
                <c:pt idx="158">
                  <c:v>1663</c:v>
                </c:pt>
                <c:pt idx="159">
                  <c:v>1664</c:v>
                </c:pt>
                <c:pt idx="160">
                  <c:v>1665</c:v>
                </c:pt>
                <c:pt idx="161">
                  <c:v>1666</c:v>
                </c:pt>
                <c:pt idx="162">
                  <c:v>1667</c:v>
                </c:pt>
                <c:pt idx="163">
                  <c:v>1668</c:v>
                </c:pt>
                <c:pt idx="164">
                  <c:v>1669</c:v>
                </c:pt>
                <c:pt idx="165">
                  <c:v>1670</c:v>
                </c:pt>
                <c:pt idx="166">
                  <c:v>1671</c:v>
                </c:pt>
                <c:pt idx="167">
                  <c:v>1672</c:v>
                </c:pt>
                <c:pt idx="168">
                  <c:v>1673</c:v>
                </c:pt>
                <c:pt idx="169">
                  <c:v>1674</c:v>
                </c:pt>
                <c:pt idx="170">
                  <c:v>1675</c:v>
                </c:pt>
                <c:pt idx="171">
                  <c:v>1676</c:v>
                </c:pt>
                <c:pt idx="172">
                  <c:v>1677</c:v>
                </c:pt>
                <c:pt idx="173">
                  <c:v>1678</c:v>
                </c:pt>
                <c:pt idx="174">
                  <c:v>1679</c:v>
                </c:pt>
                <c:pt idx="175">
                  <c:v>1680</c:v>
                </c:pt>
                <c:pt idx="176">
                  <c:v>1681</c:v>
                </c:pt>
                <c:pt idx="177">
                  <c:v>1682</c:v>
                </c:pt>
                <c:pt idx="178">
                  <c:v>1683</c:v>
                </c:pt>
                <c:pt idx="179">
                  <c:v>1684</c:v>
                </c:pt>
                <c:pt idx="180">
                  <c:v>1685</c:v>
                </c:pt>
                <c:pt idx="181">
                  <c:v>1686</c:v>
                </c:pt>
                <c:pt idx="182">
                  <c:v>1687</c:v>
                </c:pt>
                <c:pt idx="183">
                  <c:v>1688</c:v>
                </c:pt>
                <c:pt idx="184">
                  <c:v>1689</c:v>
                </c:pt>
                <c:pt idx="185">
                  <c:v>1690</c:v>
                </c:pt>
                <c:pt idx="186">
                  <c:v>1691</c:v>
                </c:pt>
                <c:pt idx="187">
                  <c:v>1692</c:v>
                </c:pt>
                <c:pt idx="188">
                  <c:v>1693</c:v>
                </c:pt>
                <c:pt idx="189">
                  <c:v>1694</c:v>
                </c:pt>
                <c:pt idx="190">
                  <c:v>1695</c:v>
                </c:pt>
                <c:pt idx="191">
                  <c:v>1696</c:v>
                </c:pt>
                <c:pt idx="192">
                  <c:v>1697</c:v>
                </c:pt>
                <c:pt idx="193">
                  <c:v>1698</c:v>
                </c:pt>
                <c:pt idx="194">
                  <c:v>1699</c:v>
                </c:pt>
                <c:pt idx="195">
                  <c:v>1700</c:v>
                </c:pt>
                <c:pt idx="196">
                  <c:v>1701</c:v>
                </c:pt>
                <c:pt idx="197">
                  <c:v>1702</c:v>
                </c:pt>
                <c:pt idx="198">
                  <c:v>1703</c:v>
                </c:pt>
                <c:pt idx="199">
                  <c:v>1704</c:v>
                </c:pt>
                <c:pt idx="200">
                  <c:v>1705</c:v>
                </c:pt>
                <c:pt idx="201">
                  <c:v>1706</c:v>
                </c:pt>
                <c:pt idx="202">
                  <c:v>1707</c:v>
                </c:pt>
                <c:pt idx="203">
                  <c:v>1708</c:v>
                </c:pt>
                <c:pt idx="204">
                  <c:v>1709</c:v>
                </c:pt>
                <c:pt idx="205">
                  <c:v>1710</c:v>
                </c:pt>
                <c:pt idx="206">
                  <c:v>1711</c:v>
                </c:pt>
                <c:pt idx="207">
                  <c:v>1712</c:v>
                </c:pt>
                <c:pt idx="208">
                  <c:v>1713</c:v>
                </c:pt>
                <c:pt idx="209">
                  <c:v>1714</c:v>
                </c:pt>
                <c:pt idx="210">
                  <c:v>1715</c:v>
                </c:pt>
                <c:pt idx="211">
                  <c:v>1716</c:v>
                </c:pt>
                <c:pt idx="212">
                  <c:v>1717</c:v>
                </c:pt>
                <c:pt idx="213">
                  <c:v>1718</c:v>
                </c:pt>
                <c:pt idx="214">
                  <c:v>1719</c:v>
                </c:pt>
                <c:pt idx="215">
                  <c:v>1720</c:v>
                </c:pt>
                <c:pt idx="216">
                  <c:v>1721</c:v>
                </c:pt>
                <c:pt idx="217">
                  <c:v>1722</c:v>
                </c:pt>
                <c:pt idx="218">
                  <c:v>1723</c:v>
                </c:pt>
                <c:pt idx="219">
                  <c:v>1724</c:v>
                </c:pt>
                <c:pt idx="220">
                  <c:v>1725</c:v>
                </c:pt>
                <c:pt idx="221">
                  <c:v>1726</c:v>
                </c:pt>
                <c:pt idx="222">
                  <c:v>1727</c:v>
                </c:pt>
                <c:pt idx="223">
                  <c:v>1728</c:v>
                </c:pt>
                <c:pt idx="224">
                  <c:v>1729</c:v>
                </c:pt>
                <c:pt idx="225">
                  <c:v>1730</c:v>
                </c:pt>
                <c:pt idx="226">
                  <c:v>1731</c:v>
                </c:pt>
                <c:pt idx="227">
                  <c:v>1732</c:v>
                </c:pt>
                <c:pt idx="228">
                  <c:v>1733</c:v>
                </c:pt>
                <c:pt idx="229">
                  <c:v>1734</c:v>
                </c:pt>
                <c:pt idx="230">
                  <c:v>1735</c:v>
                </c:pt>
                <c:pt idx="231">
                  <c:v>1736</c:v>
                </c:pt>
                <c:pt idx="232">
                  <c:v>1737</c:v>
                </c:pt>
                <c:pt idx="233">
                  <c:v>1738</c:v>
                </c:pt>
                <c:pt idx="234">
                  <c:v>1739</c:v>
                </c:pt>
                <c:pt idx="235">
                  <c:v>1740</c:v>
                </c:pt>
                <c:pt idx="236">
                  <c:v>1741</c:v>
                </c:pt>
                <c:pt idx="237">
                  <c:v>1742</c:v>
                </c:pt>
                <c:pt idx="238">
                  <c:v>1743</c:v>
                </c:pt>
                <c:pt idx="239">
                  <c:v>1744</c:v>
                </c:pt>
                <c:pt idx="240">
                  <c:v>1745</c:v>
                </c:pt>
                <c:pt idx="241">
                  <c:v>1746</c:v>
                </c:pt>
                <c:pt idx="242">
                  <c:v>1747</c:v>
                </c:pt>
                <c:pt idx="243">
                  <c:v>1748</c:v>
                </c:pt>
                <c:pt idx="244">
                  <c:v>1749</c:v>
                </c:pt>
                <c:pt idx="245">
                  <c:v>1750</c:v>
                </c:pt>
                <c:pt idx="246">
                  <c:v>1751</c:v>
                </c:pt>
                <c:pt idx="247">
                  <c:v>1752</c:v>
                </c:pt>
                <c:pt idx="248">
                  <c:v>1753</c:v>
                </c:pt>
                <c:pt idx="249">
                  <c:v>1754</c:v>
                </c:pt>
                <c:pt idx="250">
                  <c:v>1755</c:v>
                </c:pt>
                <c:pt idx="251">
                  <c:v>1756</c:v>
                </c:pt>
                <c:pt idx="252">
                  <c:v>1757</c:v>
                </c:pt>
                <c:pt idx="253">
                  <c:v>1758</c:v>
                </c:pt>
                <c:pt idx="254">
                  <c:v>1759</c:v>
                </c:pt>
              </c:numCache>
            </c:numRef>
          </c:xVal>
          <c:yVal>
            <c:numRef>
              <c:f>Graph!$C$1507:$C$1759</c:f>
              <c:numCache>
                <c:formatCode>General</c:formatCode>
                <c:ptCount val="253"/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5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41-4590-AEBB-7CE7FE9208AA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Graph!$A$1506:$A$1760</c:f>
              <c:numCache>
                <c:formatCode>General</c:formatCode>
                <c:ptCount val="255"/>
                <c:pt idx="0">
                  <c:v>1505</c:v>
                </c:pt>
                <c:pt idx="1">
                  <c:v>1506</c:v>
                </c:pt>
                <c:pt idx="2">
                  <c:v>1507</c:v>
                </c:pt>
                <c:pt idx="3">
                  <c:v>1508</c:v>
                </c:pt>
                <c:pt idx="4">
                  <c:v>1509</c:v>
                </c:pt>
                <c:pt idx="5">
                  <c:v>1510</c:v>
                </c:pt>
                <c:pt idx="6">
                  <c:v>1511</c:v>
                </c:pt>
                <c:pt idx="7">
                  <c:v>1512</c:v>
                </c:pt>
                <c:pt idx="8">
                  <c:v>1513</c:v>
                </c:pt>
                <c:pt idx="9">
                  <c:v>1514</c:v>
                </c:pt>
                <c:pt idx="10">
                  <c:v>1515</c:v>
                </c:pt>
                <c:pt idx="11">
                  <c:v>1516</c:v>
                </c:pt>
                <c:pt idx="12">
                  <c:v>1517</c:v>
                </c:pt>
                <c:pt idx="13">
                  <c:v>1518</c:v>
                </c:pt>
                <c:pt idx="14">
                  <c:v>1519</c:v>
                </c:pt>
                <c:pt idx="15">
                  <c:v>1520</c:v>
                </c:pt>
                <c:pt idx="16">
                  <c:v>1521</c:v>
                </c:pt>
                <c:pt idx="17">
                  <c:v>1522</c:v>
                </c:pt>
                <c:pt idx="18">
                  <c:v>1523</c:v>
                </c:pt>
                <c:pt idx="19">
                  <c:v>1524</c:v>
                </c:pt>
                <c:pt idx="20">
                  <c:v>1525</c:v>
                </c:pt>
                <c:pt idx="21">
                  <c:v>1526</c:v>
                </c:pt>
                <c:pt idx="22">
                  <c:v>1527</c:v>
                </c:pt>
                <c:pt idx="23">
                  <c:v>1528</c:v>
                </c:pt>
                <c:pt idx="24">
                  <c:v>1529</c:v>
                </c:pt>
                <c:pt idx="25">
                  <c:v>1530</c:v>
                </c:pt>
                <c:pt idx="26">
                  <c:v>1531</c:v>
                </c:pt>
                <c:pt idx="27">
                  <c:v>1532</c:v>
                </c:pt>
                <c:pt idx="28">
                  <c:v>1533</c:v>
                </c:pt>
                <c:pt idx="29">
                  <c:v>1534</c:v>
                </c:pt>
                <c:pt idx="30">
                  <c:v>1535</c:v>
                </c:pt>
                <c:pt idx="31">
                  <c:v>1536</c:v>
                </c:pt>
                <c:pt idx="32">
                  <c:v>1537</c:v>
                </c:pt>
                <c:pt idx="33">
                  <c:v>1538</c:v>
                </c:pt>
                <c:pt idx="34">
                  <c:v>1539</c:v>
                </c:pt>
                <c:pt idx="35">
                  <c:v>1540</c:v>
                </c:pt>
                <c:pt idx="36">
                  <c:v>1541</c:v>
                </c:pt>
                <c:pt idx="37">
                  <c:v>1542</c:v>
                </c:pt>
                <c:pt idx="38">
                  <c:v>1543</c:v>
                </c:pt>
                <c:pt idx="39">
                  <c:v>1544</c:v>
                </c:pt>
                <c:pt idx="40">
                  <c:v>1545</c:v>
                </c:pt>
                <c:pt idx="41">
                  <c:v>1546</c:v>
                </c:pt>
                <c:pt idx="42">
                  <c:v>1547</c:v>
                </c:pt>
                <c:pt idx="43">
                  <c:v>1548</c:v>
                </c:pt>
                <c:pt idx="44">
                  <c:v>1549</c:v>
                </c:pt>
                <c:pt idx="45">
                  <c:v>1550</c:v>
                </c:pt>
                <c:pt idx="46">
                  <c:v>1551</c:v>
                </c:pt>
                <c:pt idx="47">
                  <c:v>1552</c:v>
                </c:pt>
                <c:pt idx="48">
                  <c:v>1553</c:v>
                </c:pt>
                <c:pt idx="49">
                  <c:v>1554</c:v>
                </c:pt>
                <c:pt idx="50">
                  <c:v>1555</c:v>
                </c:pt>
                <c:pt idx="51">
                  <c:v>1556</c:v>
                </c:pt>
                <c:pt idx="52">
                  <c:v>1557</c:v>
                </c:pt>
                <c:pt idx="53">
                  <c:v>1558</c:v>
                </c:pt>
                <c:pt idx="54">
                  <c:v>1559</c:v>
                </c:pt>
                <c:pt idx="55">
                  <c:v>1560</c:v>
                </c:pt>
                <c:pt idx="56">
                  <c:v>1561</c:v>
                </c:pt>
                <c:pt idx="57">
                  <c:v>1562</c:v>
                </c:pt>
                <c:pt idx="58">
                  <c:v>1563</c:v>
                </c:pt>
                <c:pt idx="59">
                  <c:v>1564</c:v>
                </c:pt>
                <c:pt idx="60">
                  <c:v>1565</c:v>
                </c:pt>
                <c:pt idx="61">
                  <c:v>1566</c:v>
                </c:pt>
                <c:pt idx="62">
                  <c:v>1567</c:v>
                </c:pt>
                <c:pt idx="63">
                  <c:v>1568</c:v>
                </c:pt>
                <c:pt idx="64">
                  <c:v>1569</c:v>
                </c:pt>
                <c:pt idx="65">
                  <c:v>1570</c:v>
                </c:pt>
                <c:pt idx="66">
                  <c:v>1571</c:v>
                </c:pt>
                <c:pt idx="67">
                  <c:v>1572</c:v>
                </c:pt>
                <c:pt idx="68">
                  <c:v>1573</c:v>
                </c:pt>
                <c:pt idx="69">
                  <c:v>1574</c:v>
                </c:pt>
                <c:pt idx="70">
                  <c:v>1575</c:v>
                </c:pt>
                <c:pt idx="71">
                  <c:v>1576</c:v>
                </c:pt>
                <c:pt idx="72">
                  <c:v>1577</c:v>
                </c:pt>
                <c:pt idx="73">
                  <c:v>1578</c:v>
                </c:pt>
                <c:pt idx="74">
                  <c:v>1579</c:v>
                </c:pt>
                <c:pt idx="75">
                  <c:v>1580</c:v>
                </c:pt>
                <c:pt idx="76">
                  <c:v>1581</c:v>
                </c:pt>
                <c:pt idx="77">
                  <c:v>1582</c:v>
                </c:pt>
                <c:pt idx="78">
                  <c:v>1583</c:v>
                </c:pt>
                <c:pt idx="79">
                  <c:v>1584</c:v>
                </c:pt>
                <c:pt idx="80">
                  <c:v>1585</c:v>
                </c:pt>
                <c:pt idx="81">
                  <c:v>1586</c:v>
                </c:pt>
                <c:pt idx="82">
                  <c:v>1587</c:v>
                </c:pt>
                <c:pt idx="83">
                  <c:v>1588</c:v>
                </c:pt>
                <c:pt idx="84">
                  <c:v>1589</c:v>
                </c:pt>
                <c:pt idx="85">
                  <c:v>1590</c:v>
                </c:pt>
                <c:pt idx="86">
                  <c:v>1591</c:v>
                </c:pt>
                <c:pt idx="87">
                  <c:v>1592</c:v>
                </c:pt>
                <c:pt idx="88">
                  <c:v>1593</c:v>
                </c:pt>
                <c:pt idx="89">
                  <c:v>1594</c:v>
                </c:pt>
                <c:pt idx="90">
                  <c:v>1595</c:v>
                </c:pt>
                <c:pt idx="91">
                  <c:v>1596</c:v>
                </c:pt>
                <c:pt idx="92">
                  <c:v>1597</c:v>
                </c:pt>
                <c:pt idx="93">
                  <c:v>1598</c:v>
                </c:pt>
                <c:pt idx="94">
                  <c:v>1599</c:v>
                </c:pt>
                <c:pt idx="95">
                  <c:v>1600</c:v>
                </c:pt>
                <c:pt idx="96">
                  <c:v>1601</c:v>
                </c:pt>
                <c:pt idx="97">
                  <c:v>1602</c:v>
                </c:pt>
                <c:pt idx="98">
                  <c:v>1603</c:v>
                </c:pt>
                <c:pt idx="99">
                  <c:v>1604</c:v>
                </c:pt>
                <c:pt idx="100">
                  <c:v>1605</c:v>
                </c:pt>
                <c:pt idx="101">
                  <c:v>1606</c:v>
                </c:pt>
                <c:pt idx="102">
                  <c:v>1607</c:v>
                </c:pt>
                <c:pt idx="103">
                  <c:v>1608</c:v>
                </c:pt>
                <c:pt idx="104">
                  <c:v>1609</c:v>
                </c:pt>
                <c:pt idx="105">
                  <c:v>1610</c:v>
                </c:pt>
                <c:pt idx="106">
                  <c:v>1611</c:v>
                </c:pt>
                <c:pt idx="107">
                  <c:v>1612</c:v>
                </c:pt>
                <c:pt idx="108">
                  <c:v>1613</c:v>
                </c:pt>
                <c:pt idx="109">
                  <c:v>1614</c:v>
                </c:pt>
                <c:pt idx="110">
                  <c:v>1615</c:v>
                </c:pt>
                <c:pt idx="111">
                  <c:v>1616</c:v>
                </c:pt>
                <c:pt idx="112">
                  <c:v>1617</c:v>
                </c:pt>
                <c:pt idx="113">
                  <c:v>1618</c:v>
                </c:pt>
                <c:pt idx="114">
                  <c:v>1619</c:v>
                </c:pt>
                <c:pt idx="115">
                  <c:v>1620</c:v>
                </c:pt>
                <c:pt idx="116">
                  <c:v>1621</c:v>
                </c:pt>
                <c:pt idx="117">
                  <c:v>1622</c:v>
                </c:pt>
                <c:pt idx="118">
                  <c:v>1623</c:v>
                </c:pt>
                <c:pt idx="119">
                  <c:v>1624</c:v>
                </c:pt>
                <c:pt idx="120">
                  <c:v>1625</c:v>
                </c:pt>
                <c:pt idx="121">
                  <c:v>1626</c:v>
                </c:pt>
                <c:pt idx="122">
                  <c:v>1627</c:v>
                </c:pt>
                <c:pt idx="123">
                  <c:v>1628</c:v>
                </c:pt>
                <c:pt idx="124">
                  <c:v>1629</c:v>
                </c:pt>
                <c:pt idx="125">
                  <c:v>1630</c:v>
                </c:pt>
                <c:pt idx="126">
                  <c:v>1631</c:v>
                </c:pt>
                <c:pt idx="127">
                  <c:v>1632</c:v>
                </c:pt>
                <c:pt idx="128">
                  <c:v>1633</c:v>
                </c:pt>
                <c:pt idx="129">
                  <c:v>1634</c:v>
                </c:pt>
                <c:pt idx="130">
                  <c:v>1635</c:v>
                </c:pt>
                <c:pt idx="131">
                  <c:v>1636</c:v>
                </c:pt>
                <c:pt idx="132">
                  <c:v>1637</c:v>
                </c:pt>
                <c:pt idx="133">
                  <c:v>1638</c:v>
                </c:pt>
                <c:pt idx="134">
                  <c:v>1639</c:v>
                </c:pt>
                <c:pt idx="135">
                  <c:v>1640</c:v>
                </c:pt>
                <c:pt idx="136">
                  <c:v>1641</c:v>
                </c:pt>
                <c:pt idx="137">
                  <c:v>1642</c:v>
                </c:pt>
                <c:pt idx="138">
                  <c:v>1643</c:v>
                </c:pt>
                <c:pt idx="139">
                  <c:v>1644</c:v>
                </c:pt>
                <c:pt idx="140">
                  <c:v>1645</c:v>
                </c:pt>
                <c:pt idx="141">
                  <c:v>1646</c:v>
                </c:pt>
                <c:pt idx="142">
                  <c:v>1647</c:v>
                </c:pt>
                <c:pt idx="143">
                  <c:v>1648</c:v>
                </c:pt>
                <c:pt idx="144">
                  <c:v>1649</c:v>
                </c:pt>
                <c:pt idx="145">
                  <c:v>1650</c:v>
                </c:pt>
                <c:pt idx="146">
                  <c:v>1651</c:v>
                </c:pt>
                <c:pt idx="147">
                  <c:v>1652</c:v>
                </c:pt>
                <c:pt idx="148">
                  <c:v>1653</c:v>
                </c:pt>
                <c:pt idx="149">
                  <c:v>1654</c:v>
                </c:pt>
                <c:pt idx="150">
                  <c:v>1655</c:v>
                </c:pt>
                <c:pt idx="151">
                  <c:v>1656</c:v>
                </c:pt>
                <c:pt idx="152">
                  <c:v>1657</c:v>
                </c:pt>
                <c:pt idx="153">
                  <c:v>1658</c:v>
                </c:pt>
                <c:pt idx="154">
                  <c:v>1659</c:v>
                </c:pt>
                <c:pt idx="155">
                  <c:v>1660</c:v>
                </c:pt>
                <c:pt idx="156">
                  <c:v>1661</c:v>
                </c:pt>
                <c:pt idx="157">
                  <c:v>1662</c:v>
                </c:pt>
                <c:pt idx="158">
                  <c:v>1663</c:v>
                </c:pt>
                <c:pt idx="159">
                  <c:v>1664</c:v>
                </c:pt>
                <c:pt idx="160">
                  <c:v>1665</c:v>
                </c:pt>
                <c:pt idx="161">
                  <c:v>1666</c:v>
                </c:pt>
                <c:pt idx="162">
                  <c:v>1667</c:v>
                </c:pt>
                <c:pt idx="163">
                  <c:v>1668</c:v>
                </c:pt>
                <c:pt idx="164">
                  <c:v>1669</c:v>
                </c:pt>
                <c:pt idx="165">
                  <c:v>1670</c:v>
                </c:pt>
                <c:pt idx="166">
                  <c:v>1671</c:v>
                </c:pt>
                <c:pt idx="167">
                  <c:v>1672</c:v>
                </c:pt>
                <c:pt idx="168">
                  <c:v>1673</c:v>
                </c:pt>
                <c:pt idx="169">
                  <c:v>1674</c:v>
                </c:pt>
                <c:pt idx="170">
                  <c:v>1675</c:v>
                </c:pt>
                <c:pt idx="171">
                  <c:v>1676</c:v>
                </c:pt>
                <c:pt idx="172">
                  <c:v>1677</c:v>
                </c:pt>
                <c:pt idx="173">
                  <c:v>1678</c:v>
                </c:pt>
                <c:pt idx="174">
                  <c:v>1679</c:v>
                </c:pt>
                <c:pt idx="175">
                  <c:v>1680</c:v>
                </c:pt>
                <c:pt idx="176">
                  <c:v>1681</c:v>
                </c:pt>
                <c:pt idx="177">
                  <c:v>1682</c:v>
                </c:pt>
                <c:pt idx="178">
                  <c:v>1683</c:v>
                </c:pt>
                <c:pt idx="179">
                  <c:v>1684</c:v>
                </c:pt>
                <c:pt idx="180">
                  <c:v>1685</c:v>
                </c:pt>
                <c:pt idx="181">
                  <c:v>1686</c:v>
                </c:pt>
                <c:pt idx="182">
                  <c:v>1687</c:v>
                </c:pt>
                <c:pt idx="183">
                  <c:v>1688</c:v>
                </c:pt>
                <c:pt idx="184">
                  <c:v>1689</c:v>
                </c:pt>
                <c:pt idx="185">
                  <c:v>1690</c:v>
                </c:pt>
                <c:pt idx="186">
                  <c:v>1691</c:v>
                </c:pt>
                <c:pt idx="187">
                  <c:v>1692</c:v>
                </c:pt>
                <c:pt idx="188">
                  <c:v>1693</c:v>
                </c:pt>
                <c:pt idx="189">
                  <c:v>1694</c:v>
                </c:pt>
                <c:pt idx="190">
                  <c:v>1695</c:v>
                </c:pt>
                <c:pt idx="191">
                  <c:v>1696</c:v>
                </c:pt>
                <c:pt idx="192">
                  <c:v>1697</c:v>
                </c:pt>
                <c:pt idx="193">
                  <c:v>1698</c:v>
                </c:pt>
                <c:pt idx="194">
                  <c:v>1699</c:v>
                </c:pt>
                <c:pt idx="195">
                  <c:v>1700</c:v>
                </c:pt>
                <c:pt idx="196">
                  <c:v>1701</c:v>
                </c:pt>
                <c:pt idx="197">
                  <c:v>1702</c:v>
                </c:pt>
                <c:pt idx="198">
                  <c:v>1703</c:v>
                </c:pt>
                <c:pt idx="199">
                  <c:v>1704</c:v>
                </c:pt>
                <c:pt idx="200">
                  <c:v>1705</c:v>
                </c:pt>
                <c:pt idx="201">
                  <c:v>1706</c:v>
                </c:pt>
                <c:pt idx="202">
                  <c:v>1707</c:v>
                </c:pt>
                <c:pt idx="203">
                  <c:v>1708</c:v>
                </c:pt>
                <c:pt idx="204">
                  <c:v>1709</c:v>
                </c:pt>
                <c:pt idx="205">
                  <c:v>1710</c:v>
                </c:pt>
                <c:pt idx="206">
                  <c:v>1711</c:v>
                </c:pt>
                <c:pt idx="207">
                  <c:v>1712</c:v>
                </c:pt>
                <c:pt idx="208">
                  <c:v>1713</c:v>
                </c:pt>
                <c:pt idx="209">
                  <c:v>1714</c:v>
                </c:pt>
                <c:pt idx="210">
                  <c:v>1715</c:v>
                </c:pt>
                <c:pt idx="211">
                  <c:v>1716</c:v>
                </c:pt>
                <c:pt idx="212">
                  <c:v>1717</c:v>
                </c:pt>
                <c:pt idx="213">
                  <c:v>1718</c:v>
                </c:pt>
                <c:pt idx="214">
                  <c:v>1719</c:v>
                </c:pt>
                <c:pt idx="215">
                  <c:v>1720</c:v>
                </c:pt>
                <c:pt idx="216">
                  <c:v>1721</c:v>
                </c:pt>
                <c:pt idx="217">
                  <c:v>1722</c:v>
                </c:pt>
                <c:pt idx="218">
                  <c:v>1723</c:v>
                </c:pt>
                <c:pt idx="219">
                  <c:v>1724</c:v>
                </c:pt>
                <c:pt idx="220">
                  <c:v>1725</c:v>
                </c:pt>
                <c:pt idx="221">
                  <c:v>1726</c:v>
                </c:pt>
                <c:pt idx="222">
                  <c:v>1727</c:v>
                </c:pt>
                <c:pt idx="223">
                  <c:v>1728</c:v>
                </c:pt>
                <c:pt idx="224">
                  <c:v>1729</c:v>
                </c:pt>
                <c:pt idx="225">
                  <c:v>1730</c:v>
                </c:pt>
                <c:pt idx="226">
                  <c:v>1731</c:v>
                </c:pt>
                <c:pt idx="227">
                  <c:v>1732</c:v>
                </c:pt>
                <c:pt idx="228">
                  <c:v>1733</c:v>
                </c:pt>
                <c:pt idx="229">
                  <c:v>1734</c:v>
                </c:pt>
                <c:pt idx="230">
                  <c:v>1735</c:v>
                </c:pt>
                <c:pt idx="231">
                  <c:v>1736</c:v>
                </c:pt>
                <c:pt idx="232">
                  <c:v>1737</c:v>
                </c:pt>
                <c:pt idx="233">
                  <c:v>1738</c:v>
                </c:pt>
                <c:pt idx="234">
                  <c:v>1739</c:v>
                </c:pt>
                <c:pt idx="235">
                  <c:v>1740</c:v>
                </c:pt>
                <c:pt idx="236">
                  <c:v>1741</c:v>
                </c:pt>
                <c:pt idx="237">
                  <c:v>1742</c:v>
                </c:pt>
                <c:pt idx="238">
                  <c:v>1743</c:v>
                </c:pt>
                <c:pt idx="239">
                  <c:v>1744</c:v>
                </c:pt>
                <c:pt idx="240">
                  <c:v>1745</c:v>
                </c:pt>
                <c:pt idx="241">
                  <c:v>1746</c:v>
                </c:pt>
                <c:pt idx="242">
                  <c:v>1747</c:v>
                </c:pt>
                <c:pt idx="243">
                  <c:v>1748</c:v>
                </c:pt>
                <c:pt idx="244">
                  <c:v>1749</c:v>
                </c:pt>
                <c:pt idx="245">
                  <c:v>1750</c:v>
                </c:pt>
                <c:pt idx="246">
                  <c:v>1751</c:v>
                </c:pt>
                <c:pt idx="247">
                  <c:v>1752</c:v>
                </c:pt>
                <c:pt idx="248">
                  <c:v>1753</c:v>
                </c:pt>
                <c:pt idx="249">
                  <c:v>1754</c:v>
                </c:pt>
                <c:pt idx="250">
                  <c:v>1755</c:v>
                </c:pt>
                <c:pt idx="251">
                  <c:v>1756</c:v>
                </c:pt>
                <c:pt idx="252">
                  <c:v>1757</c:v>
                </c:pt>
                <c:pt idx="253">
                  <c:v>1758</c:v>
                </c:pt>
                <c:pt idx="254">
                  <c:v>1759</c:v>
                </c:pt>
              </c:numCache>
            </c:numRef>
          </c:xVal>
          <c:yVal>
            <c:numRef>
              <c:f>Graph!$E$1507:$E$1759</c:f>
              <c:numCache>
                <c:formatCode>General</c:formatCode>
                <c:ptCount val="25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41-4590-AEBB-7CE7FE9208AA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Graph!$A$1506:$A$1760</c:f>
              <c:numCache>
                <c:formatCode>General</c:formatCode>
                <c:ptCount val="255"/>
                <c:pt idx="0">
                  <c:v>1505</c:v>
                </c:pt>
                <c:pt idx="1">
                  <c:v>1506</c:v>
                </c:pt>
                <c:pt idx="2">
                  <c:v>1507</c:v>
                </c:pt>
                <c:pt idx="3">
                  <c:v>1508</c:v>
                </c:pt>
                <c:pt idx="4">
                  <c:v>1509</c:v>
                </c:pt>
                <c:pt idx="5">
                  <c:v>1510</c:v>
                </c:pt>
                <c:pt idx="6">
                  <c:v>1511</c:v>
                </c:pt>
                <c:pt idx="7">
                  <c:v>1512</c:v>
                </c:pt>
                <c:pt idx="8">
                  <c:v>1513</c:v>
                </c:pt>
                <c:pt idx="9">
                  <c:v>1514</c:v>
                </c:pt>
                <c:pt idx="10">
                  <c:v>1515</c:v>
                </c:pt>
                <c:pt idx="11">
                  <c:v>1516</c:v>
                </c:pt>
                <c:pt idx="12">
                  <c:v>1517</c:v>
                </c:pt>
                <c:pt idx="13">
                  <c:v>1518</c:v>
                </c:pt>
                <c:pt idx="14">
                  <c:v>1519</c:v>
                </c:pt>
                <c:pt idx="15">
                  <c:v>1520</c:v>
                </c:pt>
                <c:pt idx="16">
                  <c:v>1521</c:v>
                </c:pt>
                <c:pt idx="17">
                  <c:v>1522</c:v>
                </c:pt>
                <c:pt idx="18">
                  <c:v>1523</c:v>
                </c:pt>
                <c:pt idx="19">
                  <c:v>1524</c:v>
                </c:pt>
                <c:pt idx="20">
                  <c:v>1525</c:v>
                </c:pt>
                <c:pt idx="21">
                  <c:v>1526</c:v>
                </c:pt>
                <c:pt idx="22">
                  <c:v>1527</c:v>
                </c:pt>
                <c:pt idx="23">
                  <c:v>1528</c:v>
                </c:pt>
                <c:pt idx="24">
                  <c:v>1529</c:v>
                </c:pt>
                <c:pt idx="25">
                  <c:v>1530</c:v>
                </c:pt>
                <c:pt idx="26">
                  <c:v>1531</c:v>
                </c:pt>
                <c:pt idx="27">
                  <c:v>1532</c:v>
                </c:pt>
                <c:pt idx="28">
                  <c:v>1533</c:v>
                </c:pt>
                <c:pt idx="29">
                  <c:v>1534</c:v>
                </c:pt>
                <c:pt idx="30">
                  <c:v>1535</c:v>
                </c:pt>
                <c:pt idx="31">
                  <c:v>1536</c:v>
                </c:pt>
                <c:pt idx="32">
                  <c:v>1537</c:v>
                </c:pt>
                <c:pt idx="33">
                  <c:v>1538</c:v>
                </c:pt>
                <c:pt idx="34">
                  <c:v>1539</c:v>
                </c:pt>
                <c:pt idx="35">
                  <c:v>1540</c:v>
                </c:pt>
                <c:pt idx="36">
                  <c:v>1541</c:v>
                </c:pt>
                <c:pt idx="37">
                  <c:v>1542</c:v>
                </c:pt>
                <c:pt idx="38">
                  <c:v>1543</c:v>
                </c:pt>
                <c:pt idx="39">
                  <c:v>1544</c:v>
                </c:pt>
                <c:pt idx="40">
                  <c:v>1545</c:v>
                </c:pt>
                <c:pt idx="41">
                  <c:v>1546</c:v>
                </c:pt>
                <c:pt idx="42">
                  <c:v>1547</c:v>
                </c:pt>
                <c:pt idx="43">
                  <c:v>1548</c:v>
                </c:pt>
                <c:pt idx="44">
                  <c:v>1549</c:v>
                </c:pt>
                <c:pt idx="45">
                  <c:v>1550</c:v>
                </c:pt>
                <c:pt idx="46">
                  <c:v>1551</c:v>
                </c:pt>
                <c:pt idx="47">
                  <c:v>1552</c:v>
                </c:pt>
                <c:pt idx="48">
                  <c:v>1553</c:v>
                </c:pt>
                <c:pt idx="49">
                  <c:v>1554</c:v>
                </c:pt>
                <c:pt idx="50">
                  <c:v>1555</c:v>
                </c:pt>
                <c:pt idx="51">
                  <c:v>1556</c:v>
                </c:pt>
                <c:pt idx="52">
                  <c:v>1557</c:v>
                </c:pt>
                <c:pt idx="53">
                  <c:v>1558</c:v>
                </c:pt>
                <c:pt idx="54">
                  <c:v>1559</c:v>
                </c:pt>
                <c:pt idx="55">
                  <c:v>1560</c:v>
                </c:pt>
                <c:pt idx="56">
                  <c:v>1561</c:v>
                </c:pt>
                <c:pt idx="57">
                  <c:v>1562</c:v>
                </c:pt>
                <c:pt idx="58">
                  <c:v>1563</c:v>
                </c:pt>
                <c:pt idx="59">
                  <c:v>1564</c:v>
                </c:pt>
                <c:pt idx="60">
                  <c:v>1565</c:v>
                </c:pt>
                <c:pt idx="61">
                  <c:v>1566</c:v>
                </c:pt>
                <c:pt idx="62">
                  <c:v>1567</c:v>
                </c:pt>
                <c:pt idx="63">
                  <c:v>1568</c:v>
                </c:pt>
                <c:pt idx="64">
                  <c:v>1569</c:v>
                </c:pt>
                <c:pt idx="65">
                  <c:v>1570</c:v>
                </c:pt>
                <c:pt idx="66">
                  <c:v>1571</c:v>
                </c:pt>
                <c:pt idx="67">
                  <c:v>1572</c:v>
                </c:pt>
                <c:pt idx="68">
                  <c:v>1573</c:v>
                </c:pt>
                <c:pt idx="69">
                  <c:v>1574</c:v>
                </c:pt>
                <c:pt idx="70">
                  <c:v>1575</c:v>
                </c:pt>
                <c:pt idx="71">
                  <c:v>1576</c:v>
                </c:pt>
                <c:pt idx="72">
                  <c:v>1577</c:v>
                </c:pt>
                <c:pt idx="73">
                  <c:v>1578</c:v>
                </c:pt>
                <c:pt idx="74">
                  <c:v>1579</c:v>
                </c:pt>
                <c:pt idx="75">
                  <c:v>1580</c:v>
                </c:pt>
                <c:pt idx="76">
                  <c:v>1581</c:v>
                </c:pt>
                <c:pt idx="77">
                  <c:v>1582</c:v>
                </c:pt>
                <c:pt idx="78">
                  <c:v>1583</c:v>
                </c:pt>
                <c:pt idx="79">
                  <c:v>1584</c:v>
                </c:pt>
                <c:pt idx="80">
                  <c:v>1585</c:v>
                </c:pt>
                <c:pt idx="81">
                  <c:v>1586</c:v>
                </c:pt>
                <c:pt idx="82">
                  <c:v>1587</c:v>
                </c:pt>
                <c:pt idx="83">
                  <c:v>1588</c:v>
                </c:pt>
                <c:pt idx="84">
                  <c:v>1589</c:v>
                </c:pt>
                <c:pt idx="85">
                  <c:v>1590</c:v>
                </c:pt>
                <c:pt idx="86">
                  <c:v>1591</c:v>
                </c:pt>
                <c:pt idx="87">
                  <c:v>1592</c:v>
                </c:pt>
                <c:pt idx="88">
                  <c:v>1593</c:v>
                </c:pt>
                <c:pt idx="89">
                  <c:v>1594</c:v>
                </c:pt>
                <c:pt idx="90">
                  <c:v>1595</c:v>
                </c:pt>
                <c:pt idx="91">
                  <c:v>1596</c:v>
                </c:pt>
                <c:pt idx="92">
                  <c:v>1597</c:v>
                </c:pt>
                <c:pt idx="93">
                  <c:v>1598</c:v>
                </c:pt>
                <c:pt idx="94">
                  <c:v>1599</c:v>
                </c:pt>
                <c:pt idx="95">
                  <c:v>1600</c:v>
                </c:pt>
                <c:pt idx="96">
                  <c:v>1601</c:v>
                </c:pt>
                <c:pt idx="97">
                  <c:v>1602</c:v>
                </c:pt>
                <c:pt idx="98">
                  <c:v>1603</c:v>
                </c:pt>
                <c:pt idx="99">
                  <c:v>1604</c:v>
                </c:pt>
                <c:pt idx="100">
                  <c:v>1605</c:v>
                </c:pt>
                <c:pt idx="101">
                  <c:v>1606</c:v>
                </c:pt>
                <c:pt idx="102">
                  <c:v>1607</c:v>
                </c:pt>
                <c:pt idx="103">
                  <c:v>1608</c:v>
                </c:pt>
                <c:pt idx="104">
                  <c:v>1609</c:v>
                </c:pt>
                <c:pt idx="105">
                  <c:v>1610</c:v>
                </c:pt>
                <c:pt idx="106">
                  <c:v>1611</c:v>
                </c:pt>
                <c:pt idx="107">
                  <c:v>1612</c:v>
                </c:pt>
                <c:pt idx="108">
                  <c:v>1613</c:v>
                </c:pt>
                <c:pt idx="109">
                  <c:v>1614</c:v>
                </c:pt>
                <c:pt idx="110">
                  <c:v>1615</c:v>
                </c:pt>
                <c:pt idx="111">
                  <c:v>1616</c:v>
                </c:pt>
                <c:pt idx="112">
                  <c:v>1617</c:v>
                </c:pt>
                <c:pt idx="113">
                  <c:v>1618</c:v>
                </c:pt>
                <c:pt idx="114">
                  <c:v>1619</c:v>
                </c:pt>
                <c:pt idx="115">
                  <c:v>1620</c:v>
                </c:pt>
                <c:pt idx="116">
                  <c:v>1621</c:v>
                </c:pt>
                <c:pt idx="117">
                  <c:v>1622</c:v>
                </c:pt>
                <c:pt idx="118">
                  <c:v>1623</c:v>
                </c:pt>
                <c:pt idx="119">
                  <c:v>1624</c:v>
                </c:pt>
                <c:pt idx="120">
                  <c:v>1625</c:v>
                </c:pt>
                <c:pt idx="121">
                  <c:v>1626</c:v>
                </c:pt>
                <c:pt idx="122">
                  <c:v>1627</c:v>
                </c:pt>
                <c:pt idx="123">
                  <c:v>1628</c:v>
                </c:pt>
                <c:pt idx="124">
                  <c:v>1629</c:v>
                </c:pt>
                <c:pt idx="125">
                  <c:v>1630</c:v>
                </c:pt>
                <c:pt idx="126">
                  <c:v>1631</c:v>
                </c:pt>
                <c:pt idx="127">
                  <c:v>1632</c:v>
                </c:pt>
                <c:pt idx="128">
                  <c:v>1633</c:v>
                </c:pt>
                <c:pt idx="129">
                  <c:v>1634</c:v>
                </c:pt>
                <c:pt idx="130">
                  <c:v>1635</c:v>
                </c:pt>
                <c:pt idx="131">
                  <c:v>1636</c:v>
                </c:pt>
                <c:pt idx="132">
                  <c:v>1637</c:v>
                </c:pt>
                <c:pt idx="133">
                  <c:v>1638</c:v>
                </c:pt>
                <c:pt idx="134">
                  <c:v>1639</c:v>
                </c:pt>
                <c:pt idx="135">
                  <c:v>1640</c:v>
                </c:pt>
                <c:pt idx="136">
                  <c:v>1641</c:v>
                </c:pt>
                <c:pt idx="137">
                  <c:v>1642</c:v>
                </c:pt>
                <c:pt idx="138">
                  <c:v>1643</c:v>
                </c:pt>
                <c:pt idx="139">
                  <c:v>1644</c:v>
                </c:pt>
                <c:pt idx="140">
                  <c:v>1645</c:v>
                </c:pt>
                <c:pt idx="141">
                  <c:v>1646</c:v>
                </c:pt>
                <c:pt idx="142">
                  <c:v>1647</c:v>
                </c:pt>
                <c:pt idx="143">
                  <c:v>1648</c:v>
                </c:pt>
                <c:pt idx="144">
                  <c:v>1649</c:v>
                </c:pt>
                <c:pt idx="145">
                  <c:v>1650</c:v>
                </c:pt>
                <c:pt idx="146">
                  <c:v>1651</c:v>
                </c:pt>
                <c:pt idx="147">
                  <c:v>1652</c:v>
                </c:pt>
                <c:pt idx="148">
                  <c:v>1653</c:v>
                </c:pt>
                <c:pt idx="149">
                  <c:v>1654</c:v>
                </c:pt>
                <c:pt idx="150">
                  <c:v>1655</c:v>
                </c:pt>
                <c:pt idx="151">
                  <c:v>1656</c:v>
                </c:pt>
                <c:pt idx="152">
                  <c:v>1657</c:v>
                </c:pt>
                <c:pt idx="153">
                  <c:v>1658</c:v>
                </c:pt>
                <c:pt idx="154">
                  <c:v>1659</c:v>
                </c:pt>
                <c:pt idx="155">
                  <c:v>1660</c:v>
                </c:pt>
                <c:pt idx="156">
                  <c:v>1661</c:v>
                </c:pt>
                <c:pt idx="157">
                  <c:v>1662</c:v>
                </c:pt>
                <c:pt idx="158">
                  <c:v>1663</c:v>
                </c:pt>
                <c:pt idx="159">
                  <c:v>1664</c:v>
                </c:pt>
                <c:pt idx="160">
                  <c:v>1665</c:v>
                </c:pt>
                <c:pt idx="161">
                  <c:v>1666</c:v>
                </c:pt>
                <c:pt idx="162">
                  <c:v>1667</c:v>
                </c:pt>
                <c:pt idx="163">
                  <c:v>1668</c:v>
                </c:pt>
                <c:pt idx="164">
                  <c:v>1669</c:v>
                </c:pt>
                <c:pt idx="165">
                  <c:v>1670</c:v>
                </c:pt>
                <c:pt idx="166">
                  <c:v>1671</c:v>
                </c:pt>
                <c:pt idx="167">
                  <c:v>1672</c:v>
                </c:pt>
                <c:pt idx="168">
                  <c:v>1673</c:v>
                </c:pt>
                <c:pt idx="169">
                  <c:v>1674</c:v>
                </c:pt>
                <c:pt idx="170">
                  <c:v>1675</c:v>
                </c:pt>
                <c:pt idx="171">
                  <c:v>1676</c:v>
                </c:pt>
                <c:pt idx="172">
                  <c:v>1677</c:v>
                </c:pt>
                <c:pt idx="173">
                  <c:v>1678</c:v>
                </c:pt>
                <c:pt idx="174">
                  <c:v>1679</c:v>
                </c:pt>
                <c:pt idx="175">
                  <c:v>1680</c:v>
                </c:pt>
                <c:pt idx="176">
                  <c:v>1681</c:v>
                </c:pt>
                <c:pt idx="177">
                  <c:v>1682</c:v>
                </c:pt>
                <c:pt idx="178">
                  <c:v>1683</c:v>
                </c:pt>
                <c:pt idx="179">
                  <c:v>1684</c:v>
                </c:pt>
                <c:pt idx="180">
                  <c:v>1685</c:v>
                </c:pt>
                <c:pt idx="181">
                  <c:v>1686</c:v>
                </c:pt>
                <c:pt idx="182">
                  <c:v>1687</c:v>
                </c:pt>
                <c:pt idx="183">
                  <c:v>1688</c:v>
                </c:pt>
                <c:pt idx="184">
                  <c:v>1689</c:v>
                </c:pt>
                <c:pt idx="185">
                  <c:v>1690</c:v>
                </c:pt>
                <c:pt idx="186">
                  <c:v>1691</c:v>
                </c:pt>
                <c:pt idx="187">
                  <c:v>1692</c:v>
                </c:pt>
                <c:pt idx="188">
                  <c:v>1693</c:v>
                </c:pt>
                <c:pt idx="189">
                  <c:v>1694</c:v>
                </c:pt>
                <c:pt idx="190">
                  <c:v>1695</c:v>
                </c:pt>
                <c:pt idx="191">
                  <c:v>1696</c:v>
                </c:pt>
                <c:pt idx="192">
                  <c:v>1697</c:v>
                </c:pt>
                <c:pt idx="193">
                  <c:v>1698</c:v>
                </c:pt>
                <c:pt idx="194">
                  <c:v>1699</c:v>
                </c:pt>
                <c:pt idx="195">
                  <c:v>1700</c:v>
                </c:pt>
                <c:pt idx="196">
                  <c:v>1701</c:v>
                </c:pt>
                <c:pt idx="197">
                  <c:v>1702</c:v>
                </c:pt>
                <c:pt idx="198">
                  <c:v>1703</c:v>
                </c:pt>
                <c:pt idx="199">
                  <c:v>1704</c:v>
                </c:pt>
                <c:pt idx="200">
                  <c:v>1705</c:v>
                </c:pt>
                <c:pt idx="201">
                  <c:v>1706</c:v>
                </c:pt>
                <c:pt idx="202">
                  <c:v>1707</c:v>
                </c:pt>
                <c:pt idx="203">
                  <c:v>1708</c:v>
                </c:pt>
                <c:pt idx="204">
                  <c:v>1709</c:v>
                </c:pt>
                <c:pt idx="205">
                  <c:v>1710</c:v>
                </c:pt>
                <c:pt idx="206">
                  <c:v>1711</c:v>
                </c:pt>
                <c:pt idx="207">
                  <c:v>1712</c:v>
                </c:pt>
                <c:pt idx="208">
                  <c:v>1713</c:v>
                </c:pt>
                <c:pt idx="209">
                  <c:v>1714</c:v>
                </c:pt>
                <c:pt idx="210">
                  <c:v>1715</c:v>
                </c:pt>
                <c:pt idx="211">
                  <c:v>1716</c:v>
                </c:pt>
                <c:pt idx="212">
                  <c:v>1717</c:v>
                </c:pt>
                <c:pt idx="213">
                  <c:v>1718</c:v>
                </c:pt>
                <c:pt idx="214">
                  <c:v>1719</c:v>
                </c:pt>
                <c:pt idx="215">
                  <c:v>1720</c:v>
                </c:pt>
                <c:pt idx="216">
                  <c:v>1721</c:v>
                </c:pt>
                <c:pt idx="217">
                  <c:v>1722</c:v>
                </c:pt>
                <c:pt idx="218">
                  <c:v>1723</c:v>
                </c:pt>
                <c:pt idx="219">
                  <c:v>1724</c:v>
                </c:pt>
                <c:pt idx="220">
                  <c:v>1725</c:v>
                </c:pt>
                <c:pt idx="221">
                  <c:v>1726</c:v>
                </c:pt>
                <c:pt idx="222">
                  <c:v>1727</c:v>
                </c:pt>
                <c:pt idx="223">
                  <c:v>1728</c:v>
                </c:pt>
                <c:pt idx="224">
                  <c:v>1729</c:v>
                </c:pt>
                <c:pt idx="225">
                  <c:v>1730</c:v>
                </c:pt>
                <c:pt idx="226">
                  <c:v>1731</c:v>
                </c:pt>
                <c:pt idx="227">
                  <c:v>1732</c:v>
                </c:pt>
                <c:pt idx="228">
                  <c:v>1733</c:v>
                </c:pt>
                <c:pt idx="229">
                  <c:v>1734</c:v>
                </c:pt>
                <c:pt idx="230">
                  <c:v>1735</c:v>
                </c:pt>
                <c:pt idx="231">
                  <c:v>1736</c:v>
                </c:pt>
                <c:pt idx="232">
                  <c:v>1737</c:v>
                </c:pt>
                <c:pt idx="233">
                  <c:v>1738</c:v>
                </c:pt>
                <c:pt idx="234">
                  <c:v>1739</c:v>
                </c:pt>
                <c:pt idx="235">
                  <c:v>1740</c:v>
                </c:pt>
                <c:pt idx="236">
                  <c:v>1741</c:v>
                </c:pt>
                <c:pt idx="237">
                  <c:v>1742</c:v>
                </c:pt>
                <c:pt idx="238">
                  <c:v>1743</c:v>
                </c:pt>
                <c:pt idx="239">
                  <c:v>1744</c:v>
                </c:pt>
                <c:pt idx="240">
                  <c:v>1745</c:v>
                </c:pt>
                <c:pt idx="241">
                  <c:v>1746</c:v>
                </c:pt>
                <c:pt idx="242">
                  <c:v>1747</c:v>
                </c:pt>
                <c:pt idx="243">
                  <c:v>1748</c:v>
                </c:pt>
                <c:pt idx="244">
                  <c:v>1749</c:v>
                </c:pt>
                <c:pt idx="245">
                  <c:v>1750</c:v>
                </c:pt>
                <c:pt idx="246">
                  <c:v>1751</c:v>
                </c:pt>
                <c:pt idx="247">
                  <c:v>1752</c:v>
                </c:pt>
                <c:pt idx="248">
                  <c:v>1753</c:v>
                </c:pt>
                <c:pt idx="249">
                  <c:v>1754</c:v>
                </c:pt>
                <c:pt idx="250">
                  <c:v>1755</c:v>
                </c:pt>
                <c:pt idx="251">
                  <c:v>1756</c:v>
                </c:pt>
                <c:pt idx="252">
                  <c:v>1757</c:v>
                </c:pt>
                <c:pt idx="253">
                  <c:v>1758</c:v>
                </c:pt>
                <c:pt idx="254">
                  <c:v>1759</c:v>
                </c:pt>
              </c:numCache>
            </c:numRef>
          </c:xVal>
          <c:yVal>
            <c:numRef>
              <c:f>Graph!$G$1507:$G$1759</c:f>
              <c:numCache>
                <c:formatCode>General</c:formatCode>
                <c:ptCount val="25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41-4590-AEBB-7CE7FE9208AA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Graph!$A$1506:$A$1760</c:f>
              <c:numCache>
                <c:formatCode>General</c:formatCode>
                <c:ptCount val="255"/>
                <c:pt idx="0">
                  <c:v>1505</c:v>
                </c:pt>
                <c:pt idx="1">
                  <c:v>1506</c:v>
                </c:pt>
                <c:pt idx="2">
                  <c:v>1507</c:v>
                </c:pt>
                <c:pt idx="3">
                  <c:v>1508</c:v>
                </c:pt>
                <c:pt idx="4">
                  <c:v>1509</c:v>
                </c:pt>
                <c:pt idx="5">
                  <c:v>1510</c:v>
                </c:pt>
                <c:pt idx="6">
                  <c:v>1511</c:v>
                </c:pt>
                <c:pt idx="7">
                  <c:v>1512</c:v>
                </c:pt>
                <c:pt idx="8">
                  <c:v>1513</c:v>
                </c:pt>
                <c:pt idx="9">
                  <c:v>1514</c:v>
                </c:pt>
                <c:pt idx="10">
                  <c:v>1515</c:v>
                </c:pt>
                <c:pt idx="11">
                  <c:v>1516</c:v>
                </c:pt>
                <c:pt idx="12">
                  <c:v>1517</c:v>
                </c:pt>
                <c:pt idx="13">
                  <c:v>1518</c:v>
                </c:pt>
                <c:pt idx="14">
                  <c:v>1519</c:v>
                </c:pt>
                <c:pt idx="15">
                  <c:v>1520</c:v>
                </c:pt>
                <c:pt idx="16">
                  <c:v>1521</c:v>
                </c:pt>
                <c:pt idx="17">
                  <c:v>1522</c:v>
                </c:pt>
                <c:pt idx="18">
                  <c:v>1523</c:v>
                </c:pt>
                <c:pt idx="19">
                  <c:v>1524</c:v>
                </c:pt>
                <c:pt idx="20">
                  <c:v>1525</c:v>
                </c:pt>
                <c:pt idx="21">
                  <c:v>1526</c:v>
                </c:pt>
                <c:pt idx="22">
                  <c:v>1527</c:v>
                </c:pt>
                <c:pt idx="23">
                  <c:v>1528</c:v>
                </c:pt>
                <c:pt idx="24">
                  <c:v>1529</c:v>
                </c:pt>
                <c:pt idx="25">
                  <c:v>1530</c:v>
                </c:pt>
                <c:pt idx="26">
                  <c:v>1531</c:v>
                </c:pt>
                <c:pt idx="27">
                  <c:v>1532</c:v>
                </c:pt>
                <c:pt idx="28">
                  <c:v>1533</c:v>
                </c:pt>
                <c:pt idx="29">
                  <c:v>1534</c:v>
                </c:pt>
                <c:pt idx="30">
                  <c:v>1535</c:v>
                </c:pt>
                <c:pt idx="31">
                  <c:v>1536</c:v>
                </c:pt>
                <c:pt idx="32">
                  <c:v>1537</c:v>
                </c:pt>
                <c:pt idx="33">
                  <c:v>1538</c:v>
                </c:pt>
                <c:pt idx="34">
                  <c:v>1539</c:v>
                </c:pt>
                <c:pt idx="35">
                  <c:v>1540</c:v>
                </c:pt>
                <c:pt idx="36">
                  <c:v>1541</c:v>
                </c:pt>
                <c:pt idx="37">
                  <c:v>1542</c:v>
                </c:pt>
                <c:pt idx="38">
                  <c:v>1543</c:v>
                </c:pt>
                <c:pt idx="39">
                  <c:v>1544</c:v>
                </c:pt>
                <c:pt idx="40">
                  <c:v>1545</c:v>
                </c:pt>
                <c:pt idx="41">
                  <c:v>1546</c:v>
                </c:pt>
                <c:pt idx="42">
                  <c:v>1547</c:v>
                </c:pt>
                <c:pt idx="43">
                  <c:v>1548</c:v>
                </c:pt>
                <c:pt idx="44">
                  <c:v>1549</c:v>
                </c:pt>
                <c:pt idx="45">
                  <c:v>1550</c:v>
                </c:pt>
                <c:pt idx="46">
                  <c:v>1551</c:v>
                </c:pt>
                <c:pt idx="47">
                  <c:v>1552</c:v>
                </c:pt>
                <c:pt idx="48">
                  <c:v>1553</c:v>
                </c:pt>
                <c:pt idx="49">
                  <c:v>1554</c:v>
                </c:pt>
                <c:pt idx="50">
                  <c:v>1555</c:v>
                </c:pt>
                <c:pt idx="51">
                  <c:v>1556</c:v>
                </c:pt>
                <c:pt idx="52">
                  <c:v>1557</c:v>
                </c:pt>
                <c:pt idx="53">
                  <c:v>1558</c:v>
                </c:pt>
                <c:pt idx="54">
                  <c:v>1559</c:v>
                </c:pt>
                <c:pt idx="55">
                  <c:v>1560</c:v>
                </c:pt>
                <c:pt idx="56">
                  <c:v>1561</c:v>
                </c:pt>
                <c:pt idx="57">
                  <c:v>1562</c:v>
                </c:pt>
                <c:pt idx="58">
                  <c:v>1563</c:v>
                </c:pt>
                <c:pt idx="59">
                  <c:v>1564</c:v>
                </c:pt>
                <c:pt idx="60">
                  <c:v>1565</c:v>
                </c:pt>
                <c:pt idx="61">
                  <c:v>1566</c:v>
                </c:pt>
                <c:pt idx="62">
                  <c:v>1567</c:v>
                </c:pt>
                <c:pt idx="63">
                  <c:v>1568</c:v>
                </c:pt>
                <c:pt idx="64">
                  <c:v>1569</c:v>
                </c:pt>
                <c:pt idx="65">
                  <c:v>1570</c:v>
                </c:pt>
                <c:pt idx="66">
                  <c:v>1571</c:v>
                </c:pt>
                <c:pt idx="67">
                  <c:v>1572</c:v>
                </c:pt>
                <c:pt idx="68">
                  <c:v>1573</c:v>
                </c:pt>
                <c:pt idx="69">
                  <c:v>1574</c:v>
                </c:pt>
                <c:pt idx="70">
                  <c:v>1575</c:v>
                </c:pt>
                <c:pt idx="71">
                  <c:v>1576</c:v>
                </c:pt>
                <c:pt idx="72">
                  <c:v>1577</c:v>
                </c:pt>
                <c:pt idx="73">
                  <c:v>1578</c:v>
                </c:pt>
                <c:pt idx="74">
                  <c:v>1579</c:v>
                </c:pt>
                <c:pt idx="75">
                  <c:v>1580</c:v>
                </c:pt>
                <c:pt idx="76">
                  <c:v>1581</c:v>
                </c:pt>
                <c:pt idx="77">
                  <c:v>1582</c:v>
                </c:pt>
                <c:pt idx="78">
                  <c:v>1583</c:v>
                </c:pt>
                <c:pt idx="79">
                  <c:v>1584</c:v>
                </c:pt>
                <c:pt idx="80">
                  <c:v>1585</c:v>
                </c:pt>
                <c:pt idx="81">
                  <c:v>1586</c:v>
                </c:pt>
                <c:pt idx="82">
                  <c:v>1587</c:v>
                </c:pt>
                <c:pt idx="83">
                  <c:v>1588</c:v>
                </c:pt>
                <c:pt idx="84">
                  <c:v>1589</c:v>
                </c:pt>
                <c:pt idx="85">
                  <c:v>1590</c:v>
                </c:pt>
                <c:pt idx="86">
                  <c:v>1591</c:v>
                </c:pt>
                <c:pt idx="87">
                  <c:v>1592</c:v>
                </c:pt>
                <c:pt idx="88">
                  <c:v>1593</c:v>
                </c:pt>
                <c:pt idx="89">
                  <c:v>1594</c:v>
                </c:pt>
                <c:pt idx="90">
                  <c:v>1595</c:v>
                </c:pt>
                <c:pt idx="91">
                  <c:v>1596</c:v>
                </c:pt>
                <c:pt idx="92">
                  <c:v>1597</c:v>
                </c:pt>
                <c:pt idx="93">
                  <c:v>1598</c:v>
                </c:pt>
                <c:pt idx="94">
                  <c:v>1599</c:v>
                </c:pt>
                <c:pt idx="95">
                  <c:v>1600</c:v>
                </c:pt>
                <c:pt idx="96">
                  <c:v>1601</c:v>
                </c:pt>
                <c:pt idx="97">
                  <c:v>1602</c:v>
                </c:pt>
                <c:pt idx="98">
                  <c:v>1603</c:v>
                </c:pt>
                <c:pt idx="99">
                  <c:v>1604</c:v>
                </c:pt>
                <c:pt idx="100">
                  <c:v>1605</c:v>
                </c:pt>
                <c:pt idx="101">
                  <c:v>1606</c:v>
                </c:pt>
                <c:pt idx="102">
                  <c:v>1607</c:v>
                </c:pt>
                <c:pt idx="103">
                  <c:v>1608</c:v>
                </c:pt>
                <c:pt idx="104">
                  <c:v>1609</c:v>
                </c:pt>
                <c:pt idx="105">
                  <c:v>1610</c:v>
                </c:pt>
                <c:pt idx="106">
                  <c:v>1611</c:v>
                </c:pt>
                <c:pt idx="107">
                  <c:v>1612</c:v>
                </c:pt>
                <c:pt idx="108">
                  <c:v>1613</c:v>
                </c:pt>
                <c:pt idx="109">
                  <c:v>1614</c:v>
                </c:pt>
                <c:pt idx="110">
                  <c:v>1615</c:v>
                </c:pt>
                <c:pt idx="111">
                  <c:v>1616</c:v>
                </c:pt>
                <c:pt idx="112">
                  <c:v>1617</c:v>
                </c:pt>
                <c:pt idx="113">
                  <c:v>1618</c:v>
                </c:pt>
                <c:pt idx="114">
                  <c:v>1619</c:v>
                </c:pt>
                <c:pt idx="115">
                  <c:v>1620</c:v>
                </c:pt>
                <c:pt idx="116">
                  <c:v>1621</c:v>
                </c:pt>
                <c:pt idx="117">
                  <c:v>1622</c:v>
                </c:pt>
                <c:pt idx="118">
                  <c:v>1623</c:v>
                </c:pt>
                <c:pt idx="119">
                  <c:v>1624</c:v>
                </c:pt>
                <c:pt idx="120">
                  <c:v>1625</c:v>
                </c:pt>
                <c:pt idx="121">
                  <c:v>1626</c:v>
                </c:pt>
                <c:pt idx="122">
                  <c:v>1627</c:v>
                </c:pt>
                <c:pt idx="123">
                  <c:v>1628</c:v>
                </c:pt>
                <c:pt idx="124">
                  <c:v>1629</c:v>
                </c:pt>
                <c:pt idx="125">
                  <c:v>1630</c:v>
                </c:pt>
                <c:pt idx="126">
                  <c:v>1631</c:v>
                </c:pt>
                <c:pt idx="127">
                  <c:v>1632</c:v>
                </c:pt>
                <c:pt idx="128">
                  <c:v>1633</c:v>
                </c:pt>
                <c:pt idx="129">
                  <c:v>1634</c:v>
                </c:pt>
                <c:pt idx="130">
                  <c:v>1635</c:v>
                </c:pt>
                <c:pt idx="131">
                  <c:v>1636</c:v>
                </c:pt>
                <c:pt idx="132">
                  <c:v>1637</c:v>
                </c:pt>
                <c:pt idx="133">
                  <c:v>1638</c:v>
                </c:pt>
                <c:pt idx="134">
                  <c:v>1639</c:v>
                </c:pt>
                <c:pt idx="135">
                  <c:v>1640</c:v>
                </c:pt>
                <c:pt idx="136">
                  <c:v>1641</c:v>
                </c:pt>
                <c:pt idx="137">
                  <c:v>1642</c:v>
                </c:pt>
                <c:pt idx="138">
                  <c:v>1643</c:v>
                </c:pt>
                <c:pt idx="139">
                  <c:v>1644</c:v>
                </c:pt>
                <c:pt idx="140">
                  <c:v>1645</c:v>
                </c:pt>
                <c:pt idx="141">
                  <c:v>1646</c:v>
                </c:pt>
                <c:pt idx="142">
                  <c:v>1647</c:v>
                </c:pt>
                <c:pt idx="143">
                  <c:v>1648</c:v>
                </c:pt>
                <c:pt idx="144">
                  <c:v>1649</c:v>
                </c:pt>
                <c:pt idx="145">
                  <c:v>1650</c:v>
                </c:pt>
                <c:pt idx="146">
                  <c:v>1651</c:v>
                </c:pt>
                <c:pt idx="147">
                  <c:v>1652</c:v>
                </c:pt>
                <c:pt idx="148">
                  <c:v>1653</c:v>
                </c:pt>
                <c:pt idx="149">
                  <c:v>1654</c:v>
                </c:pt>
                <c:pt idx="150">
                  <c:v>1655</c:v>
                </c:pt>
                <c:pt idx="151">
                  <c:v>1656</c:v>
                </c:pt>
                <c:pt idx="152">
                  <c:v>1657</c:v>
                </c:pt>
                <c:pt idx="153">
                  <c:v>1658</c:v>
                </c:pt>
                <c:pt idx="154">
                  <c:v>1659</c:v>
                </c:pt>
                <c:pt idx="155">
                  <c:v>1660</c:v>
                </c:pt>
                <c:pt idx="156">
                  <c:v>1661</c:v>
                </c:pt>
                <c:pt idx="157">
                  <c:v>1662</c:v>
                </c:pt>
                <c:pt idx="158">
                  <c:v>1663</c:v>
                </c:pt>
                <c:pt idx="159">
                  <c:v>1664</c:v>
                </c:pt>
                <c:pt idx="160">
                  <c:v>1665</c:v>
                </c:pt>
                <c:pt idx="161">
                  <c:v>1666</c:v>
                </c:pt>
                <c:pt idx="162">
                  <c:v>1667</c:v>
                </c:pt>
                <c:pt idx="163">
                  <c:v>1668</c:v>
                </c:pt>
                <c:pt idx="164">
                  <c:v>1669</c:v>
                </c:pt>
                <c:pt idx="165">
                  <c:v>1670</c:v>
                </c:pt>
                <c:pt idx="166">
                  <c:v>1671</c:v>
                </c:pt>
                <c:pt idx="167">
                  <c:v>1672</c:v>
                </c:pt>
                <c:pt idx="168">
                  <c:v>1673</c:v>
                </c:pt>
                <c:pt idx="169">
                  <c:v>1674</c:v>
                </c:pt>
                <c:pt idx="170">
                  <c:v>1675</c:v>
                </c:pt>
                <c:pt idx="171">
                  <c:v>1676</c:v>
                </c:pt>
                <c:pt idx="172">
                  <c:v>1677</c:v>
                </c:pt>
                <c:pt idx="173">
                  <c:v>1678</c:v>
                </c:pt>
                <c:pt idx="174">
                  <c:v>1679</c:v>
                </c:pt>
                <c:pt idx="175">
                  <c:v>1680</c:v>
                </c:pt>
                <c:pt idx="176">
                  <c:v>1681</c:v>
                </c:pt>
                <c:pt idx="177">
                  <c:v>1682</c:v>
                </c:pt>
                <c:pt idx="178">
                  <c:v>1683</c:v>
                </c:pt>
                <c:pt idx="179">
                  <c:v>1684</c:v>
                </c:pt>
                <c:pt idx="180">
                  <c:v>1685</c:v>
                </c:pt>
                <c:pt idx="181">
                  <c:v>1686</c:v>
                </c:pt>
                <c:pt idx="182">
                  <c:v>1687</c:v>
                </c:pt>
                <c:pt idx="183">
                  <c:v>1688</c:v>
                </c:pt>
                <c:pt idx="184">
                  <c:v>1689</c:v>
                </c:pt>
                <c:pt idx="185">
                  <c:v>1690</c:v>
                </c:pt>
                <c:pt idx="186">
                  <c:v>1691</c:v>
                </c:pt>
                <c:pt idx="187">
                  <c:v>1692</c:v>
                </c:pt>
                <c:pt idx="188">
                  <c:v>1693</c:v>
                </c:pt>
                <c:pt idx="189">
                  <c:v>1694</c:v>
                </c:pt>
                <c:pt idx="190">
                  <c:v>1695</c:v>
                </c:pt>
                <c:pt idx="191">
                  <c:v>1696</c:v>
                </c:pt>
                <c:pt idx="192">
                  <c:v>1697</c:v>
                </c:pt>
                <c:pt idx="193">
                  <c:v>1698</c:v>
                </c:pt>
                <c:pt idx="194">
                  <c:v>1699</c:v>
                </c:pt>
                <c:pt idx="195">
                  <c:v>1700</c:v>
                </c:pt>
                <c:pt idx="196">
                  <c:v>1701</c:v>
                </c:pt>
                <c:pt idx="197">
                  <c:v>1702</c:v>
                </c:pt>
                <c:pt idx="198">
                  <c:v>1703</c:v>
                </c:pt>
                <c:pt idx="199">
                  <c:v>1704</c:v>
                </c:pt>
                <c:pt idx="200">
                  <c:v>1705</c:v>
                </c:pt>
                <c:pt idx="201">
                  <c:v>1706</c:v>
                </c:pt>
                <c:pt idx="202">
                  <c:v>1707</c:v>
                </c:pt>
                <c:pt idx="203">
                  <c:v>1708</c:v>
                </c:pt>
                <c:pt idx="204">
                  <c:v>1709</c:v>
                </c:pt>
                <c:pt idx="205">
                  <c:v>1710</c:v>
                </c:pt>
                <c:pt idx="206">
                  <c:v>1711</c:v>
                </c:pt>
                <c:pt idx="207">
                  <c:v>1712</c:v>
                </c:pt>
                <c:pt idx="208">
                  <c:v>1713</c:v>
                </c:pt>
                <c:pt idx="209">
                  <c:v>1714</c:v>
                </c:pt>
                <c:pt idx="210">
                  <c:v>1715</c:v>
                </c:pt>
                <c:pt idx="211">
                  <c:v>1716</c:v>
                </c:pt>
                <c:pt idx="212">
                  <c:v>1717</c:v>
                </c:pt>
                <c:pt idx="213">
                  <c:v>1718</c:v>
                </c:pt>
                <c:pt idx="214">
                  <c:v>1719</c:v>
                </c:pt>
                <c:pt idx="215">
                  <c:v>1720</c:v>
                </c:pt>
                <c:pt idx="216">
                  <c:v>1721</c:v>
                </c:pt>
                <c:pt idx="217">
                  <c:v>1722</c:v>
                </c:pt>
                <c:pt idx="218">
                  <c:v>1723</c:v>
                </c:pt>
                <c:pt idx="219">
                  <c:v>1724</c:v>
                </c:pt>
                <c:pt idx="220">
                  <c:v>1725</c:v>
                </c:pt>
                <c:pt idx="221">
                  <c:v>1726</c:v>
                </c:pt>
                <c:pt idx="222">
                  <c:v>1727</c:v>
                </c:pt>
                <c:pt idx="223">
                  <c:v>1728</c:v>
                </c:pt>
                <c:pt idx="224">
                  <c:v>1729</c:v>
                </c:pt>
                <c:pt idx="225">
                  <c:v>1730</c:v>
                </c:pt>
                <c:pt idx="226">
                  <c:v>1731</c:v>
                </c:pt>
                <c:pt idx="227">
                  <c:v>1732</c:v>
                </c:pt>
                <c:pt idx="228">
                  <c:v>1733</c:v>
                </c:pt>
                <c:pt idx="229">
                  <c:v>1734</c:v>
                </c:pt>
                <c:pt idx="230">
                  <c:v>1735</c:v>
                </c:pt>
                <c:pt idx="231">
                  <c:v>1736</c:v>
                </c:pt>
                <c:pt idx="232">
                  <c:v>1737</c:v>
                </c:pt>
                <c:pt idx="233">
                  <c:v>1738</c:v>
                </c:pt>
                <c:pt idx="234">
                  <c:v>1739</c:v>
                </c:pt>
                <c:pt idx="235">
                  <c:v>1740</c:v>
                </c:pt>
                <c:pt idx="236">
                  <c:v>1741</c:v>
                </c:pt>
                <c:pt idx="237">
                  <c:v>1742</c:v>
                </c:pt>
                <c:pt idx="238">
                  <c:v>1743</c:v>
                </c:pt>
                <c:pt idx="239">
                  <c:v>1744</c:v>
                </c:pt>
                <c:pt idx="240">
                  <c:v>1745</c:v>
                </c:pt>
                <c:pt idx="241">
                  <c:v>1746</c:v>
                </c:pt>
                <c:pt idx="242">
                  <c:v>1747</c:v>
                </c:pt>
                <c:pt idx="243">
                  <c:v>1748</c:v>
                </c:pt>
                <c:pt idx="244">
                  <c:v>1749</c:v>
                </c:pt>
                <c:pt idx="245">
                  <c:v>1750</c:v>
                </c:pt>
                <c:pt idx="246">
                  <c:v>1751</c:v>
                </c:pt>
                <c:pt idx="247">
                  <c:v>1752</c:v>
                </c:pt>
                <c:pt idx="248">
                  <c:v>1753</c:v>
                </c:pt>
                <c:pt idx="249">
                  <c:v>1754</c:v>
                </c:pt>
                <c:pt idx="250">
                  <c:v>1755</c:v>
                </c:pt>
                <c:pt idx="251">
                  <c:v>1756</c:v>
                </c:pt>
                <c:pt idx="252">
                  <c:v>1757</c:v>
                </c:pt>
                <c:pt idx="253">
                  <c:v>1758</c:v>
                </c:pt>
                <c:pt idx="254">
                  <c:v>1759</c:v>
                </c:pt>
              </c:numCache>
            </c:numRef>
          </c:xVal>
          <c:yVal>
            <c:numRef>
              <c:f>Graph!$H$1507:$H$1759</c:f>
              <c:numCache>
                <c:formatCode>General</c:formatCode>
                <c:ptCount val="25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A41-4590-AEBB-7CE7FE92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984271"/>
        <c:axId val="1655984751"/>
      </c:scatterChart>
      <c:valAx>
        <c:axId val="1655984271"/>
        <c:scaling>
          <c:orientation val="minMax"/>
          <c:max val="1759"/>
          <c:min val="1505"/>
        </c:scaling>
        <c:delete val="0"/>
        <c:axPos val="b"/>
        <c:numFmt formatCode="General" sourceLinked="1"/>
        <c:majorTickMark val="out"/>
        <c:minorTickMark val="none"/>
        <c:tickLblPos val="nextTo"/>
        <c:crossAx val="1655984751"/>
        <c:crosses val="autoZero"/>
        <c:crossBetween val="midCat"/>
      </c:valAx>
      <c:valAx>
        <c:axId val="16559847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559842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9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Graph!$A$1762:$A$1998</c:f>
              <c:numCache>
                <c:formatCode>General</c:formatCode>
                <c:ptCount val="237"/>
                <c:pt idx="0">
                  <c:v>1761</c:v>
                </c:pt>
                <c:pt idx="1">
                  <c:v>1762</c:v>
                </c:pt>
                <c:pt idx="2">
                  <c:v>1763</c:v>
                </c:pt>
                <c:pt idx="3">
                  <c:v>1764</c:v>
                </c:pt>
                <c:pt idx="4">
                  <c:v>1765</c:v>
                </c:pt>
                <c:pt idx="5">
                  <c:v>1766</c:v>
                </c:pt>
                <c:pt idx="6">
                  <c:v>1767</c:v>
                </c:pt>
                <c:pt idx="7">
                  <c:v>1768</c:v>
                </c:pt>
                <c:pt idx="8">
                  <c:v>1769</c:v>
                </c:pt>
                <c:pt idx="9">
                  <c:v>1770</c:v>
                </c:pt>
                <c:pt idx="10">
                  <c:v>1771</c:v>
                </c:pt>
                <c:pt idx="11">
                  <c:v>1772</c:v>
                </c:pt>
                <c:pt idx="12">
                  <c:v>1773</c:v>
                </c:pt>
                <c:pt idx="13">
                  <c:v>1774</c:v>
                </c:pt>
                <c:pt idx="14">
                  <c:v>1775</c:v>
                </c:pt>
                <c:pt idx="15">
                  <c:v>1776</c:v>
                </c:pt>
                <c:pt idx="16">
                  <c:v>1777</c:v>
                </c:pt>
                <c:pt idx="17">
                  <c:v>1778</c:v>
                </c:pt>
                <c:pt idx="18">
                  <c:v>1779</c:v>
                </c:pt>
                <c:pt idx="19">
                  <c:v>1780</c:v>
                </c:pt>
                <c:pt idx="20">
                  <c:v>1781</c:v>
                </c:pt>
                <c:pt idx="21">
                  <c:v>1782</c:v>
                </c:pt>
                <c:pt idx="22">
                  <c:v>1783</c:v>
                </c:pt>
                <c:pt idx="23">
                  <c:v>1784</c:v>
                </c:pt>
                <c:pt idx="24">
                  <c:v>1785</c:v>
                </c:pt>
                <c:pt idx="25">
                  <c:v>1786</c:v>
                </c:pt>
                <c:pt idx="26">
                  <c:v>1787</c:v>
                </c:pt>
                <c:pt idx="27">
                  <c:v>1788</c:v>
                </c:pt>
                <c:pt idx="28">
                  <c:v>1789</c:v>
                </c:pt>
                <c:pt idx="29">
                  <c:v>1790</c:v>
                </c:pt>
                <c:pt idx="30">
                  <c:v>1791</c:v>
                </c:pt>
                <c:pt idx="31">
                  <c:v>1792</c:v>
                </c:pt>
                <c:pt idx="32">
                  <c:v>1793</c:v>
                </c:pt>
                <c:pt idx="33">
                  <c:v>1794</c:v>
                </c:pt>
                <c:pt idx="34">
                  <c:v>1795</c:v>
                </c:pt>
                <c:pt idx="35">
                  <c:v>1796</c:v>
                </c:pt>
                <c:pt idx="36">
                  <c:v>1797</c:v>
                </c:pt>
                <c:pt idx="37">
                  <c:v>1798</c:v>
                </c:pt>
                <c:pt idx="38">
                  <c:v>1799</c:v>
                </c:pt>
                <c:pt idx="39">
                  <c:v>1800</c:v>
                </c:pt>
                <c:pt idx="40">
                  <c:v>1801</c:v>
                </c:pt>
                <c:pt idx="41">
                  <c:v>1802</c:v>
                </c:pt>
                <c:pt idx="42">
                  <c:v>1803</c:v>
                </c:pt>
                <c:pt idx="43">
                  <c:v>1804</c:v>
                </c:pt>
                <c:pt idx="44">
                  <c:v>1805</c:v>
                </c:pt>
                <c:pt idx="45">
                  <c:v>1806</c:v>
                </c:pt>
                <c:pt idx="46">
                  <c:v>1807</c:v>
                </c:pt>
                <c:pt idx="47">
                  <c:v>1808</c:v>
                </c:pt>
                <c:pt idx="48">
                  <c:v>1809</c:v>
                </c:pt>
                <c:pt idx="49">
                  <c:v>1810</c:v>
                </c:pt>
                <c:pt idx="50">
                  <c:v>1811</c:v>
                </c:pt>
                <c:pt idx="51">
                  <c:v>1812</c:v>
                </c:pt>
                <c:pt idx="52">
                  <c:v>1813</c:v>
                </c:pt>
                <c:pt idx="53">
                  <c:v>1814</c:v>
                </c:pt>
                <c:pt idx="54">
                  <c:v>1815</c:v>
                </c:pt>
                <c:pt idx="55">
                  <c:v>1816</c:v>
                </c:pt>
                <c:pt idx="56">
                  <c:v>1817</c:v>
                </c:pt>
                <c:pt idx="57">
                  <c:v>1818</c:v>
                </c:pt>
                <c:pt idx="58">
                  <c:v>1819</c:v>
                </c:pt>
                <c:pt idx="59">
                  <c:v>1820</c:v>
                </c:pt>
                <c:pt idx="60">
                  <c:v>1821</c:v>
                </c:pt>
                <c:pt idx="61">
                  <c:v>1822</c:v>
                </c:pt>
                <c:pt idx="62">
                  <c:v>1823</c:v>
                </c:pt>
                <c:pt idx="63">
                  <c:v>1824</c:v>
                </c:pt>
                <c:pt idx="64">
                  <c:v>1825</c:v>
                </c:pt>
                <c:pt idx="65">
                  <c:v>1826</c:v>
                </c:pt>
                <c:pt idx="66">
                  <c:v>1827</c:v>
                </c:pt>
                <c:pt idx="67">
                  <c:v>1828</c:v>
                </c:pt>
                <c:pt idx="68">
                  <c:v>1829</c:v>
                </c:pt>
                <c:pt idx="69">
                  <c:v>1830</c:v>
                </c:pt>
                <c:pt idx="70">
                  <c:v>1831</c:v>
                </c:pt>
                <c:pt idx="71">
                  <c:v>1832</c:v>
                </c:pt>
                <c:pt idx="72">
                  <c:v>1833</c:v>
                </c:pt>
                <c:pt idx="73">
                  <c:v>1834</c:v>
                </c:pt>
                <c:pt idx="74">
                  <c:v>1835</c:v>
                </c:pt>
                <c:pt idx="75">
                  <c:v>1836</c:v>
                </c:pt>
                <c:pt idx="76">
                  <c:v>1837</c:v>
                </c:pt>
                <c:pt idx="77">
                  <c:v>1838</c:v>
                </c:pt>
                <c:pt idx="78">
                  <c:v>1839</c:v>
                </c:pt>
                <c:pt idx="79">
                  <c:v>1840</c:v>
                </c:pt>
                <c:pt idx="80">
                  <c:v>1841</c:v>
                </c:pt>
                <c:pt idx="81">
                  <c:v>1842</c:v>
                </c:pt>
                <c:pt idx="82">
                  <c:v>1843</c:v>
                </c:pt>
                <c:pt idx="83">
                  <c:v>1844</c:v>
                </c:pt>
                <c:pt idx="84">
                  <c:v>1845</c:v>
                </c:pt>
                <c:pt idx="85">
                  <c:v>1846</c:v>
                </c:pt>
                <c:pt idx="86">
                  <c:v>1847</c:v>
                </c:pt>
                <c:pt idx="87">
                  <c:v>1848</c:v>
                </c:pt>
                <c:pt idx="88">
                  <c:v>1849</c:v>
                </c:pt>
                <c:pt idx="89">
                  <c:v>1850</c:v>
                </c:pt>
                <c:pt idx="90">
                  <c:v>1851</c:v>
                </c:pt>
                <c:pt idx="91">
                  <c:v>1852</c:v>
                </c:pt>
                <c:pt idx="92">
                  <c:v>1853</c:v>
                </c:pt>
                <c:pt idx="93">
                  <c:v>1854</c:v>
                </c:pt>
                <c:pt idx="94">
                  <c:v>1855</c:v>
                </c:pt>
                <c:pt idx="95">
                  <c:v>1856</c:v>
                </c:pt>
                <c:pt idx="96">
                  <c:v>1857</c:v>
                </c:pt>
                <c:pt idx="97">
                  <c:v>1858</c:v>
                </c:pt>
                <c:pt idx="98">
                  <c:v>1859</c:v>
                </c:pt>
                <c:pt idx="99">
                  <c:v>1860</c:v>
                </c:pt>
                <c:pt idx="100">
                  <c:v>1861</c:v>
                </c:pt>
                <c:pt idx="101">
                  <c:v>1862</c:v>
                </c:pt>
                <c:pt idx="102">
                  <c:v>1863</c:v>
                </c:pt>
                <c:pt idx="103">
                  <c:v>1864</c:v>
                </c:pt>
                <c:pt idx="104">
                  <c:v>1865</c:v>
                </c:pt>
                <c:pt idx="105">
                  <c:v>1866</c:v>
                </c:pt>
                <c:pt idx="106">
                  <c:v>1867</c:v>
                </c:pt>
                <c:pt idx="107">
                  <c:v>1868</c:v>
                </c:pt>
                <c:pt idx="108">
                  <c:v>1869</c:v>
                </c:pt>
                <c:pt idx="109">
                  <c:v>1870</c:v>
                </c:pt>
                <c:pt idx="110">
                  <c:v>1871</c:v>
                </c:pt>
                <c:pt idx="111">
                  <c:v>1872</c:v>
                </c:pt>
                <c:pt idx="112">
                  <c:v>1873</c:v>
                </c:pt>
                <c:pt idx="113">
                  <c:v>1874</c:v>
                </c:pt>
                <c:pt idx="114">
                  <c:v>1875</c:v>
                </c:pt>
                <c:pt idx="115">
                  <c:v>1876</c:v>
                </c:pt>
                <c:pt idx="116">
                  <c:v>1877</c:v>
                </c:pt>
                <c:pt idx="117">
                  <c:v>1878</c:v>
                </c:pt>
                <c:pt idx="118">
                  <c:v>1879</c:v>
                </c:pt>
                <c:pt idx="119">
                  <c:v>1880</c:v>
                </c:pt>
                <c:pt idx="120">
                  <c:v>1881</c:v>
                </c:pt>
                <c:pt idx="121">
                  <c:v>1882</c:v>
                </c:pt>
                <c:pt idx="122">
                  <c:v>1883</c:v>
                </c:pt>
                <c:pt idx="123">
                  <c:v>1884</c:v>
                </c:pt>
                <c:pt idx="124">
                  <c:v>1885</c:v>
                </c:pt>
                <c:pt idx="125">
                  <c:v>1886</c:v>
                </c:pt>
                <c:pt idx="126">
                  <c:v>1887</c:v>
                </c:pt>
                <c:pt idx="127">
                  <c:v>1888</c:v>
                </c:pt>
                <c:pt idx="128">
                  <c:v>1889</c:v>
                </c:pt>
                <c:pt idx="129">
                  <c:v>1890</c:v>
                </c:pt>
                <c:pt idx="130">
                  <c:v>1891</c:v>
                </c:pt>
                <c:pt idx="131">
                  <c:v>1892</c:v>
                </c:pt>
                <c:pt idx="132">
                  <c:v>1893</c:v>
                </c:pt>
                <c:pt idx="133">
                  <c:v>1894</c:v>
                </c:pt>
                <c:pt idx="134">
                  <c:v>1895</c:v>
                </c:pt>
                <c:pt idx="135">
                  <c:v>1896</c:v>
                </c:pt>
                <c:pt idx="136">
                  <c:v>1897</c:v>
                </c:pt>
                <c:pt idx="137">
                  <c:v>1898</c:v>
                </c:pt>
                <c:pt idx="138">
                  <c:v>1899</c:v>
                </c:pt>
                <c:pt idx="139">
                  <c:v>1900</c:v>
                </c:pt>
                <c:pt idx="140">
                  <c:v>1901</c:v>
                </c:pt>
                <c:pt idx="141">
                  <c:v>1902</c:v>
                </c:pt>
                <c:pt idx="142">
                  <c:v>1903</c:v>
                </c:pt>
                <c:pt idx="143">
                  <c:v>1904</c:v>
                </c:pt>
                <c:pt idx="144">
                  <c:v>1905</c:v>
                </c:pt>
                <c:pt idx="145">
                  <c:v>1906</c:v>
                </c:pt>
                <c:pt idx="146">
                  <c:v>1907</c:v>
                </c:pt>
                <c:pt idx="147">
                  <c:v>1908</c:v>
                </c:pt>
                <c:pt idx="148">
                  <c:v>1909</c:v>
                </c:pt>
                <c:pt idx="149">
                  <c:v>1910</c:v>
                </c:pt>
                <c:pt idx="150">
                  <c:v>1911</c:v>
                </c:pt>
                <c:pt idx="151">
                  <c:v>1912</c:v>
                </c:pt>
                <c:pt idx="152">
                  <c:v>1913</c:v>
                </c:pt>
                <c:pt idx="153">
                  <c:v>1914</c:v>
                </c:pt>
                <c:pt idx="154">
                  <c:v>1915</c:v>
                </c:pt>
                <c:pt idx="155">
                  <c:v>1916</c:v>
                </c:pt>
                <c:pt idx="156">
                  <c:v>1917</c:v>
                </c:pt>
                <c:pt idx="157">
                  <c:v>1918</c:v>
                </c:pt>
                <c:pt idx="158">
                  <c:v>1919</c:v>
                </c:pt>
                <c:pt idx="159">
                  <c:v>1920</c:v>
                </c:pt>
                <c:pt idx="160">
                  <c:v>1921</c:v>
                </c:pt>
                <c:pt idx="161">
                  <c:v>1922</c:v>
                </c:pt>
                <c:pt idx="162">
                  <c:v>1923</c:v>
                </c:pt>
                <c:pt idx="163">
                  <c:v>1924</c:v>
                </c:pt>
                <c:pt idx="164">
                  <c:v>1925</c:v>
                </c:pt>
                <c:pt idx="165">
                  <c:v>1926</c:v>
                </c:pt>
                <c:pt idx="166">
                  <c:v>1927</c:v>
                </c:pt>
                <c:pt idx="167">
                  <c:v>1928</c:v>
                </c:pt>
                <c:pt idx="168">
                  <c:v>1929</c:v>
                </c:pt>
                <c:pt idx="169">
                  <c:v>1930</c:v>
                </c:pt>
                <c:pt idx="170">
                  <c:v>1931</c:v>
                </c:pt>
                <c:pt idx="171">
                  <c:v>1932</c:v>
                </c:pt>
                <c:pt idx="172">
                  <c:v>1933</c:v>
                </c:pt>
                <c:pt idx="173">
                  <c:v>1934</c:v>
                </c:pt>
                <c:pt idx="174">
                  <c:v>1935</c:v>
                </c:pt>
                <c:pt idx="175">
                  <c:v>1936</c:v>
                </c:pt>
                <c:pt idx="176">
                  <c:v>1937</c:v>
                </c:pt>
                <c:pt idx="177">
                  <c:v>1938</c:v>
                </c:pt>
                <c:pt idx="178">
                  <c:v>1939</c:v>
                </c:pt>
                <c:pt idx="179">
                  <c:v>1940</c:v>
                </c:pt>
                <c:pt idx="180">
                  <c:v>1941</c:v>
                </c:pt>
                <c:pt idx="181">
                  <c:v>1942</c:v>
                </c:pt>
                <c:pt idx="182">
                  <c:v>1943</c:v>
                </c:pt>
                <c:pt idx="183">
                  <c:v>1944</c:v>
                </c:pt>
                <c:pt idx="184">
                  <c:v>1945</c:v>
                </c:pt>
                <c:pt idx="185">
                  <c:v>1946</c:v>
                </c:pt>
                <c:pt idx="186">
                  <c:v>1947</c:v>
                </c:pt>
                <c:pt idx="187">
                  <c:v>1948</c:v>
                </c:pt>
                <c:pt idx="188">
                  <c:v>1949</c:v>
                </c:pt>
                <c:pt idx="189">
                  <c:v>1950</c:v>
                </c:pt>
                <c:pt idx="190">
                  <c:v>1951</c:v>
                </c:pt>
                <c:pt idx="191">
                  <c:v>1952</c:v>
                </c:pt>
                <c:pt idx="192">
                  <c:v>1953</c:v>
                </c:pt>
                <c:pt idx="193">
                  <c:v>1954</c:v>
                </c:pt>
                <c:pt idx="194">
                  <c:v>1955</c:v>
                </c:pt>
                <c:pt idx="195">
                  <c:v>1956</c:v>
                </c:pt>
                <c:pt idx="196">
                  <c:v>1957</c:v>
                </c:pt>
                <c:pt idx="197">
                  <c:v>1958</c:v>
                </c:pt>
                <c:pt idx="198">
                  <c:v>1959</c:v>
                </c:pt>
                <c:pt idx="199">
                  <c:v>1960</c:v>
                </c:pt>
                <c:pt idx="200">
                  <c:v>1961</c:v>
                </c:pt>
                <c:pt idx="201">
                  <c:v>1962</c:v>
                </c:pt>
                <c:pt idx="202">
                  <c:v>1963</c:v>
                </c:pt>
                <c:pt idx="203">
                  <c:v>1964</c:v>
                </c:pt>
                <c:pt idx="204">
                  <c:v>1965</c:v>
                </c:pt>
                <c:pt idx="205">
                  <c:v>1966</c:v>
                </c:pt>
                <c:pt idx="206">
                  <c:v>1967</c:v>
                </c:pt>
                <c:pt idx="207">
                  <c:v>1968</c:v>
                </c:pt>
                <c:pt idx="208">
                  <c:v>1969</c:v>
                </c:pt>
                <c:pt idx="209">
                  <c:v>1970</c:v>
                </c:pt>
                <c:pt idx="210">
                  <c:v>1971</c:v>
                </c:pt>
                <c:pt idx="211">
                  <c:v>1972</c:v>
                </c:pt>
                <c:pt idx="212">
                  <c:v>1973</c:v>
                </c:pt>
                <c:pt idx="213">
                  <c:v>1974</c:v>
                </c:pt>
                <c:pt idx="214">
                  <c:v>1975</c:v>
                </c:pt>
                <c:pt idx="215">
                  <c:v>1976</c:v>
                </c:pt>
                <c:pt idx="216">
                  <c:v>1977</c:v>
                </c:pt>
                <c:pt idx="217">
                  <c:v>1978</c:v>
                </c:pt>
                <c:pt idx="218">
                  <c:v>1979</c:v>
                </c:pt>
                <c:pt idx="219">
                  <c:v>1980</c:v>
                </c:pt>
                <c:pt idx="220">
                  <c:v>1981</c:v>
                </c:pt>
                <c:pt idx="221">
                  <c:v>1982</c:v>
                </c:pt>
                <c:pt idx="222">
                  <c:v>1983</c:v>
                </c:pt>
                <c:pt idx="223">
                  <c:v>1984</c:v>
                </c:pt>
                <c:pt idx="224">
                  <c:v>1985</c:v>
                </c:pt>
                <c:pt idx="225">
                  <c:v>1986</c:v>
                </c:pt>
                <c:pt idx="226">
                  <c:v>1987</c:v>
                </c:pt>
                <c:pt idx="227">
                  <c:v>1988</c:v>
                </c:pt>
                <c:pt idx="228">
                  <c:v>1989</c:v>
                </c:pt>
                <c:pt idx="229">
                  <c:v>1990</c:v>
                </c:pt>
                <c:pt idx="230">
                  <c:v>1991</c:v>
                </c:pt>
                <c:pt idx="231">
                  <c:v>1992</c:v>
                </c:pt>
                <c:pt idx="232">
                  <c:v>1993</c:v>
                </c:pt>
                <c:pt idx="233">
                  <c:v>1994</c:v>
                </c:pt>
                <c:pt idx="234">
                  <c:v>1995</c:v>
                </c:pt>
                <c:pt idx="235">
                  <c:v>1996</c:v>
                </c:pt>
                <c:pt idx="236">
                  <c:v>1997</c:v>
                </c:pt>
              </c:numCache>
            </c:numRef>
          </c:xVal>
          <c:yVal>
            <c:numRef>
              <c:f>Graph!$D$1763:$D$1997</c:f>
              <c:numCache>
                <c:formatCode>General</c:formatCode>
                <c:ptCount val="235"/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3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24-4FDE-8F28-9CAAD1512A0F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Graph!$A$1762:$A$1998</c:f>
              <c:numCache>
                <c:formatCode>General</c:formatCode>
                <c:ptCount val="237"/>
                <c:pt idx="0">
                  <c:v>1761</c:v>
                </c:pt>
                <c:pt idx="1">
                  <c:v>1762</c:v>
                </c:pt>
                <c:pt idx="2">
                  <c:v>1763</c:v>
                </c:pt>
                <c:pt idx="3">
                  <c:v>1764</c:v>
                </c:pt>
                <c:pt idx="4">
                  <c:v>1765</c:v>
                </c:pt>
                <c:pt idx="5">
                  <c:v>1766</c:v>
                </c:pt>
                <c:pt idx="6">
                  <c:v>1767</c:v>
                </c:pt>
                <c:pt idx="7">
                  <c:v>1768</c:v>
                </c:pt>
                <c:pt idx="8">
                  <c:v>1769</c:v>
                </c:pt>
                <c:pt idx="9">
                  <c:v>1770</c:v>
                </c:pt>
                <c:pt idx="10">
                  <c:v>1771</c:v>
                </c:pt>
                <c:pt idx="11">
                  <c:v>1772</c:v>
                </c:pt>
                <c:pt idx="12">
                  <c:v>1773</c:v>
                </c:pt>
                <c:pt idx="13">
                  <c:v>1774</c:v>
                </c:pt>
                <c:pt idx="14">
                  <c:v>1775</c:v>
                </c:pt>
                <c:pt idx="15">
                  <c:v>1776</c:v>
                </c:pt>
                <c:pt idx="16">
                  <c:v>1777</c:v>
                </c:pt>
                <c:pt idx="17">
                  <c:v>1778</c:v>
                </c:pt>
                <c:pt idx="18">
                  <c:v>1779</c:v>
                </c:pt>
                <c:pt idx="19">
                  <c:v>1780</c:v>
                </c:pt>
                <c:pt idx="20">
                  <c:v>1781</c:v>
                </c:pt>
                <c:pt idx="21">
                  <c:v>1782</c:v>
                </c:pt>
                <c:pt idx="22">
                  <c:v>1783</c:v>
                </c:pt>
                <c:pt idx="23">
                  <c:v>1784</c:v>
                </c:pt>
                <c:pt idx="24">
                  <c:v>1785</c:v>
                </c:pt>
                <c:pt idx="25">
                  <c:v>1786</c:v>
                </c:pt>
                <c:pt idx="26">
                  <c:v>1787</c:v>
                </c:pt>
                <c:pt idx="27">
                  <c:v>1788</c:v>
                </c:pt>
                <c:pt idx="28">
                  <c:v>1789</c:v>
                </c:pt>
                <c:pt idx="29">
                  <c:v>1790</c:v>
                </c:pt>
                <c:pt idx="30">
                  <c:v>1791</c:v>
                </c:pt>
                <c:pt idx="31">
                  <c:v>1792</c:v>
                </c:pt>
                <c:pt idx="32">
                  <c:v>1793</c:v>
                </c:pt>
                <c:pt idx="33">
                  <c:v>1794</c:v>
                </c:pt>
                <c:pt idx="34">
                  <c:v>1795</c:v>
                </c:pt>
                <c:pt idx="35">
                  <c:v>1796</c:v>
                </c:pt>
                <c:pt idx="36">
                  <c:v>1797</c:v>
                </c:pt>
                <c:pt idx="37">
                  <c:v>1798</c:v>
                </c:pt>
                <c:pt idx="38">
                  <c:v>1799</c:v>
                </c:pt>
                <c:pt idx="39">
                  <c:v>1800</c:v>
                </c:pt>
                <c:pt idx="40">
                  <c:v>1801</c:v>
                </c:pt>
                <c:pt idx="41">
                  <c:v>1802</c:v>
                </c:pt>
                <c:pt idx="42">
                  <c:v>1803</c:v>
                </c:pt>
                <c:pt idx="43">
                  <c:v>1804</c:v>
                </c:pt>
                <c:pt idx="44">
                  <c:v>1805</c:v>
                </c:pt>
                <c:pt idx="45">
                  <c:v>1806</c:v>
                </c:pt>
                <c:pt idx="46">
                  <c:v>1807</c:v>
                </c:pt>
                <c:pt idx="47">
                  <c:v>1808</c:v>
                </c:pt>
                <c:pt idx="48">
                  <c:v>1809</c:v>
                </c:pt>
                <c:pt idx="49">
                  <c:v>1810</c:v>
                </c:pt>
                <c:pt idx="50">
                  <c:v>1811</c:v>
                </c:pt>
                <c:pt idx="51">
                  <c:v>1812</c:v>
                </c:pt>
                <c:pt idx="52">
                  <c:v>1813</c:v>
                </c:pt>
                <c:pt idx="53">
                  <c:v>1814</c:v>
                </c:pt>
                <c:pt idx="54">
                  <c:v>1815</c:v>
                </c:pt>
                <c:pt idx="55">
                  <c:v>1816</c:v>
                </c:pt>
                <c:pt idx="56">
                  <c:v>1817</c:v>
                </c:pt>
                <c:pt idx="57">
                  <c:v>1818</c:v>
                </c:pt>
                <c:pt idx="58">
                  <c:v>1819</c:v>
                </c:pt>
                <c:pt idx="59">
                  <c:v>1820</c:v>
                </c:pt>
                <c:pt idx="60">
                  <c:v>1821</c:v>
                </c:pt>
                <c:pt idx="61">
                  <c:v>1822</c:v>
                </c:pt>
                <c:pt idx="62">
                  <c:v>1823</c:v>
                </c:pt>
                <c:pt idx="63">
                  <c:v>1824</c:v>
                </c:pt>
                <c:pt idx="64">
                  <c:v>1825</c:v>
                </c:pt>
                <c:pt idx="65">
                  <c:v>1826</c:v>
                </c:pt>
                <c:pt idx="66">
                  <c:v>1827</c:v>
                </c:pt>
                <c:pt idx="67">
                  <c:v>1828</c:v>
                </c:pt>
                <c:pt idx="68">
                  <c:v>1829</c:v>
                </c:pt>
                <c:pt idx="69">
                  <c:v>1830</c:v>
                </c:pt>
                <c:pt idx="70">
                  <c:v>1831</c:v>
                </c:pt>
                <c:pt idx="71">
                  <c:v>1832</c:v>
                </c:pt>
                <c:pt idx="72">
                  <c:v>1833</c:v>
                </c:pt>
                <c:pt idx="73">
                  <c:v>1834</c:v>
                </c:pt>
                <c:pt idx="74">
                  <c:v>1835</c:v>
                </c:pt>
                <c:pt idx="75">
                  <c:v>1836</c:v>
                </c:pt>
                <c:pt idx="76">
                  <c:v>1837</c:v>
                </c:pt>
                <c:pt idx="77">
                  <c:v>1838</c:v>
                </c:pt>
                <c:pt idx="78">
                  <c:v>1839</c:v>
                </c:pt>
                <c:pt idx="79">
                  <c:v>1840</c:v>
                </c:pt>
                <c:pt idx="80">
                  <c:v>1841</c:v>
                </c:pt>
                <c:pt idx="81">
                  <c:v>1842</c:v>
                </c:pt>
                <c:pt idx="82">
                  <c:v>1843</c:v>
                </c:pt>
                <c:pt idx="83">
                  <c:v>1844</c:v>
                </c:pt>
                <c:pt idx="84">
                  <c:v>1845</c:v>
                </c:pt>
                <c:pt idx="85">
                  <c:v>1846</c:v>
                </c:pt>
                <c:pt idx="86">
                  <c:v>1847</c:v>
                </c:pt>
                <c:pt idx="87">
                  <c:v>1848</c:v>
                </c:pt>
                <c:pt idx="88">
                  <c:v>1849</c:v>
                </c:pt>
                <c:pt idx="89">
                  <c:v>1850</c:v>
                </c:pt>
                <c:pt idx="90">
                  <c:v>1851</c:v>
                </c:pt>
                <c:pt idx="91">
                  <c:v>1852</c:v>
                </c:pt>
                <c:pt idx="92">
                  <c:v>1853</c:v>
                </c:pt>
                <c:pt idx="93">
                  <c:v>1854</c:v>
                </c:pt>
                <c:pt idx="94">
                  <c:v>1855</c:v>
                </c:pt>
                <c:pt idx="95">
                  <c:v>1856</c:v>
                </c:pt>
                <c:pt idx="96">
                  <c:v>1857</c:v>
                </c:pt>
                <c:pt idx="97">
                  <c:v>1858</c:v>
                </c:pt>
                <c:pt idx="98">
                  <c:v>1859</c:v>
                </c:pt>
                <c:pt idx="99">
                  <c:v>1860</c:v>
                </c:pt>
                <c:pt idx="100">
                  <c:v>1861</c:v>
                </c:pt>
                <c:pt idx="101">
                  <c:v>1862</c:v>
                </c:pt>
                <c:pt idx="102">
                  <c:v>1863</c:v>
                </c:pt>
                <c:pt idx="103">
                  <c:v>1864</c:v>
                </c:pt>
                <c:pt idx="104">
                  <c:v>1865</c:v>
                </c:pt>
                <c:pt idx="105">
                  <c:v>1866</c:v>
                </c:pt>
                <c:pt idx="106">
                  <c:v>1867</c:v>
                </c:pt>
                <c:pt idx="107">
                  <c:v>1868</c:v>
                </c:pt>
                <c:pt idx="108">
                  <c:v>1869</c:v>
                </c:pt>
                <c:pt idx="109">
                  <c:v>1870</c:v>
                </c:pt>
                <c:pt idx="110">
                  <c:v>1871</c:v>
                </c:pt>
                <c:pt idx="111">
                  <c:v>1872</c:v>
                </c:pt>
                <c:pt idx="112">
                  <c:v>1873</c:v>
                </c:pt>
                <c:pt idx="113">
                  <c:v>1874</c:v>
                </c:pt>
                <c:pt idx="114">
                  <c:v>1875</c:v>
                </c:pt>
                <c:pt idx="115">
                  <c:v>1876</c:v>
                </c:pt>
                <c:pt idx="116">
                  <c:v>1877</c:v>
                </c:pt>
                <c:pt idx="117">
                  <c:v>1878</c:v>
                </c:pt>
                <c:pt idx="118">
                  <c:v>1879</c:v>
                </c:pt>
                <c:pt idx="119">
                  <c:v>1880</c:v>
                </c:pt>
                <c:pt idx="120">
                  <c:v>1881</c:v>
                </c:pt>
                <c:pt idx="121">
                  <c:v>1882</c:v>
                </c:pt>
                <c:pt idx="122">
                  <c:v>1883</c:v>
                </c:pt>
                <c:pt idx="123">
                  <c:v>1884</c:v>
                </c:pt>
                <c:pt idx="124">
                  <c:v>1885</c:v>
                </c:pt>
                <c:pt idx="125">
                  <c:v>1886</c:v>
                </c:pt>
                <c:pt idx="126">
                  <c:v>1887</c:v>
                </c:pt>
                <c:pt idx="127">
                  <c:v>1888</c:v>
                </c:pt>
                <c:pt idx="128">
                  <c:v>1889</c:v>
                </c:pt>
                <c:pt idx="129">
                  <c:v>1890</c:v>
                </c:pt>
                <c:pt idx="130">
                  <c:v>1891</c:v>
                </c:pt>
                <c:pt idx="131">
                  <c:v>1892</c:v>
                </c:pt>
                <c:pt idx="132">
                  <c:v>1893</c:v>
                </c:pt>
                <c:pt idx="133">
                  <c:v>1894</c:v>
                </c:pt>
                <c:pt idx="134">
                  <c:v>1895</c:v>
                </c:pt>
                <c:pt idx="135">
                  <c:v>1896</c:v>
                </c:pt>
                <c:pt idx="136">
                  <c:v>1897</c:v>
                </c:pt>
                <c:pt idx="137">
                  <c:v>1898</c:v>
                </c:pt>
                <c:pt idx="138">
                  <c:v>1899</c:v>
                </c:pt>
                <c:pt idx="139">
                  <c:v>1900</c:v>
                </c:pt>
                <c:pt idx="140">
                  <c:v>1901</c:v>
                </c:pt>
                <c:pt idx="141">
                  <c:v>1902</c:v>
                </c:pt>
                <c:pt idx="142">
                  <c:v>1903</c:v>
                </c:pt>
                <c:pt idx="143">
                  <c:v>1904</c:v>
                </c:pt>
                <c:pt idx="144">
                  <c:v>1905</c:v>
                </c:pt>
                <c:pt idx="145">
                  <c:v>1906</c:v>
                </c:pt>
                <c:pt idx="146">
                  <c:v>1907</c:v>
                </c:pt>
                <c:pt idx="147">
                  <c:v>1908</c:v>
                </c:pt>
                <c:pt idx="148">
                  <c:v>1909</c:v>
                </c:pt>
                <c:pt idx="149">
                  <c:v>1910</c:v>
                </c:pt>
                <c:pt idx="150">
                  <c:v>1911</c:v>
                </c:pt>
                <c:pt idx="151">
                  <c:v>1912</c:v>
                </c:pt>
                <c:pt idx="152">
                  <c:v>1913</c:v>
                </c:pt>
                <c:pt idx="153">
                  <c:v>1914</c:v>
                </c:pt>
                <c:pt idx="154">
                  <c:v>1915</c:v>
                </c:pt>
                <c:pt idx="155">
                  <c:v>1916</c:v>
                </c:pt>
                <c:pt idx="156">
                  <c:v>1917</c:v>
                </c:pt>
                <c:pt idx="157">
                  <c:v>1918</c:v>
                </c:pt>
                <c:pt idx="158">
                  <c:v>1919</c:v>
                </c:pt>
                <c:pt idx="159">
                  <c:v>1920</c:v>
                </c:pt>
                <c:pt idx="160">
                  <c:v>1921</c:v>
                </c:pt>
                <c:pt idx="161">
                  <c:v>1922</c:v>
                </c:pt>
                <c:pt idx="162">
                  <c:v>1923</c:v>
                </c:pt>
                <c:pt idx="163">
                  <c:v>1924</c:v>
                </c:pt>
                <c:pt idx="164">
                  <c:v>1925</c:v>
                </c:pt>
                <c:pt idx="165">
                  <c:v>1926</c:v>
                </c:pt>
                <c:pt idx="166">
                  <c:v>1927</c:v>
                </c:pt>
                <c:pt idx="167">
                  <c:v>1928</c:v>
                </c:pt>
                <c:pt idx="168">
                  <c:v>1929</c:v>
                </c:pt>
                <c:pt idx="169">
                  <c:v>1930</c:v>
                </c:pt>
                <c:pt idx="170">
                  <c:v>1931</c:v>
                </c:pt>
                <c:pt idx="171">
                  <c:v>1932</c:v>
                </c:pt>
                <c:pt idx="172">
                  <c:v>1933</c:v>
                </c:pt>
                <c:pt idx="173">
                  <c:v>1934</c:v>
                </c:pt>
                <c:pt idx="174">
                  <c:v>1935</c:v>
                </c:pt>
                <c:pt idx="175">
                  <c:v>1936</c:v>
                </c:pt>
                <c:pt idx="176">
                  <c:v>1937</c:v>
                </c:pt>
                <c:pt idx="177">
                  <c:v>1938</c:v>
                </c:pt>
                <c:pt idx="178">
                  <c:v>1939</c:v>
                </c:pt>
                <c:pt idx="179">
                  <c:v>1940</c:v>
                </c:pt>
                <c:pt idx="180">
                  <c:v>1941</c:v>
                </c:pt>
                <c:pt idx="181">
                  <c:v>1942</c:v>
                </c:pt>
                <c:pt idx="182">
                  <c:v>1943</c:v>
                </c:pt>
                <c:pt idx="183">
                  <c:v>1944</c:v>
                </c:pt>
                <c:pt idx="184">
                  <c:v>1945</c:v>
                </c:pt>
                <c:pt idx="185">
                  <c:v>1946</c:v>
                </c:pt>
                <c:pt idx="186">
                  <c:v>1947</c:v>
                </c:pt>
                <c:pt idx="187">
                  <c:v>1948</c:v>
                </c:pt>
                <c:pt idx="188">
                  <c:v>1949</c:v>
                </c:pt>
                <c:pt idx="189">
                  <c:v>1950</c:v>
                </c:pt>
                <c:pt idx="190">
                  <c:v>1951</c:v>
                </c:pt>
                <c:pt idx="191">
                  <c:v>1952</c:v>
                </c:pt>
                <c:pt idx="192">
                  <c:v>1953</c:v>
                </c:pt>
                <c:pt idx="193">
                  <c:v>1954</c:v>
                </c:pt>
                <c:pt idx="194">
                  <c:v>1955</c:v>
                </c:pt>
                <c:pt idx="195">
                  <c:v>1956</c:v>
                </c:pt>
                <c:pt idx="196">
                  <c:v>1957</c:v>
                </c:pt>
                <c:pt idx="197">
                  <c:v>1958</c:v>
                </c:pt>
                <c:pt idx="198">
                  <c:v>1959</c:v>
                </c:pt>
                <c:pt idx="199">
                  <c:v>1960</c:v>
                </c:pt>
                <c:pt idx="200">
                  <c:v>1961</c:v>
                </c:pt>
                <c:pt idx="201">
                  <c:v>1962</c:v>
                </c:pt>
                <c:pt idx="202">
                  <c:v>1963</c:v>
                </c:pt>
                <c:pt idx="203">
                  <c:v>1964</c:v>
                </c:pt>
                <c:pt idx="204">
                  <c:v>1965</c:v>
                </c:pt>
                <c:pt idx="205">
                  <c:v>1966</c:v>
                </c:pt>
                <c:pt idx="206">
                  <c:v>1967</c:v>
                </c:pt>
                <c:pt idx="207">
                  <c:v>1968</c:v>
                </c:pt>
                <c:pt idx="208">
                  <c:v>1969</c:v>
                </c:pt>
                <c:pt idx="209">
                  <c:v>1970</c:v>
                </c:pt>
                <c:pt idx="210">
                  <c:v>1971</c:v>
                </c:pt>
                <c:pt idx="211">
                  <c:v>1972</c:v>
                </c:pt>
                <c:pt idx="212">
                  <c:v>1973</c:v>
                </c:pt>
                <c:pt idx="213">
                  <c:v>1974</c:v>
                </c:pt>
                <c:pt idx="214">
                  <c:v>1975</c:v>
                </c:pt>
                <c:pt idx="215">
                  <c:v>1976</c:v>
                </c:pt>
                <c:pt idx="216">
                  <c:v>1977</c:v>
                </c:pt>
                <c:pt idx="217">
                  <c:v>1978</c:v>
                </c:pt>
                <c:pt idx="218">
                  <c:v>1979</c:v>
                </c:pt>
                <c:pt idx="219">
                  <c:v>1980</c:v>
                </c:pt>
                <c:pt idx="220">
                  <c:v>1981</c:v>
                </c:pt>
                <c:pt idx="221">
                  <c:v>1982</c:v>
                </c:pt>
                <c:pt idx="222">
                  <c:v>1983</c:v>
                </c:pt>
                <c:pt idx="223">
                  <c:v>1984</c:v>
                </c:pt>
                <c:pt idx="224">
                  <c:v>1985</c:v>
                </c:pt>
                <c:pt idx="225">
                  <c:v>1986</c:v>
                </c:pt>
                <c:pt idx="226">
                  <c:v>1987</c:v>
                </c:pt>
                <c:pt idx="227">
                  <c:v>1988</c:v>
                </c:pt>
                <c:pt idx="228">
                  <c:v>1989</c:v>
                </c:pt>
                <c:pt idx="229">
                  <c:v>1990</c:v>
                </c:pt>
                <c:pt idx="230">
                  <c:v>1991</c:v>
                </c:pt>
                <c:pt idx="231">
                  <c:v>1992</c:v>
                </c:pt>
                <c:pt idx="232">
                  <c:v>1993</c:v>
                </c:pt>
                <c:pt idx="233">
                  <c:v>1994</c:v>
                </c:pt>
                <c:pt idx="234">
                  <c:v>1995</c:v>
                </c:pt>
                <c:pt idx="235">
                  <c:v>1996</c:v>
                </c:pt>
                <c:pt idx="236">
                  <c:v>1997</c:v>
                </c:pt>
              </c:numCache>
            </c:numRef>
          </c:xVal>
          <c:yVal>
            <c:numRef>
              <c:f>Graph!$B$1763:$B$1997</c:f>
              <c:numCache>
                <c:formatCode>General</c:formatCode>
                <c:ptCount val="2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24-4FDE-8F28-9CAAD1512A0F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Graph!$A$1762:$A$1998</c:f>
              <c:numCache>
                <c:formatCode>General</c:formatCode>
                <c:ptCount val="237"/>
                <c:pt idx="0">
                  <c:v>1761</c:v>
                </c:pt>
                <c:pt idx="1">
                  <c:v>1762</c:v>
                </c:pt>
                <c:pt idx="2">
                  <c:v>1763</c:v>
                </c:pt>
                <c:pt idx="3">
                  <c:v>1764</c:v>
                </c:pt>
                <c:pt idx="4">
                  <c:v>1765</c:v>
                </c:pt>
                <c:pt idx="5">
                  <c:v>1766</c:v>
                </c:pt>
                <c:pt idx="6">
                  <c:v>1767</c:v>
                </c:pt>
                <c:pt idx="7">
                  <c:v>1768</c:v>
                </c:pt>
                <c:pt idx="8">
                  <c:v>1769</c:v>
                </c:pt>
                <c:pt idx="9">
                  <c:v>1770</c:v>
                </c:pt>
                <c:pt idx="10">
                  <c:v>1771</c:v>
                </c:pt>
                <c:pt idx="11">
                  <c:v>1772</c:v>
                </c:pt>
                <c:pt idx="12">
                  <c:v>1773</c:v>
                </c:pt>
                <c:pt idx="13">
                  <c:v>1774</c:v>
                </c:pt>
                <c:pt idx="14">
                  <c:v>1775</c:v>
                </c:pt>
                <c:pt idx="15">
                  <c:v>1776</c:v>
                </c:pt>
                <c:pt idx="16">
                  <c:v>1777</c:v>
                </c:pt>
                <c:pt idx="17">
                  <c:v>1778</c:v>
                </c:pt>
                <c:pt idx="18">
                  <c:v>1779</c:v>
                </c:pt>
                <c:pt idx="19">
                  <c:v>1780</c:v>
                </c:pt>
                <c:pt idx="20">
                  <c:v>1781</c:v>
                </c:pt>
                <c:pt idx="21">
                  <c:v>1782</c:v>
                </c:pt>
                <c:pt idx="22">
                  <c:v>1783</c:v>
                </c:pt>
                <c:pt idx="23">
                  <c:v>1784</c:v>
                </c:pt>
                <c:pt idx="24">
                  <c:v>1785</c:v>
                </c:pt>
                <c:pt idx="25">
                  <c:v>1786</c:v>
                </c:pt>
                <c:pt idx="26">
                  <c:v>1787</c:v>
                </c:pt>
                <c:pt idx="27">
                  <c:v>1788</c:v>
                </c:pt>
                <c:pt idx="28">
                  <c:v>1789</c:v>
                </c:pt>
                <c:pt idx="29">
                  <c:v>1790</c:v>
                </c:pt>
                <c:pt idx="30">
                  <c:v>1791</c:v>
                </c:pt>
                <c:pt idx="31">
                  <c:v>1792</c:v>
                </c:pt>
                <c:pt idx="32">
                  <c:v>1793</c:v>
                </c:pt>
                <c:pt idx="33">
                  <c:v>1794</c:v>
                </c:pt>
                <c:pt idx="34">
                  <c:v>1795</c:v>
                </c:pt>
                <c:pt idx="35">
                  <c:v>1796</c:v>
                </c:pt>
                <c:pt idx="36">
                  <c:v>1797</c:v>
                </c:pt>
                <c:pt idx="37">
                  <c:v>1798</c:v>
                </c:pt>
                <c:pt idx="38">
                  <c:v>1799</c:v>
                </c:pt>
                <c:pt idx="39">
                  <c:v>1800</c:v>
                </c:pt>
                <c:pt idx="40">
                  <c:v>1801</c:v>
                </c:pt>
                <c:pt idx="41">
                  <c:v>1802</c:v>
                </c:pt>
                <c:pt idx="42">
                  <c:v>1803</c:v>
                </c:pt>
                <c:pt idx="43">
                  <c:v>1804</c:v>
                </c:pt>
                <c:pt idx="44">
                  <c:v>1805</c:v>
                </c:pt>
                <c:pt idx="45">
                  <c:v>1806</c:v>
                </c:pt>
                <c:pt idx="46">
                  <c:v>1807</c:v>
                </c:pt>
                <c:pt idx="47">
                  <c:v>1808</c:v>
                </c:pt>
                <c:pt idx="48">
                  <c:v>1809</c:v>
                </c:pt>
                <c:pt idx="49">
                  <c:v>1810</c:v>
                </c:pt>
                <c:pt idx="50">
                  <c:v>1811</c:v>
                </c:pt>
                <c:pt idx="51">
                  <c:v>1812</c:v>
                </c:pt>
                <c:pt idx="52">
                  <c:v>1813</c:v>
                </c:pt>
                <c:pt idx="53">
                  <c:v>1814</c:v>
                </c:pt>
                <c:pt idx="54">
                  <c:v>1815</c:v>
                </c:pt>
                <c:pt idx="55">
                  <c:v>1816</c:v>
                </c:pt>
                <c:pt idx="56">
                  <c:v>1817</c:v>
                </c:pt>
                <c:pt idx="57">
                  <c:v>1818</c:v>
                </c:pt>
                <c:pt idx="58">
                  <c:v>1819</c:v>
                </c:pt>
                <c:pt idx="59">
                  <c:v>1820</c:v>
                </c:pt>
                <c:pt idx="60">
                  <c:v>1821</c:v>
                </c:pt>
                <c:pt idx="61">
                  <c:v>1822</c:v>
                </c:pt>
                <c:pt idx="62">
                  <c:v>1823</c:v>
                </c:pt>
                <c:pt idx="63">
                  <c:v>1824</c:v>
                </c:pt>
                <c:pt idx="64">
                  <c:v>1825</c:v>
                </c:pt>
                <c:pt idx="65">
                  <c:v>1826</c:v>
                </c:pt>
                <c:pt idx="66">
                  <c:v>1827</c:v>
                </c:pt>
                <c:pt idx="67">
                  <c:v>1828</c:v>
                </c:pt>
                <c:pt idx="68">
                  <c:v>1829</c:v>
                </c:pt>
                <c:pt idx="69">
                  <c:v>1830</c:v>
                </c:pt>
                <c:pt idx="70">
                  <c:v>1831</c:v>
                </c:pt>
                <c:pt idx="71">
                  <c:v>1832</c:v>
                </c:pt>
                <c:pt idx="72">
                  <c:v>1833</c:v>
                </c:pt>
                <c:pt idx="73">
                  <c:v>1834</c:v>
                </c:pt>
                <c:pt idx="74">
                  <c:v>1835</c:v>
                </c:pt>
                <c:pt idx="75">
                  <c:v>1836</c:v>
                </c:pt>
                <c:pt idx="76">
                  <c:v>1837</c:v>
                </c:pt>
                <c:pt idx="77">
                  <c:v>1838</c:v>
                </c:pt>
                <c:pt idx="78">
                  <c:v>1839</c:v>
                </c:pt>
                <c:pt idx="79">
                  <c:v>1840</c:v>
                </c:pt>
                <c:pt idx="80">
                  <c:v>1841</c:v>
                </c:pt>
                <c:pt idx="81">
                  <c:v>1842</c:v>
                </c:pt>
                <c:pt idx="82">
                  <c:v>1843</c:v>
                </c:pt>
                <c:pt idx="83">
                  <c:v>1844</c:v>
                </c:pt>
                <c:pt idx="84">
                  <c:v>1845</c:v>
                </c:pt>
                <c:pt idx="85">
                  <c:v>1846</c:v>
                </c:pt>
                <c:pt idx="86">
                  <c:v>1847</c:v>
                </c:pt>
                <c:pt idx="87">
                  <c:v>1848</c:v>
                </c:pt>
                <c:pt idx="88">
                  <c:v>1849</c:v>
                </c:pt>
                <c:pt idx="89">
                  <c:v>1850</c:v>
                </c:pt>
                <c:pt idx="90">
                  <c:v>1851</c:v>
                </c:pt>
                <c:pt idx="91">
                  <c:v>1852</c:v>
                </c:pt>
                <c:pt idx="92">
                  <c:v>1853</c:v>
                </c:pt>
                <c:pt idx="93">
                  <c:v>1854</c:v>
                </c:pt>
                <c:pt idx="94">
                  <c:v>1855</c:v>
                </c:pt>
                <c:pt idx="95">
                  <c:v>1856</c:v>
                </c:pt>
                <c:pt idx="96">
                  <c:v>1857</c:v>
                </c:pt>
                <c:pt idx="97">
                  <c:v>1858</c:v>
                </c:pt>
                <c:pt idx="98">
                  <c:v>1859</c:v>
                </c:pt>
                <c:pt idx="99">
                  <c:v>1860</c:v>
                </c:pt>
                <c:pt idx="100">
                  <c:v>1861</c:v>
                </c:pt>
                <c:pt idx="101">
                  <c:v>1862</c:v>
                </c:pt>
                <c:pt idx="102">
                  <c:v>1863</c:v>
                </c:pt>
                <c:pt idx="103">
                  <c:v>1864</c:v>
                </c:pt>
                <c:pt idx="104">
                  <c:v>1865</c:v>
                </c:pt>
                <c:pt idx="105">
                  <c:v>1866</c:v>
                </c:pt>
                <c:pt idx="106">
                  <c:v>1867</c:v>
                </c:pt>
                <c:pt idx="107">
                  <c:v>1868</c:v>
                </c:pt>
                <c:pt idx="108">
                  <c:v>1869</c:v>
                </c:pt>
                <c:pt idx="109">
                  <c:v>1870</c:v>
                </c:pt>
                <c:pt idx="110">
                  <c:v>1871</c:v>
                </c:pt>
                <c:pt idx="111">
                  <c:v>1872</c:v>
                </c:pt>
                <c:pt idx="112">
                  <c:v>1873</c:v>
                </c:pt>
                <c:pt idx="113">
                  <c:v>1874</c:v>
                </c:pt>
                <c:pt idx="114">
                  <c:v>1875</c:v>
                </c:pt>
                <c:pt idx="115">
                  <c:v>1876</c:v>
                </c:pt>
                <c:pt idx="116">
                  <c:v>1877</c:v>
                </c:pt>
                <c:pt idx="117">
                  <c:v>1878</c:v>
                </c:pt>
                <c:pt idx="118">
                  <c:v>1879</c:v>
                </c:pt>
                <c:pt idx="119">
                  <c:v>1880</c:v>
                </c:pt>
                <c:pt idx="120">
                  <c:v>1881</c:v>
                </c:pt>
                <c:pt idx="121">
                  <c:v>1882</c:v>
                </c:pt>
                <c:pt idx="122">
                  <c:v>1883</c:v>
                </c:pt>
                <c:pt idx="123">
                  <c:v>1884</c:v>
                </c:pt>
                <c:pt idx="124">
                  <c:v>1885</c:v>
                </c:pt>
                <c:pt idx="125">
                  <c:v>1886</c:v>
                </c:pt>
                <c:pt idx="126">
                  <c:v>1887</c:v>
                </c:pt>
                <c:pt idx="127">
                  <c:v>1888</c:v>
                </c:pt>
                <c:pt idx="128">
                  <c:v>1889</c:v>
                </c:pt>
                <c:pt idx="129">
                  <c:v>1890</c:v>
                </c:pt>
                <c:pt idx="130">
                  <c:v>1891</c:v>
                </c:pt>
                <c:pt idx="131">
                  <c:v>1892</c:v>
                </c:pt>
                <c:pt idx="132">
                  <c:v>1893</c:v>
                </c:pt>
                <c:pt idx="133">
                  <c:v>1894</c:v>
                </c:pt>
                <c:pt idx="134">
                  <c:v>1895</c:v>
                </c:pt>
                <c:pt idx="135">
                  <c:v>1896</c:v>
                </c:pt>
                <c:pt idx="136">
                  <c:v>1897</c:v>
                </c:pt>
                <c:pt idx="137">
                  <c:v>1898</c:v>
                </c:pt>
                <c:pt idx="138">
                  <c:v>1899</c:v>
                </c:pt>
                <c:pt idx="139">
                  <c:v>1900</c:v>
                </c:pt>
                <c:pt idx="140">
                  <c:v>1901</c:v>
                </c:pt>
                <c:pt idx="141">
                  <c:v>1902</c:v>
                </c:pt>
                <c:pt idx="142">
                  <c:v>1903</c:v>
                </c:pt>
                <c:pt idx="143">
                  <c:v>1904</c:v>
                </c:pt>
                <c:pt idx="144">
                  <c:v>1905</c:v>
                </c:pt>
                <c:pt idx="145">
                  <c:v>1906</c:v>
                </c:pt>
                <c:pt idx="146">
                  <c:v>1907</c:v>
                </c:pt>
                <c:pt idx="147">
                  <c:v>1908</c:v>
                </c:pt>
                <c:pt idx="148">
                  <c:v>1909</c:v>
                </c:pt>
                <c:pt idx="149">
                  <c:v>1910</c:v>
                </c:pt>
                <c:pt idx="150">
                  <c:v>1911</c:v>
                </c:pt>
                <c:pt idx="151">
                  <c:v>1912</c:v>
                </c:pt>
                <c:pt idx="152">
                  <c:v>1913</c:v>
                </c:pt>
                <c:pt idx="153">
                  <c:v>1914</c:v>
                </c:pt>
                <c:pt idx="154">
                  <c:v>1915</c:v>
                </c:pt>
                <c:pt idx="155">
                  <c:v>1916</c:v>
                </c:pt>
                <c:pt idx="156">
                  <c:v>1917</c:v>
                </c:pt>
                <c:pt idx="157">
                  <c:v>1918</c:v>
                </c:pt>
                <c:pt idx="158">
                  <c:v>1919</c:v>
                </c:pt>
                <c:pt idx="159">
                  <c:v>1920</c:v>
                </c:pt>
                <c:pt idx="160">
                  <c:v>1921</c:v>
                </c:pt>
                <c:pt idx="161">
                  <c:v>1922</c:v>
                </c:pt>
                <c:pt idx="162">
                  <c:v>1923</c:v>
                </c:pt>
                <c:pt idx="163">
                  <c:v>1924</c:v>
                </c:pt>
                <c:pt idx="164">
                  <c:v>1925</c:v>
                </c:pt>
                <c:pt idx="165">
                  <c:v>1926</c:v>
                </c:pt>
                <c:pt idx="166">
                  <c:v>1927</c:v>
                </c:pt>
                <c:pt idx="167">
                  <c:v>1928</c:v>
                </c:pt>
                <c:pt idx="168">
                  <c:v>1929</c:v>
                </c:pt>
                <c:pt idx="169">
                  <c:v>1930</c:v>
                </c:pt>
                <c:pt idx="170">
                  <c:v>1931</c:v>
                </c:pt>
                <c:pt idx="171">
                  <c:v>1932</c:v>
                </c:pt>
                <c:pt idx="172">
                  <c:v>1933</c:v>
                </c:pt>
                <c:pt idx="173">
                  <c:v>1934</c:v>
                </c:pt>
                <c:pt idx="174">
                  <c:v>1935</c:v>
                </c:pt>
                <c:pt idx="175">
                  <c:v>1936</c:v>
                </c:pt>
                <c:pt idx="176">
                  <c:v>1937</c:v>
                </c:pt>
                <c:pt idx="177">
                  <c:v>1938</c:v>
                </c:pt>
                <c:pt idx="178">
                  <c:v>1939</c:v>
                </c:pt>
                <c:pt idx="179">
                  <c:v>1940</c:v>
                </c:pt>
                <c:pt idx="180">
                  <c:v>1941</c:v>
                </c:pt>
                <c:pt idx="181">
                  <c:v>1942</c:v>
                </c:pt>
                <c:pt idx="182">
                  <c:v>1943</c:v>
                </c:pt>
                <c:pt idx="183">
                  <c:v>1944</c:v>
                </c:pt>
                <c:pt idx="184">
                  <c:v>1945</c:v>
                </c:pt>
                <c:pt idx="185">
                  <c:v>1946</c:v>
                </c:pt>
                <c:pt idx="186">
                  <c:v>1947</c:v>
                </c:pt>
                <c:pt idx="187">
                  <c:v>1948</c:v>
                </c:pt>
                <c:pt idx="188">
                  <c:v>1949</c:v>
                </c:pt>
                <c:pt idx="189">
                  <c:v>1950</c:v>
                </c:pt>
                <c:pt idx="190">
                  <c:v>1951</c:v>
                </c:pt>
                <c:pt idx="191">
                  <c:v>1952</c:v>
                </c:pt>
                <c:pt idx="192">
                  <c:v>1953</c:v>
                </c:pt>
                <c:pt idx="193">
                  <c:v>1954</c:v>
                </c:pt>
                <c:pt idx="194">
                  <c:v>1955</c:v>
                </c:pt>
                <c:pt idx="195">
                  <c:v>1956</c:v>
                </c:pt>
                <c:pt idx="196">
                  <c:v>1957</c:v>
                </c:pt>
                <c:pt idx="197">
                  <c:v>1958</c:v>
                </c:pt>
                <c:pt idx="198">
                  <c:v>1959</c:v>
                </c:pt>
                <c:pt idx="199">
                  <c:v>1960</c:v>
                </c:pt>
                <c:pt idx="200">
                  <c:v>1961</c:v>
                </c:pt>
                <c:pt idx="201">
                  <c:v>1962</c:v>
                </c:pt>
                <c:pt idx="202">
                  <c:v>1963</c:v>
                </c:pt>
                <c:pt idx="203">
                  <c:v>1964</c:v>
                </c:pt>
                <c:pt idx="204">
                  <c:v>1965</c:v>
                </c:pt>
                <c:pt idx="205">
                  <c:v>1966</c:v>
                </c:pt>
                <c:pt idx="206">
                  <c:v>1967</c:v>
                </c:pt>
                <c:pt idx="207">
                  <c:v>1968</c:v>
                </c:pt>
                <c:pt idx="208">
                  <c:v>1969</c:v>
                </c:pt>
                <c:pt idx="209">
                  <c:v>1970</c:v>
                </c:pt>
                <c:pt idx="210">
                  <c:v>1971</c:v>
                </c:pt>
                <c:pt idx="211">
                  <c:v>1972</c:v>
                </c:pt>
                <c:pt idx="212">
                  <c:v>1973</c:v>
                </c:pt>
                <c:pt idx="213">
                  <c:v>1974</c:v>
                </c:pt>
                <c:pt idx="214">
                  <c:v>1975</c:v>
                </c:pt>
                <c:pt idx="215">
                  <c:v>1976</c:v>
                </c:pt>
                <c:pt idx="216">
                  <c:v>1977</c:v>
                </c:pt>
                <c:pt idx="217">
                  <c:v>1978</c:v>
                </c:pt>
                <c:pt idx="218">
                  <c:v>1979</c:v>
                </c:pt>
                <c:pt idx="219">
                  <c:v>1980</c:v>
                </c:pt>
                <c:pt idx="220">
                  <c:v>1981</c:v>
                </c:pt>
                <c:pt idx="221">
                  <c:v>1982</c:v>
                </c:pt>
                <c:pt idx="222">
                  <c:v>1983</c:v>
                </c:pt>
                <c:pt idx="223">
                  <c:v>1984</c:v>
                </c:pt>
                <c:pt idx="224">
                  <c:v>1985</c:v>
                </c:pt>
                <c:pt idx="225">
                  <c:v>1986</c:v>
                </c:pt>
                <c:pt idx="226">
                  <c:v>1987</c:v>
                </c:pt>
                <c:pt idx="227">
                  <c:v>1988</c:v>
                </c:pt>
                <c:pt idx="228">
                  <c:v>1989</c:v>
                </c:pt>
                <c:pt idx="229">
                  <c:v>1990</c:v>
                </c:pt>
                <c:pt idx="230">
                  <c:v>1991</c:v>
                </c:pt>
                <c:pt idx="231">
                  <c:v>1992</c:v>
                </c:pt>
                <c:pt idx="232">
                  <c:v>1993</c:v>
                </c:pt>
                <c:pt idx="233">
                  <c:v>1994</c:v>
                </c:pt>
                <c:pt idx="234">
                  <c:v>1995</c:v>
                </c:pt>
                <c:pt idx="235">
                  <c:v>1996</c:v>
                </c:pt>
                <c:pt idx="236">
                  <c:v>1997</c:v>
                </c:pt>
              </c:numCache>
            </c:numRef>
          </c:xVal>
          <c:yVal>
            <c:numRef>
              <c:f>Graph!$C$1763:$C$1997</c:f>
              <c:numCache>
                <c:formatCode>General</c:formatCode>
                <c:ptCount val="235"/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24-4FDE-8F28-9CAAD1512A0F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Graph!$A$1762:$A$1998</c:f>
              <c:numCache>
                <c:formatCode>General</c:formatCode>
                <c:ptCount val="237"/>
                <c:pt idx="0">
                  <c:v>1761</c:v>
                </c:pt>
                <c:pt idx="1">
                  <c:v>1762</c:v>
                </c:pt>
                <c:pt idx="2">
                  <c:v>1763</c:v>
                </c:pt>
                <c:pt idx="3">
                  <c:v>1764</c:v>
                </c:pt>
                <c:pt idx="4">
                  <c:v>1765</c:v>
                </c:pt>
                <c:pt idx="5">
                  <c:v>1766</c:v>
                </c:pt>
                <c:pt idx="6">
                  <c:v>1767</c:v>
                </c:pt>
                <c:pt idx="7">
                  <c:v>1768</c:v>
                </c:pt>
                <c:pt idx="8">
                  <c:v>1769</c:v>
                </c:pt>
                <c:pt idx="9">
                  <c:v>1770</c:v>
                </c:pt>
                <c:pt idx="10">
                  <c:v>1771</c:v>
                </c:pt>
                <c:pt idx="11">
                  <c:v>1772</c:v>
                </c:pt>
                <c:pt idx="12">
                  <c:v>1773</c:v>
                </c:pt>
                <c:pt idx="13">
                  <c:v>1774</c:v>
                </c:pt>
                <c:pt idx="14">
                  <c:v>1775</c:v>
                </c:pt>
                <c:pt idx="15">
                  <c:v>1776</c:v>
                </c:pt>
                <c:pt idx="16">
                  <c:v>1777</c:v>
                </c:pt>
                <c:pt idx="17">
                  <c:v>1778</c:v>
                </c:pt>
                <c:pt idx="18">
                  <c:v>1779</c:v>
                </c:pt>
                <c:pt idx="19">
                  <c:v>1780</c:v>
                </c:pt>
                <c:pt idx="20">
                  <c:v>1781</c:v>
                </c:pt>
                <c:pt idx="21">
                  <c:v>1782</c:v>
                </c:pt>
                <c:pt idx="22">
                  <c:v>1783</c:v>
                </c:pt>
                <c:pt idx="23">
                  <c:v>1784</c:v>
                </c:pt>
                <c:pt idx="24">
                  <c:v>1785</c:v>
                </c:pt>
                <c:pt idx="25">
                  <c:v>1786</c:v>
                </c:pt>
                <c:pt idx="26">
                  <c:v>1787</c:v>
                </c:pt>
                <c:pt idx="27">
                  <c:v>1788</c:v>
                </c:pt>
                <c:pt idx="28">
                  <c:v>1789</c:v>
                </c:pt>
                <c:pt idx="29">
                  <c:v>1790</c:v>
                </c:pt>
                <c:pt idx="30">
                  <c:v>1791</c:v>
                </c:pt>
                <c:pt idx="31">
                  <c:v>1792</c:v>
                </c:pt>
                <c:pt idx="32">
                  <c:v>1793</c:v>
                </c:pt>
                <c:pt idx="33">
                  <c:v>1794</c:v>
                </c:pt>
                <c:pt idx="34">
                  <c:v>1795</c:v>
                </c:pt>
                <c:pt idx="35">
                  <c:v>1796</c:v>
                </c:pt>
                <c:pt idx="36">
                  <c:v>1797</c:v>
                </c:pt>
                <c:pt idx="37">
                  <c:v>1798</c:v>
                </c:pt>
                <c:pt idx="38">
                  <c:v>1799</c:v>
                </c:pt>
                <c:pt idx="39">
                  <c:v>1800</c:v>
                </c:pt>
                <c:pt idx="40">
                  <c:v>1801</c:v>
                </c:pt>
                <c:pt idx="41">
                  <c:v>1802</c:v>
                </c:pt>
                <c:pt idx="42">
                  <c:v>1803</c:v>
                </c:pt>
                <c:pt idx="43">
                  <c:v>1804</c:v>
                </c:pt>
                <c:pt idx="44">
                  <c:v>1805</c:v>
                </c:pt>
                <c:pt idx="45">
                  <c:v>1806</c:v>
                </c:pt>
                <c:pt idx="46">
                  <c:v>1807</c:v>
                </c:pt>
                <c:pt idx="47">
                  <c:v>1808</c:v>
                </c:pt>
                <c:pt idx="48">
                  <c:v>1809</c:v>
                </c:pt>
                <c:pt idx="49">
                  <c:v>1810</c:v>
                </c:pt>
                <c:pt idx="50">
                  <c:v>1811</c:v>
                </c:pt>
                <c:pt idx="51">
                  <c:v>1812</c:v>
                </c:pt>
                <c:pt idx="52">
                  <c:v>1813</c:v>
                </c:pt>
                <c:pt idx="53">
                  <c:v>1814</c:v>
                </c:pt>
                <c:pt idx="54">
                  <c:v>1815</c:v>
                </c:pt>
                <c:pt idx="55">
                  <c:v>1816</c:v>
                </c:pt>
                <c:pt idx="56">
                  <c:v>1817</c:v>
                </c:pt>
                <c:pt idx="57">
                  <c:v>1818</c:v>
                </c:pt>
                <c:pt idx="58">
                  <c:v>1819</c:v>
                </c:pt>
                <c:pt idx="59">
                  <c:v>1820</c:v>
                </c:pt>
                <c:pt idx="60">
                  <c:v>1821</c:v>
                </c:pt>
                <c:pt idx="61">
                  <c:v>1822</c:v>
                </c:pt>
                <c:pt idx="62">
                  <c:v>1823</c:v>
                </c:pt>
                <c:pt idx="63">
                  <c:v>1824</c:v>
                </c:pt>
                <c:pt idx="64">
                  <c:v>1825</c:v>
                </c:pt>
                <c:pt idx="65">
                  <c:v>1826</c:v>
                </c:pt>
                <c:pt idx="66">
                  <c:v>1827</c:v>
                </c:pt>
                <c:pt idx="67">
                  <c:v>1828</c:v>
                </c:pt>
                <c:pt idx="68">
                  <c:v>1829</c:v>
                </c:pt>
                <c:pt idx="69">
                  <c:v>1830</c:v>
                </c:pt>
                <c:pt idx="70">
                  <c:v>1831</c:v>
                </c:pt>
                <c:pt idx="71">
                  <c:v>1832</c:v>
                </c:pt>
                <c:pt idx="72">
                  <c:v>1833</c:v>
                </c:pt>
                <c:pt idx="73">
                  <c:v>1834</c:v>
                </c:pt>
                <c:pt idx="74">
                  <c:v>1835</c:v>
                </c:pt>
                <c:pt idx="75">
                  <c:v>1836</c:v>
                </c:pt>
                <c:pt idx="76">
                  <c:v>1837</c:v>
                </c:pt>
                <c:pt idx="77">
                  <c:v>1838</c:v>
                </c:pt>
                <c:pt idx="78">
                  <c:v>1839</c:v>
                </c:pt>
                <c:pt idx="79">
                  <c:v>1840</c:v>
                </c:pt>
                <c:pt idx="80">
                  <c:v>1841</c:v>
                </c:pt>
                <c:pt idx="81">
                  <c:v>1842</c:v>
                </c:pt>
                <c:pt idx="82">
                  <c:v>1843</c:v>
                </c:pt>
                <c:pt idx="83">
                  <c:v>1844</c:v>
                </c:pt>
                <c:pt idx="84">
                  <c:v>1845</c:v>
                </c:pt>
                <c:pt idx="85">
                  <c:v>1846</c:v>
                </c:pt>
                <c:pt idx="86">
                  <c:v>1847</c:v>
                </c:pt>
                <c:pt idx="87">
                  <c:v>1848</c:v>
                </c:pt>
                <c:pt idx="88">
                  <c:v>1849</c:v>
                </c:pt>
                <c:pt idx="89">
                  <c:v>1850</c:v>
                </c:pt>
                <c:pt idx="90">
                  <c:v>1851</c:v>
                </c:pt>
                <c:pt idx="91">
                  <c:v>1852</c:v>
                </c:pt>
                <c:pt idx="92">
                  <c:v>1853</c:v>
                </c:pt>
                <c:pt idx="93">
                  <c:v>1854</c:v>
                </c:pt>
                <c:pt idx="94">
                  <c:v>1855</c:v>
                </c:pt>
                <c:pt idx="95">
                  <c:v>1856</c:v>
                </c:pt>
                <c:pt idx="96">
                  <c:v>1857</c:v>
                </c:pt>
                <c:pt idx="97">
                  <c:v>1858</c:v>
                </c:pt>
                <c:pt idx="98">
                  <c:v>1859</c:v>
                </c:pt>
                <c:pt idx="99">
                  <c:v>1860</c:v>
                </c:pt>
                <c:pt idx="100">
                  <c:v>1861</c:v>
                </c:pt>
                <c:pt idx="101">
                  <c:v>1862</c:v>
                </c:pt>
                <c:pt idx="102">
                  <c:v>1863</c:v>
                </c:pt>
                <c:pt idx="103">
                  <c:v>1864</c:v>
                </c:pt>
                <c:pt idx="104">
                  <c:v>1865</c:v>
                </c:pt>
                <c:pt idx="105">
                  <c:v>1866</c:v>
                </c:pt>
                <c:pt idx="106">
                  <c:v>1867</c:v>
                </c:pt>
                <c:pt idx="107">
                  <c:v>1868</c:v>
                </c:pt>
                <c:pt idx="108">
                  <c:v>1869</c:v>
                </c:pt>
                <c:pt idx="109">
                  <c:v>1870</c:v>
                </c:pt>
                <c:pt idx="110">
                  <c:v>1871</c:v>
                </c:pt>
                <c:pt idx="111">
                  <c:v>1872</c:v>
                </c:pt>
                <c:pt idx="112">
                  <c:v>1873</c:v>
                </c:pt>
                <c:pt idx="113">
                  <c:v>1874</c:v>
                </c:pt>
                <c:pt idx="114">
                  <c:v>1875</c:v>
                </c:pt>
                <c:pt idx="115">
                  <c:v>1876</c:v>
                </c:pt>
                <c:pt idx="116">
                  <c:v>1877</c:v>
                </c:pt>
                <c:pt idx="117">
                  <c:v>1878</c:v>
                </c:pt>
                <c:pt idx="118">
                  <c:v>1879</c:v>
                </c:pt>
                <c:pt idx="119">
                  <c:v>1880</c:v>
                </c:pt>
                <c:pt idx="120">
                  <c:v>1881</c:v>
                </c:pt>
                <c:pt idx="121">
                  <c:v>1882</c:v>
                </c:pt>
                <c:pt idx="122">
                  <c:v>1883</c:v>
                </c:pt>
                <c:pt idx="123">
                  <c:v>1884</c:v>
                </c:pt>
                <c:pt idx="124">
                  <c:v>1885</c:v>
                </c:pt>
                <c:pt idx="125">
                  <c:v>1886</c:v>
                </c:pt>
                <c:pt idx="126">
                  <c:v>1887</c:v>
                </c:pt>
                <c:pt idx="127">
                  <c:v>1888</c:v>
                </c:pt>
                <c:pt idx="128">
                  <c:v>1889</c:v>
                </c:pt>
                <c:pt idx="129">
                  <c:v>1890</c:v>
                </c:pt>
                <c:pt idx="130">
                  <c:v>1891</c:v>
                </c:pt>
                <c:pt idx="131">
                  <c:v>1892</c:v>
                </c:pt>
                <c:pt idx="132">
                  <c:v>1893</c:v>
                </c:pt>
                <c:pt idx="133">
                  <c:v>1894</c:v>
                </c:pt>
                <c:pt idx="134">
                  <c:v>1895</c:v>
                </c:pt>
                <c:pt idx="135">
                  <c:v>1896</c:v>
                </c:pt>
                <c:pt idx="136">
                  <c:v>1897</c:v>
                </c:pt>
                <c:pt idx="137">
                  <c:v>1898</c:v>
                </c:pt>
                <c:pt idx="138">
                  <c:v>1899</c:v>
                </c:pt>
                <c:pt idx="139">
                  <c:v>1900</c:v>
                </c:pt>
                <c:pt idx="140">
                  <c:v>1901</c:v>
                </c:pt>
                <c:pt idx="141">
                  <c:v>1902</c:v>
                </c:pt>
                <c:pt idx="142">
                  <c:v>1903</c:v>
                </c:pt>
                <c:pt idx="143">
                  <c:v>1904</c:v>
                </c:pt>
                <c:pt idx="144">
                  <c:v>1905</c:v>
                </c:pt>
                <c:pt idx="145">
                  <c:v>1906</c:v>
                </c:pt>
                <c:pt idx="146">
                  <c:v>1907</c:v>
                </c:pt>
                <c:pt idx="147">
                  <c:v>1908</c:v>
                </c:pt>
                <c:pt idx="148">
                  <c:v>1909</c:v>
                </c:pt>
                <c:pt idx="149">
                  <c:v>1910</c:v>
                </c:pt>
                <c:pt idx="150">
                  <c:v>1911</c:v>
                </c:pt>
                <c:pt idx="151">
                  <c:v>1912</c:v>
                </c:pt>
                <c:pt idx="152">
                  <c:v>1913</c:v>
                </c:pt>
                <c:pt idx="153">
                  <c:v>1914</c:v>
                </c:pt>
                <c:pt idx="154">
                  <c:v>1915</c:v>
                </c:pt>
                <c:pt idx="155">
                  <c:v>1916</c:v>
                </c:pt>
                <c:pt idx="156">
                  <c:v>1917</c:v>
                </c:pt>
                <c:pt idx="157">
                  <c:v>1918</c:v>
                </c:pt>
                <c:pt idx="158">
                  <c:v>1919</c:v>
                </c:pt>
                <c:pt idx="159">
                  <c:v>1920</c:v>
                </c:pt>
                <c:pt idx="160">
                  <c:v>1921</c:v>
                </c:pt>
                <c:pt idx="161">
                  <c:v>1922</c:v>
                </c:pt>
                <c:pt idx="162">
                  <c:v>1923</c:v>
                </c:pt>
                <c:pt idx="163">
                  <c:v>1924</c:v>
                </c:pt>
                <c:pt idx="164">
                  <c:v>1925</c:v>
                </c:pt>
                <c:pt idx="165">
                  <c:v>1926</c:v>
                </c:pt>
                <c:pt idx="166">
                  <c:v>1927</c:v>
                </c:pt>
                <c:pt idx="167">
                  <c:v>1928</c:v>
                </c:pt>
                <c:pt idx="168">
                  <c:v>1929</c:v>
                </c:pt>
                <c:pt idx="169">
                  <c:v>1930</c:v>
                </c:pt>
                <c:pt idx="170">
                  <c:v>1931</c:v>
                </c:pt>
                <c:pt idx="171">
                  <c:v>1932</c:v>
                </c:pt>
                <c:pt idx="172">
                  <c:v>1933</c:v>
                </c:pt>
                <c:pt idx="173">
                  <c:v>1934</c:v>
                </c:pt>
                <c:pt idx="174">
                  <c:v>1935</c:v>
                </c:pt>
                <c:pt idx="175">
                  <c:v>1936</c:v>
                </c:pt>
                <c:pt idx="176">
                  <c:v>1937</c:v>
                </c:pt>
                <c:pt idx="177">
                  <c:v>1938</c:v>
                </c:pt>
                <c:pt idx="178">
                  <c:v>1939</c:v>
                </c:pt>
                <c:pt idx="179">
                  <c:v>1940</c:v>
                </c:pt>
                <c:pt idx="180">
                  <c:v>1941</c:v>
                </c:pt>
                <c:pt idx="181">
                  <c:v>1942</c:v>
                </c:pt>
                <c:pt idx="182">
                  <c:v>1943</c:v>
                </c:pt>
                <c:pt idx="183">
                  <c:v>1944</c:v>
                </c:pt>
                <c:pt idx="184">
                  <c:v>1945</c:v>
                </c:pt>
                <c:pt idx="185">
                  <c:v>1946</c:v>
                </c:pt>
                <c:pt idx="186">
                  <c:v>1947</c:v>
                </c:pt>
                <c:pt idx="187">
                  <c:v>1948</c:v>
                </c:pt>
                <c:pt idx="188">
                  <c:v>1949</c:v>
                </c:pt>
                <c:pt idx="189">
                  <c:v>1950</c:v>
                </c:pt>
                <c:pt idx="190">
                  <c:v>1951</c:v>
                </c:pt>
                <c:pt idx="191">
                  <c:v>1952</c:v>
                </c:pt>
                <c:pt idx="192">
                  <c:v>1953</c:v>
                </c:pt>
                <c:pt idx="193">
                  <c:v>1954</c:v>
                </c:pt>
                <c:pt idx="194">
                  <c:v>1955</c:v>
                </c:pt>
                <c:pt idx="195">
                  <c:v>1956</c:v>
                </c:pt>
                <c:pt idx="196">
                  <c:v>1957</c:v>
                </c:pt>
                <c:pt idx="197">
                  <c:v>1958</c:v>
                </c:pt>
                <c:pt idx="198">
                  <c:v>1959</c:v>
                </c:pt>
                <c:pt idx="199">
                  <c:v>1960</c:v>
                </c:pt>
                <c:pt idx="200">
                  <c:v>1961</c:v>
                </c:pt>
                <c:pt idx="201">
                  <c:v>1962</c:v>
                </c:pt>
                <c:pt idx="202">
                  <c:v>1963</c:v>
                </c:pt>
                <c:pt idx="203">
                  <c:v>1964</c:v>
                </c:pt>
                <c:pt idx="204">
                  <c:v>1965</c:v>
                </c:pt>
                <c:pt idx="205">
                  <c:v>1966</c:v>
                </c:pt>
                <c:pt idx="206">
                  <c:v>1967</c:v>
                </c:pt>
                <c:pt idx="207">
                  <c:v>1968</c:v>
                </c:pt>
                <c:pt idx="208">
                  <c:v>1969</c:v>
                </c:pt>
                <c:pt idx="209">
                  <c:v>1970</c:v>
                </c:pt>
                <c:pt idx="210">
                  <c:v>1971</c:v>
                </c:pt>
                <c:pt idx="211">
                  <c:v>1972</c:v>
                </c:pt>
                <c:pt idx="212">
                  <c:v>1973</c:v>
                </c:pt>
                <c:pt idx="213">
                  <c:v>1974</c:v>
                </c:pt>
                <c:pt idx="214">
                  <c:v>1975</c:v>
                </c:pt>
                <c:pt idx="215">
                  <c:v>1976</c:v>
                </c:pt>
                <c:pt idx="216">
                  <c:v>1977</c:v>
                </c:pt>
                <c:pt idx="217">
                  <c:v>1978</c:v>
                </c:pt>
                <c:pt idx="218">
                  <c:v>1979</c:v>
                </c:pt>
                <c:pt idx="219">
                  <c:v>1980</c:v>
                </c:pt>
                <c:pt idx="220">
                  <c:v>1981</c:v>
                </c:pt>
                <c:pt idx="221">
                  <c:v>1982</c:v>
                </c:pt>
                <c:pt idx="222">
                  <c:v>1983</c:v>
                </c:pt>
                <c:pt idx="223">
                  <c:v>1984</c:v>
                </c:pt>
                <c:pt idx="224">
                  <c:v>1985</c:v>
                </c:pt>
                <c:pt idx="225">
                  <c:v>1986</c:v>
                </c:pt>
                <c:pt idx="226">
                  <c:v>1987</c:v>
                </c:pt>
                <c:pt idx="227">
                  <c:v>1988</c:v>
                </c:pt>
                <c:pt idx="228">
                  <c:v>1989</c:v>
                </c:pt>
                <c:pt idx="229">
                  <c:v>1990</c:v>
                </c:pt>
                <c:pt idx="230">
                  <c:v>1991</c:v>
                </c:pt>
                <c:pt idx="231">
                  <c:v>1992</c:v>
                </c:pt>
                <c:pt idx="232">
                  <c:v>1993</c:v>
                </c:pt>
                <c:pt idx="233">
                  <c:v>1994</c:v>
                </c:pt>
                <c:pt idx="234">
                  <c:v>1995</c:v>
                </c:pt>
                <c:pt idx="235">
                  <c:v>1996</c:v>
                </c:pt>
                <c:pt idx="236">
                  <c:v>1997</c:v>
                </c:pt>
              </c:numCache>
            </c:numRef>
          </c:xVal>
          <c:yVal>
            <c:numRef>
              <c:f>Graph!$E$1763:$E$1997</c:f>
              <c:numCache>
                <c:formatCode>General</c:formatCode>
                <c:ptCount val="235"/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24-4FDE-8F28-9CAAD1512A0F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Graph!$A$1762:$A$1998</c:f>
              <c:numCache>
                <c:formatCode>General</c:formatCode>
                <c:ptCount val="237"/>
                <c:pt idx="0">
                  <c:v>1761</c:v>
                </c:pt>
                <c:pt idx="1">
                  <c:v>1762</c:v>
                </c:pt>
                <c:pt idx="2">
                  <c:v>1763</c:v>
                </c:pt>
                <c:pt idx="3">
                  <c:v>1764</c:v>
                </c:pt>
                <c:pt idx="4">
                  <c:v>1765</c:v>
                </c:pt>
                <c:pt idx="5">
                  <c:v>1766</c:v>
                </c:pt>
                <c:pt idx="6">
                  <c:v>1767</c:v>
                </c:pt>
                <c:pt idx="7">
                  <c:v>1768</c:v>
                </c:pt>
                <c:pt idx="8">
                  <c:v>1769</c:v>
                </c:pt>
                <c:pt idx="9">
                  <c:v>1770</c:v>
                </c:pt>
                <c:pt idx="10">
                  <c:v>1771</c:v>
                </c:pt>
                <c:pt idx="11">
                  <c:v>1772</c:v>
                </c:pt>
                <c:pt idx="12">
                  <c:v>1773</c:v>
                </c:pt>
                <c:pt idx="13">
                  <c:v>1774</c:v>
                </c:pt>
                <c:pt idx="14">
                  <c:v>1775</c:v>
                </c:pt>
                <c:pt idx="15">
                  <c:v>1776</c:v>
                </c:pt>
                <c:pt idx="16">
                  <c:v>1777</c:v>
                </c:pt>
                <c:pt idx="17">
                  <c:v>1778</c:v>
                </c:pt>
                <c:pt idx="18">
                  <c:v>1779</c:v>
                </c:pt>
                <c:pt idx="19">
                  <c:v>1780</c:v>
                </c:pt>
                <c:pt idx="20">
                  <c:v>1781</c:v>
                </c:pt>
                <c:pt idx="21">
                  <c:v>1782</c:v>
                </c:pt>
                <c:pt idx="22">
                  <c:v>1783</c:v>
                </c:pt>
                <c:pt idx="23">
                  <c:v>1784</c:v>
                </c:pt>
                <c:pt idx="24">
                  <c:v>1785</c:v>
                </c:pt>
                <c:pt idx="25">
                  <c:v>1786</c:v>
                </c:pt>
                <c:pt idx="26">
                  <c:v>1787</c:v>
                </c:pt>
                <c:pt idx="27">
                  <c:v>1788</c:v>
                </c:pt>
                <c:pt idx="28">
                  <c:v>1789</c:v>
                </c:pt>
                <c:pt idx="29">
                  <c:v>1790</c:v>
                </c:pt>
                <c:pt idx="30">
                  <c:v>1791</c:v>
                </c:pt>
                <c:pt idx="31">
                  <c:v>1792</c:v>
                </c:pt>
                <c:pt idx="32">
                  <c:v>1793</c:v>
                </c:pt>
                <c:pt idx="33">
                  <c:v>1794</c:v>
                </c:pt>
                <c:pt idx="34">
                  <c:v>1795</c:v>
                </c:pt>
                <c:pt idx="35">
                  <c:v>1796</c:v>
                </c:pt>
                <c:pt idx="36">
                  <c:v>1797</c:v>
                </c:pt>
                <c:pt idx="37">
                  <c:v>1798</c:v>
                </c:pt>
                <c:pt idx="38">
                  <c:v>1799</c:v>
                </c:pt>
                <c:pt idx="39">
                  <c:v>1800</c:v>
                </c:pt>
                <c:pt idx="40">
                  <c:v>1801</c:v>
                </c:pt>
                <c:pt idx="41">
                  <c:v>1802</c:v>
                </c:pt>
                <c:pt idx="42">
                  <c:v>1803</c:v>
                </c:pt>
                <c:pt idx="43">
                  <c:v>1804</c:v>
                </c:pt>
                <c:pt idx="44">
                  <c:v>1805</c:v>
                </c:pt>
                <c:pt idx="45">
                  <c:v>1806</c:v>
                </c:pt>
                <c:pt idx="46">
                  <c:v>1807</c:v>
                </c:pt>
                <c:pt idx="47">
                  <c:v>1808</c:v>
                </c:pt>
                <c:pt idx="48">
                  <c:v>1809</c:v>
                </c:pt>
                <c:pt idx="49">
                  <c:v>1810</c:v>
                </c:pt>
                <c:pt idx="50">
                  <c:v>1811</c:v>
                </c:pt>
                <c:pt idx="51">
                  <c:v>1812</c:v>
                </c:pt>
                <c:pt idx="52">
                  <c:v>1813</c:v>
                </c:pt>
                <c:pt idx="53">
                  <c:v>1814</c:v>
                </c:pt>
                <c:pt idx="54">
                  <c:v>1815</c:v>
                </c:pt>
                <c:pt idx="55">
                  <c:v>1816</c:v>
                </c:pt>
                <c:pt idx="56">
                  <c:v>1817</c:v>
                </c:pt>
                <c:pt idx="57">
                  <c:v>1818</c:v>
                </c:pt>
                <c:pt idx="58">
                  <c:v>1819</c:v>
                </c:pt>
                <c:pt idx="59">
                  <c:v>1820</c:v>
                </c:pt>
                <c:pt idx="60">
                  <c:v>1821</c:v>
                </c:pt>
                <c:pt idx="61">
                  <c:v>1822</c:v>
                </c:pt>
                <c:pt idx="62">
                  <c:v>1823</c:v>
                </c:pt>
                <c:pt idx="63">
                  <c:v>1824</c:v>
                </c:pt>
                <c:pt idx="64">
                  <c:v>1825</c:v>
                </c:pt>
                <c:pt idx="65">
                  <c:v>1826</c:v>
                </c:pt>
                <c:pt idx="66">
                  <c:v>1827</c:v>
                </c:pt>
                <c:pt idx="67">
                  <c:v>1828</c:v>
                </c:pt>
                <c:pt idx="68">
                  <c:v>1829</c:v>
                </c:pt>
                <c:pt idx="69">
                  <c:v>1830</c:v>
                </c:pt>
                <c:pt idx="70">
                  <c:v>1831</c:v>
                </c:pt>
                <c:pt idx="71">
                  <c:v>1832</c:v>
                </c:pt>
                <c:pt idx="72">
                  <c:v>1833</c:v>
                </c:pt>
                <c:pt idx="73">
                  <c:v>1834</c:v>
                </c:pt>
                <c:pt idx="74">
                  <c:v>1835</c:v>
                </c:pt>
                <c:pt idx="75">
                  <c:v>1836</c:v>
                </c:pt>
                <c:pt idx="76">
                  <c:v>1837</c:v>
                </c:pt>
                <c:pt idx="77">
                  <c:v>1838</c:v>
                </c:pt>
                <c:pt idx="78">
                  <c:v>1839</c:v>
                </c:pt>
                <c:pt idx="79">
                  <c:v>1840</c:v>
                </c:pt>
                <c:pt idx="80">
                  <c:v>1841</c:v>
                </c:pt>
                <c:pt idx="81">
                  <c:v>1842</c:v>
                </c:pt>
                <c:pt idx="82">
                  <c:v>1843</c:v>
                </c:pt>
                <c:pt idx="83">
                  <c:v>1844</c:v>
                </c:pt>
                <c:pt idx="84">
                  <c:v>1845</c:v>
                </c:pt>
                <c:pt idx="85">
                  <c:v>1846</c:v>
                </c:pt>
                <c:pt idx="86">
                  <c:v>1847</c:v>
                </c:pt>
                <c:pt idx="87">
                  <c:v>1848</c:v>
                </c:pt>
                <c:pt idx="88">
                  <c:v>1849</c:v>
                </c:pt>
                <c:pt idx="89">
                  <c:v>1850</c:v>
                </c:pt>
                <c:pt idx="90">
                  <c:v>1851</c:v>
                </c:pt>
                <c:pt idx="91">
                  <c:v>1852</c:v>
                </c:pt>
                <c:pt idx="92">
                  <c:v>1853</c:v>
                </c:pt>
                <c:pt idx="93">
                  <c:v>1854</c:v>
                </c:pt>
                <c:pt idx="94">
                  <c:v>1855</c:v>
                </c:pt>
                <c:pt idx="95">
                  <c:v>1856</c:v>
                </c:pt>
                <c:pt idx="96">
                  <c:v>1857</c:v>
                </c:pt>
                <c:pt idx="97">
                  <c:v>1858</c:v>
                </c:pt>
                <c:pt idx="98">
                  <c:v>1859</c:v>
                </c:pt>
                <c:pt idx="99">
                  <c:v>1860</c:v>
                </c:pt>
                <c:pt idx="100">
                  <c:v>1861</c:v>
                </c:pt>
                <c:pt idx="101">
                  <c:v>1862</c:v>
                </c:pt>
                <c:pt idx="102">
                  <c:v>1863</c:v>
                </c:pt>
                <c:pt idx="103">
                  <c:v>1864</c:v>
                </c:pt>
                <c:pt idx="104">
                  <c:v>1865</c:v>
                </c:pt>
                <c:pt idx="105">
                  <c:v>1866</c:v>
                </c:pt>
                <c:pt idx="106">
                  <c:v>1867</c:v>
                </c:pt>
                <c:pt idx="107">
                  <c:v>1868</c:v>
                </c:pt>
                <c:pt idx="108">
                  <c:v>1869</c:v>
                </c:pt>
                <c:pt idx="109">
                  <c:v>1870</c:v>
                </c:pt>
                <c:pt idx="110">
                  <c:v>1871</c:v>
                </c:pt>
                <c:pt idx="111">
                  <c:v>1872</c:v>
                </c:pt>
                <c:pt idx="112">
                  <c:v>1873</c:v>
                </c:pt>
                <c:pt idx="113">
                  <c:v>1874</c:v>
                </c:pt>
                <c:pt idx="114">
                  <c:v>1875</c:v>
                </c:pt>
                <c:pt idx="115">
                  <c:v>1876</c:v>
                </c:pt>
                <c:pt idx="116">
                  <c:v>1877</c:v>
                </c:pt>
                <c:pt idx="117">
                  <c:v>1878</c:v>
                </c:pt>
                <c:pt idx="118">
                  <c:v>1879</c:v>
                </c:pt>
                <c:pt idx="119">
                  <c:v>1880</c:v>
                </c:pt>
                <c:pt idx="120">
                  <c:v>1881</c:v>
                </c:pt>
                <c:pt idx="121">
                  <c:v>1882</c:v>
                </c:pt>
                <c:pt idx="122">
                  <c:v>1883</c:v>
                </c:pt>
                <c:pt idx="123">
                  <c:v>1884</c:v>
                </c:pt>
                <c:pt idx="124">
                  <c:v>1885</c:v>
                </c:pt>
                <c:pt idx="125">
                  <c:v>1886</c:v>
                </c:pt>
                <c:pt idx="126">
                  <c:v>1887</c:v>
                </c:pt>
                <c:pt idx="127">
                  <c:v>1888</c:v>
                </c:pt>
                <c:pt idx="128">
                  <c:v>1889</c:v>
                </c:pt>
                <c:pt idx="129">
                  <c:v>1890</c:v>
                </c:pt>
                <c:pt idx="130">
                  <c:v>1891</c:v>
                </c:pt>
                <c:pt idx="131">
                  <c:v>1892</c:v>
                </c:pt>
                <c:pt idx="132">
                  <c:v>1893</c:v>
                </c:pt>
                <c:pt idx="133">
                  <c:v>1894</c:v>
                </c:pt>
                <c:pt idx="134">
                  <c:v>1895</c:v>
                </c:pt>
                <c:pt idx="135">
                  <c:v>1896</c:v>
                </c:pt>
                <c:pt idx="136">
                  <c:v>1897</c:v>
                </c:pt>
                <c:pt idx="137">
                  <c:v>1898</c:v>
                </c:pt>
                <c:pt idx="138">
                  <c:v>1899</c:v>
                </c:pt>
                <c:pt idx="139">
                  <c:v>1900</c:v>
                </c:pt>
                <c:pt idx="140">
                  <c:v>1901</c:v>
                </c:pt>
                <c:pt idx="141">
                  <c:v>1902</c:v>
                </c:pt>
                <c:pt idx="142">
                  <c:v>1903</c:v>
                </c:pt>
                <c:pt idx="143">
                  <c:v>1904</c:v>
                </c:pt>
                <c:pt idx="144">
                  <c:v>1905</c:v>
                </c:pt>
                <c:pt idx="145">
                  <c:v>1906</c:v>
                </c:pt>
                <c:pt idx="146">
                  <c:v>1907</c:v>
                </c:pt>
                <c:pt idx="147">
                  <c:v>1908</c:v>
                </c:pt>
                <c:pt idx="148">
                  <c:v>1909</c:v>
                </c:pt>
                <c:pt idx="149">
                  <c:v>1910</c:v>
                </c:pt>
                <c:pt idx="150">
                  <c:v>1911</c:v>
                </c:pt>
                <c:pt idx="151">
                  <c:v>1912</c:v>
                </c:pt>
                <c:pt idx="152">
                  <c:v>1913</c:v>
                </c:pt>
                <c:pt idx="153">
                  <c:v>1914</c:v>
                </c:pt>
                <c:pt idx="154">
                  <c:v>1915</c:v>
                </c:pt>
                <c:pt idx="155">
                  <c:v>1916</c:v>
                </c:pt>
                <c:pt idx="156">
                  <c:v>1917</c:v>
                </c:pt>
                <c:pt idx="157">
                  <c:v>1918</c:v>
                </c:pt>
                <c:pt idx="158">
                  <c:v>1919</c:v>
                </c:pt>
                <c:pt idx="159">
                  <c:v>1920</c:v>
                </c:pt>
                <c:pt idx="160">
                  <c:v>1921</c:v>
                </c:pt>
                <c:pt idx="161">
                  <c:v>1922</c:v>
                </c:pt>
                <c:pt idx="162">
                  <c:v>1923</c:v>
                </c:pt>
                <c:pt idx="163">
                  <c:v>1924</c:v>
                </c:pt>
                <c:pt idx="164">
                  <c:v>1925</c:v>
                </c:pt>
                <c:pt idx="165">
                  <c:v>1926</c:v>
                </c:pt>
                <c:pt idx="166">
                  <c:v>1927</c:v>
                </c:pt>
                <c:pt idx="167">
                  <c:v>1928</c:v>
                </c:pt>
                <c:pt idx="168">
                  <c:v>1929</c:v>
                </c:pt>
                <c:pt idx="169">
                  <c:v>1930</c:v>
                </c:pt>
                <c:pt idx="170">
                  <c:v>1931</c:v>
                </c:pt>
                <c:pt idx="171">
                  <c:v>1932</c:v>
                </c:pt>
                <c:pt idx="172">
                  <c:v>1933</c:v>
                </c:pt>
                <c:pt idx="173">
                  <c:v>1934</c:v>
                </c:pt>
                <c:pt idx="174">
                  <c:v>1935</c:v>
                </c:pt>
                <c:pt idx="175">
                  <c:v>1936</c:v>
                </c:pt>
                <c:pt idx="176">
                  <c:v>1937</c:v>
                </c:pt>
                <c:pt idx="177">
                  <c:v>1938</c:v>
                </c:pt>
                <c:pt idx="178">
                  <c:v>1939</c:v>
                </c:pt>
                <c:pt idx="179">
                  <c:v>1940</c:v>
                </c:pt>
                <c:pt idx="180">
                  <c:v>1941</c:v>
                </c:pt>
                <c:pt idx="181">
                  <c:v>1942</c:v>
                </c:pt>
                <c:pt idx="182">
                  <c:v>1943</c:v>
                </c:pt>
                <c:pt idx="183">
                  <c:v>1944</c:v>
                </c:pt>
                <c:pt idx="184">
                  <c:v>1945</c:v>
                </c:pt>
                <c:pt idx="185">
                  <c:v>1946</c:v>
                </c:pt>
                <c:pt idx="186">
                  <c:v>1947</c:v>
                </c:pt>
                <c:pt idx="187">
                  <c:v>1948</c:v>
                </c:pt>
                <c:pt idx="188">
                  <c:v>1949</c:v>
                </c:pt>
                <c:pt idx="189">
                  <c:v>1950</c:v>
                </c:pt>
                <c:pt idx="190">
                  <c:v>1951</c:v>
                </c:pt>
                <c:pt idx="191">
                  <c:v>1952</c:v>
                </c:pt>
                <c:pt idx="192">
                  <c:v>1953</c:v>
                </c:pt>
                <c:pt idx="193">
                  <c:v>1954</c:v>
                </c:pt>
                <c:pt idx="194">
                  <c:v>1955</c:v>
                </c:pt>
                <c:pt idx="195">
                  <c:v>1956</c:v>
                </c:pt>
                <c:pt idx="196">
                  <c:v>1957</c:v>
                </c:pt>
                <c:pt idx="197">
                  <c:v>1958</c:v>
                </c:pt>
                <c:pt idx="198">
                  <c:v>1959</c:v>
                </c:pt>
                <c:pt idx="199">
                  <c:v>1960</c:v>
                </c:pt>
                <c:pt idx="200">
                  <c:v>1961</c:v>
                </c:pt>
                <c:pt idx="201">
                  <c:v>1962</c:v>
                </c:pt>
                <c:pt idx="202">
                  <c:v>1963</c:v>
                </c:pt>
                <c:pt idx="203">
                  <c:v>1964</c:v>
                </c:pt>
                <c:pt idx="204">
                  <c:v>1965</c:v>
                </c:pt>
                <c:pt idx="205">
                  <c:v>1966</c:v>
                </c:pt>
                <c:pt idx="206">
                  <c:v>1967</c:v>
                </c:pt>
                <c:pt idx="207">
                  <c:v>1968</c:v>
                </c:pt>
                <c:pt idx="208">
                  <c:v>1969</c:v>
                </c:pt>
                <c:pt idx="209">
                  <c:v>1970</c:v>
                </c:pt>
                <c:pt idx="210">
                  <c:v>1971</c:v>
                </c:pt>
                <c:pt idx="211">
                  <c:v>1972</c:v>
                </c:pt>
                <c:pt idx="212">
                  <c:v>1973</c:v>
                </c:pt>
                <c:pt idx="213">
                  <c:v>1974</c:v>
                </c:pt>
                <c:pt idx="214">
                  <c:v>1975</c:v>
                </c:pt>
                <c:pt idx="215">
                  <c:v>1976</c:v>
                </c:pt>
                <c:pt idx="216">
                  <c:v>1977</c:v>
                </c:pt>
                <c:pt idx="217">
                  <c:v>1978</c:v>
                </c:pt>
                <c:pt idx="218">
                  <c:v>1979</c:v>
                </c:pt>
                <c:pt idx="219">
                  <c:v>1980</c:v>
                </c:pt>
                <c:pt idx="220">
                  <c:v>1981</c:v>
                </c:pt>
                <c:pt idx="221">
                  <c:v>1982</c:v>
                </c:pt>
                <c:pt idx="222">
                  <c:v>1983</c:v>
                </c:pt>
                <c:pt idx="223">
                  <c:v>1984</c:v>
                </c:pt>
                <c:pt idx="224">
                  <c:v>1985</c:v>
                </c:pt>
                <c:pt idx="225">
                  <c:v>1986</c:v>
                </c:pt>
                <c:pt idx="226">
                  <c:v>1987</c:v>
                </c:pt>
                <c:pt idx="227">
                  <c:v>1988</c:v>
                </c:pt>
                <c:pt idx="228">
                  <c:v>1989</c:v>
                </c:pt>
                <c:pt idx="229">
                  <c:v>1990</c:v>
                </c:pt>
                <c:pt idx="230">
                  <c:v>1991</c:v>
                </c:pt>
                <c:pt idx="231">
                  <c:v>1992</c:v>
                </c:pt>
                <c:pt idx="232">
                  <c:v>1993</c:v>
                </c:pt>
                <c:pt idx="233">
                  <c:v>1994</c:v>
                </c:pt>
                <c:pt idx="234">
                  <c:v>1995</c:v>
                </c:pt>
                <c:pt idx="235">
                  <c:v>1996</c:v>
                </c:pt>
                <c:pt idx="236">
                  <c:v>1997</c:v>
                </c:pt>
              </c:numCache>
            </c:numRef>
          </c:xVal>
          <c:yVal>
            <c:numRef>
              <c:f>Graph!$G$1763:$G$1997</c:f>
              <c:numCache>
                <c:formatCode>General</c:formatCode>
                <c:ptCount val="23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24-4FDE-8F28-9CAAD1512A0F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Graph!$A$1762:$A$1998</c:f>
              <c:numCache>
                <c:formatCode>General</c:formatCode>
                <c:ptCount val="237"/>
                <c:pt idx="0">
                  <c:v>1761</c:v>
                </c:pt>
                <c:pt idx="1">
                  <c:v>1762</c:v>
                </c:pt>
                <c:pt idx="2">
                  <c:v>1763</c:v>
                </c:pt>
                <c:pt idx="3">
                  <c:v>1764</c:v>
                </c:pt>
                <c:pt idx="4">
                  <c:v>1765</c:v>
                </c:pt>
                <c:pt idx="5">
                  <c:v>1766</c:v>
                </c:pt>
                <c:pt idx="6">
                  <c:v>1767</c:v>
                </c:pt>
                <c:pt idx="7">
                  <c:v>1768</c:v>
                </c:pt>
                <c:pt idx="8">
                  <c:v>1769</c:v>
                </c:pt>
                <c:pt idx="9">
                  <c:v>1770</c:v>
                </c:pt>
                <c:pt idx="10">
                  <c:v>1771</c:v>
                </c:pt>
                <c:pt idx="11">
                  <c:v>1772</c:v>
                </c:pt>
                <c:pt idx="12">
                  <c:v>1773</c:v>
                </c:pt>
                <c:pt idx="13">
                  <c:v>1774</c:v>
                </c:pt>
                <c:pt idx="14">
                  <c:v>1775</c:v>
                </c:pt>
                <c:pt idx="15">
                  <c:v>1776</c:v>
                </c:pt>
                <c:pt idx="16">
                  <c:v>1777</c:v>
                </c:pt>
                <c:pt idx="17">
                  <c:v>1778</c:v>
                </c:pt>
                <c:pt idx="18">
                  <c:v>1779</c:v>
                </c:pt>
                <c:pt idx="19">
                  <c:v>1780</c:v>
                </c:pt>
                <c:pt idx="20">
                  <c:v>1781</c:v>
                </c:pt>
                <c:pt idx="21">
                  <c:v>1782</c:v>
                </c:pt>
                <c:pt idx="22">
                  <c:v>1783</c:v>
                </c:pt>
                <c:pt idx="23">
                  <c:v>1784</c:v>
                </c:pt>
                <c:pt idx="24">
                  <c:v>1785</c:v>
                </c:pt>
                <c:pt idx="25">
                  <c:v>1786</c:v>
                </c:pt>
                <c:pt idx="26">
                  <c:v>1787</c:v>
                </c:pt>
                <c:pt idx="27">
                  <c:v>1788</c:v>
                </c:pt>
                <c:pt idx="28">
                  <c:v>1789</c:v>
                </c:pt>
                <c:pt idx="29">
                  <c:v>1790</c:v>
                </c:pt>
                <c:pt idx="30">
                  <c:v>1791</c:v>
                </c:pt>
                <c:pt idx="31">
                  <c:v>1792</c:v>
                </c:pt>
                <c:pt idx="32">
                  <c:v>1793</c:v>
                </c:pt>
                <c:pt idx="33">
                  <c:v>1794</c:v>
                </c:pt>
                <c:pt idx="34">
                  <c:v>1795</c:v>
                </c:pt>
                <c:pt idx="35">
                  <c:v>1796</c:v>
                </c:pt>
                <c:pt idx="36">
                  <c:v>1797</c:v>
                </c:pt>
                <c:pt idx="37">
                  <c:v>1798</c:v>
                </c:pt>
                <c:pt idx="38">
                  <c:v>1799</c:v>
                </c:pt>
                <c:pt idx="39">
                  <c:v>1800</c:v>
                </c:pt>
                <c:pt idx="40">
                  <c:v>1801</c:v>
                </c:pt>
                <c:pt idx="41">
                  <c:v>1802</c:v>
                </c:pt>
                <c:pt idx="42">
                  <c:v>1803</c:v>
                </c:pt>
                <c:pt idx="43">
                  <c:v>1804</c:v>
                </c:pt>
                <c:pt idx="44">
                  <c:v>1805</c:v>
                </c:pt>
                <c:pt idx="45">
                  <c:v>1806</c:v>
                </c:pt>
                <c:pt idx="46">
                  <c:v>1807</c:v>
                </c:pt>
                <c:pt idx="47">
                  <c:v>1808</c:v>
                </c:pt>
                <c:pt idx="48">
                  <c:v>1809</c:v>
                </c:pt>
                <c:pt idx="49">
                  <c:v>1810</c:v>
                </c:pt>
                <c:pt idx="50">
                  <c:v>1811</c:v>
                </c:pt>
                <c:pt idx="51">
                  <c:v>1812</c:v>
                </c:pt>
                <c:pt idx="52">
                  <c:v>1813</c:v>
                </c:pt>
                <c:pt idx="53">
                  <c:v>1814</c:v>
                </c:pt>
                <c:pt idx="54">
                  <c:v>1815</c:v>
                </c:pt>
                <c:pt idx="55">
                  <c:v>1816</c:v>
                </c:pt>
                <c:pt idx="56">
                  <c:v>1817</c:v>
                </c:pt>
                <c:pt idx="57">
                  <c:v>1818</c:v>
                </c:pt>
                <c:pt idx="58">
                  <c:v>1819</c:v>
                </c:pt>
                <c:pt idx="59">
                  <c:v>1820</c:v>
                </c:pt>
                <c:pt idx="60">
                  <c:v>1821</c:v>
                </c:pt>
                <c:pt idx="61">
                  <c:v>1822</c:v>
                </c:pt>
                <c:pt idx="62">
                  <c:v>1823</c:v>
                </c:pt>
                <c:pt idx="63">
                  <c:v>1824</c:v>
                </c:pt>
                <c:pt idx="64">
                  <c:v>1825</c:v>
                </c:pt>
                <c:pt idx="65">
                  <c:v>1826</c:v>
                </c:pt>
                <c:pt idx="66">
                  <c:v>1827</c:v>
                </c:pt>
                <c:pt idx="67">
                  <c:v>1828</c:v>
                </c:pt>
                <c:pt idx="68">
                  <c:v>1829</c:v>
                </c:pt>
                <c:pt idx="69">
                  <c:v>1830</c:v>
                </c:pt>
                <c:pt idx="70">
                  <c:v>1831</c:v>
                </c:pt>
                <c:pt idx="71">
                  <c:v>1832</c:v>
                </c:pt>
                <c:pt idx="72">
                  <c:v>1833</c:v>
                </c:pt>
                <c:pt idx="73">
                  <c:v>1834</c:v>
                </c:pt>
                <c:pt idx="74">
                  <c:v>1835</c:v>
                </c:pt>
                <c:pt idx="75">
                  <c:v>1836</c:v>
                </c:pt>
                <c:pt idx="76">
                  <c:v>1837</c:v>
                </c:pt>
                <c:pt idx="77">
                  <c:v>1838</c:v>
                </c:pt>
                <c:pt idx="78">
                  <c:v>1839</c:v>
                </c:pt>
                <c:pt idx="79">
                  <c:v>1840</c:v>
                </c:pt>
                <c:pt idx="80">
                  <c:v>1841</c:v>
                </c:pt>
                <c:pt idx="81">
                  <c:v>1842</c:v>
                </c:pt>
                <c:pt idx="82">
                  <c:v>1843</c:v>
                </c:pt>
                <c:pt idx="83">
                  <c:v>1844</c:v>
                </c:pt>
                <c:pt idx="84">
                  <c:v>1845</c:v>
                </c:pt>
                <c:pt idx="85">
                  <c:v>1846</c:v>
                </c:pt>
                <c:pt idx="86">
                  <c:v>1847</c:v>
                </c:pt>
                <c:pt idx="87">
                  <c:v>1848</c:v>
                </c:pt>
                <c:pt idx="88">
                  <c:v>1849</c:v>
                </c:pt>
                <c:pt idx="89">
                  <c:v>1850</c:v>
                </c:pt>
                <c:pt idx="90">
                  <c:v>1851</c:v>
                </c:pt>
                <c:pt idx="91">
                  <c:v>1852</c:v>
                </c:pt>
                <c:pt idx="92">
                  <c:v>1853</c:v>
                </c:pt>
                <c:pt idx="93">
                  <c:v>1854</c:v>
                </c:pt>
                <c:pt idx="94">
                  <c:v>1855</c:v>
                </c:pt>
                <c:pt idx="95">
                  <c:v>1856</c:v>
                </c:pt>
                <c:pt idx="96">
                  <c:v>1857</c:v>
                </c:pt>
                <c:pt idx="97">
                  <c:v>1858</c:v>
                </c:pt>
                <c:pt idx="98">
                  <c:v>1859</c:v>
                </c:pt>
                <c:pt idx="99">
                  <c:v>1860</c:v>
                </c:pt>
                <c:pt idx="100">
                  <c:v>1861</c:v>
                </c:pt>
                <c:pt idx="101">
                  <c:v>1862</c:v>
                </c:pt>
                <c:pt idx="102">
                  <c:v>1863</c:v>
                </c:pt>
                <c:pt idx="103">
                  <c:v>1864</c:v>
                </c:pt>
                <c:pt idx="104">
                  <c:v>1865</c:v>
                </c:pt>
                <c:pt idx="105">
                  <c:v>1866</c:v>
                </c:pt>
                <c:pt idx="106">
                  <c:v>1867</c:v>
                </c:pt>
                <c:pt idx="107">
                  <c:v>1868</c:v>
                </c:pt>
                <c:pt idx="108">
                  <c:v>1869</c:v>
                </c:pt>
                <c:pt idx="109">
                  <c:v>1870</c:v>
                </c:pt>
                <c:pt idx="110">
                  <c:v>1871</c:v>
                </c:pt>
                <c:pt idx="111">
                  <c:v>1872</c:v>
                </c:pt>
                <c:pt idx="112">
                  <c:v>1873</c:v>
                </c:pt>
                <c:pt idx="113">
                  <c:v>1874</c:v>
                </c:pt>
                <c:pt idx="114">
                  <c:v>1875</c:v>
                </c:pt>
                <c:pt idx="115">
                  <c:v>1876</c:v>
                </c:pt>
                <c:pt idx="116">
                  <c:v>1877</c:v>
                </c:pt>
                <c:pt idx="117">
                  <c:v>1878</c:v>
                </c:pt>
                <c:pt idx="118">
                  <c:v>1879</c:v>
                </c:pt>
                <c:pt idx="119">
                  <c:v>1880</c:v>
                </c:pt>
                <c:pt idx="120">
                  <c:v>1881</c:v>
                </c:pt>
                <c:pt idx="121">
                  <c:v>1882</c:v>
                </c:pt>
                <c:pt idx="122">
                  <c:v>1883</c:v>
                </c:pt>
                <c:pt idx="123">
                  <c:v>1884</c:v>
                </c:pt>
                <c:pt idx="124">
                  <c:v>1885</c:v>
                </c:pt>
                <c:pt idx="125">
                  <c:v>1886</c:v>
                </c:pt>
                <c:pt idx="126">
                  <c:v>1887</c:v>
                </c:pt>
                <c:pt idx="127">
                  <c:v>1888</c:v>
                </c:pt>
                <c:pt idx="128">
                  <c:v>1889</c:v>
                </c:pt>
                <c:pt idx="129">
                  <c:v>1890</c:v>
                </c:pt>
                <c:pt idx="130">
                  <c:v>1891</c:v>
                </c:pt>
                <c:pt idx="131">
                  <c:v>1892</c:v>
                </c:pt>
                <c:pt idx="132">
                  <c:v>1893</c:v>
                </c:pt>
                <c:pt idx="133">
                  <c:v>1894</c:v>
                </c:pt>
                <c:pt idx="134">
                  <c:v>1895</c:v>
                </c:pt>
                <c:pt idx="135">
                  <c:v>1896</c:v>
                </c:pt>
                <c:pt idx="136">
                  <c:v>1897</c:v>
                </c:pt>
                <c:pt idx="137">
                  <c:v>1898</c:v>
                </c:pt>
                <c:pt idx="138">
                  <c:v>1899</c:v>
                </c:pt>
                <c:pt idx="139">
                  <c:v>1900</c:v>
                </c:pt>
                <c:pt idx="140">
                  <c:v>1901</c:v>
                </c:pt>
                <c:pt idx="141">
                  <c:v>1902</c:v>
                </c:pt>
                <c:pt idx="142">
                  <c:v>1903</c:v>
                </c:pt>
                <c:pt idx="143">
                  <c:v>1904</c:v>
                </c:pt>
                <c:pt idx="144">
                  <c:v>1905</c:v>
                </c:pt>
                <c:pt idx="145">
                  <c:v>1906</c:v>
                </c:pt>
                <c:pt idx="146">
                  <c:v>1907</c:v>
                </c:pt>
                <c:pt idx="147">
                  <c:v>1908</c:v>
                </c:pt>
                <c:pt idx="148">
                  <c:v>1909</c:v>
                </c:pt>
                <c:pt idx="149">
                  <c:v>1910</c:v>
                </c:pt>
                <c:pt idx="150">
                  <c:v>1911</c:v>
                </c:pt>
                <c:pt idx="151">
                  <c:v>1912</c:v>
                </c:pt>
                <c:pt idx="152">
                  <c:v>1913</c:v>
                </c:pt>
                <c:pt idx="153">
                  <c:v>1914</c:v>
                </c:pt>
                <c:pt idx="154">
                  <c:v>1915</c:v>
                </c:pt>
                <c:pt idx="155">
                  <c:v>1916</c:v>
                </c:pt>
                <c:pt idx="156">
                  <c:v>1917</c:v>
                </c:pt>
                <c:pt idx="157">
                  <c:v>1918</c:v>
                </c:pt>
                <c:pt idx="158">
                  <c:v>1919</c:v>
                </c:pt>
                <c:pt idx="159">
                  <c:v>1920</c:v>
                </c:pt>
                <c:pt idx="160">
                  <c:v>1921</c:v>
                </c:pt>
                <c:pt idx="161">
                  <c:v>1922</c:v>
                </c:pt>
                <c:pt idx="162">
                  <c:v>1923</c:v>
                </c:pt>
                <c:pt idx="163">
                  <c:v>1924</c:v>
                </c:pt>
                <c:pt idx="164">
                  <c:v>1925</c:v>
                </c:pt>
                <c:pt idx="165">
                  <c:v>1926</c:v>
                </c:pt>
                <c:pt idx="166">
                  <c:v>1927</c:v>
                </c:pt>
                <c:pt idx="167">
                  <c:v>1928</c:v>
                </c:pt>
                <c:pt idx="168">
                  <c:v>1929</c:v>
                </c:pt>
                <c:pt idx="169">
                  <c:v>1930</c:v>
                </c:pt>
                <c:pt idx="170">
                  <c:v>1931</c:v>
                </c:pt>
                <c:pt idx="171">
                  <c:v>1932</c:v>
                </c:pt>
                <c:pt idx="172">
                  <c:v>1933</c:v>
                </c:pt>
                <c:pt idx="173">
                  <c:v>1934</c:v>
                </c:pt>
                <c:pt idx="174">
                  <c:v>1935</c:v>
                </c:pt>
                <c:pt idx="175">
                  <c:v>1936</c:v>
                </c:pt>
                <c:pt idx="176">
                  <c:v>1937</c:v>
                </c:pt>
                <c:pt idx="177">
                  <c:v>1938</c:v>
                </c:pt>
                <c:pt idx="178">
                  <c:v>1939</c:v>
                </c:pt>
                <c:pt idx="179">
                  <c:v>1940</c:v>
                </c:pt>
                <c:pt idx="180">
                  <c:v>1941</c:v>
                </c:pt>
                <c:pt idx="181">
                  <c:v>1942</c:v>
                </c:pt>
                <c:pt idx="182">
                  <c:v>1943</c:v>
                </c:pt>
                <c:pt idx="183">
                  <c:v>1944</c:v>
                </c:pt>
                <c:pt idx="184">
                  <c:v>1945</c:v>
                </c:pt>
                <c:pt idx="185">
                  <c:v>1946</c:v>
                </c:pt>
                <c:pt idx="186">
                  <c:v>1947</c:v>
                </c:pt>
                <c:pt idx="187">
                  <c:v>1948</c:v>
                </c:pt>
                <c:pt idx="188">
                  <c:v>1949</c:v>
                </c:pt>
                <c:pt idx="189">
                  <c:v>1950</c:v>
                </c:pt>
                <c:pt idx="190">
                  <c:v>1951</c:v>
                </c:pt>
                <c:pt idx="191">
                  <c:v>1952</c:v>
                </c:pt>
                <c:pt idx="192">
                  <c:v>1953</c:v>
                </c:pt>
                <c:pt idx="193">
                  <c:v>1954</c:v>
                </c:pt>
                <c:pt idx="194">
                  <c:v>1955</c:v>
                </c:pt>
                <c:pt idx="195">
                  <c:v>1956</c:v>
                </c:pt>
                <c:pt idx="196">
                  <c:v>1957</c:v>
                </c:pt>
                <c:pt idx="197">
                  <c:v>1958</c:v>
                </c:pt>
                <c:pt idx="198">
                  <c:v>1959</c:v>
                </c:pt>
                <c:pt idx="199">
                  <c:v>1960</c:v>
                </c:pt>
                <c:pt idx="200">
                  <c:v>1961</c:v>
                </c:pt>
                <c:pt idx="201">
                  <c:v>1962</c:v>
                </c:pt>
                <c:pt idx="202">
                  <c:v>1963</c:v>
                </c:pt>
                <c:pt idx="203">
                  <c:v>1964</c:v>
                </c:pt>
                <c:pt idx="204">
                  <c:v>1965</c:v>
                </c:pt>
                <c:pt idx="205">
                  <c:v>1966</c:v>
                </c:pt>
                <c:pt idx="206">
                  <c:v>1967</c:v>
                </c:pt>
                <c:pt idx="207">
                  <c:v>1968</c:v>
                </c:pt>
                <c:pt idx="208">
                  <c:v>1969</c:v>
                </c:pt>
                <c:pt idx="209">
                  <c:v>1970</c:v>
                </c:pt>
                <c:pt idx="210">
                  <c:v>1971</c:v>
                </c:pt>
                <c:pt idx="211">
                  <c:v>1972</c:v>
                </c:pt>
                <c:pt idx="212">
                  <c:v>1973</c:v>
                </c:pt>
                <c:pt idx="213">
                  <c:v>1974</c:v>
                </c:pt>
                <c:pt idx="214">
                  <c:v>1975</c:v>
                </c:pt>
                <c:pt idx="215">
                  <c:v>1976</c:v>
                </c:pt>
                <c:pt idx="216">
                  <c:v>1977</c:v>
                </c:pt>
                <c:pt idx="217">
                  <c:v>1978</c:v>
                </c:pt>
                <c:pt idx="218">
                  <c:v>1979</c:v>
                </c:pt>
                <c:pt idx="219">
                  <c:v>1980</c:v>
                </c:pt>
                <c:pt idx="220">
                  <c:v>1981</c:v>
                </c:pt>
                <c:pt idx="221">
                  <c:v>1982</c:v>
                </c:pt>
                <c:pt idx="222">
                  <c:v>1983</c:v>
                </c:pt>
                <c:pt idx="223">
                  <c:v>1984</c:v>
                </c:pt>
                <c:pt idx="224">
                  <c:v>1985</c:v>
                </c:pt>
                <c:pt idx="225">
                  <c:v>1986</c:v>
                </c:pt>
                <c:pt idx="226">
                  <c:v>1987</c:v>
                </c:pt>
                <c:pt idx="227">
                  <c:v>1988</c:v>
                </c:pt>
                <c:pt idx="228">
                  <c:v>1989</c:v>
                </c:pt>
                <c:pt idx="229">
                  <c:v>1990</c:v>
                </c:pt>
                <c:pt idx="230">
                  <c:v>1991</c:v>
                </c:pt>
                <c:pt idx="231">
                  <c:v>1992</c:v>
                </c:pt>
                <c:pt idx="232">
                  <c:v>1993</c:v>
                </c:pt>
                <c:pt idx="233">
                  <c:v>1994</c:v>
                </c:pt>
                <c:pt idx="234">
                  <c:v>1995</c:v>
                </c:pt>
                <c:pt idx="235">
                  <c:v>1996</c:v>
                </c:pt>
                <c:pt idx="236">
                  <c:v>1997</c:v>
                </c:pt>
              </c:numCache>
            </c:numRef>
          </c:xVal>
          <c:yVal>
            <c:numRef>
              <c:f>Graph!$H$1763:$H$1997</c:f>
              <c:numCache>
                <c:formatCode>General</c:formatCode>
                <c:ptCount val="23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924-4FDE-8F28-9CAAD1512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871599"/>
        <c:axId val="1656871119"/>
      </c:scatterChart>
      <c:valAx>
        <c:axId val="1656871599"/>
        <c:scaling>
          <c:orientation val="minMax"/>
          <c:max val="1997"/>
          <c:min val="1761"/>
        </c:scaling>
        <c:delete val="0"/>
        <c:axPos val="b"/>
        <c:numFmt formatCode="General" sourceLinked="1"/>
        <c:majorTickMark val="out"/>
        <c:minorTickMark val="none"/>
        <c:tickLblPos val="nextTo"/>
        <c:crossAx val="1656871119"/>
        <c:crosses val="autoZero"/>
        <c:crossBetween val="midCat"/>
      </c:valAx>
      <c:valAx>
        <c:axId val="165687111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568715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711385-7729-1C0D-440F-FAA4EE21D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178</xdr:row>
      <xdr:rowOff>0</xdr:rowOff>
    </xdr:from>
    <xdr:to>
      <xdr:col>14</xdr:col>
      <xdr:colOff>304800</xdr:colOff>
      <xdr:row>192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7853F2-198B-7B89-827B-478A34CDE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394</xdr:row>
      <xdr:rowOff>0</xdr:rowOff>
    </xdr:from>
    <xdr:to>
      <xdr:col>14</xdr:col>
      <xdr:colOff>304800</xdr:colOff>
      <xdr:row>408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B07D83-F51C-65D7-B4C1-2838EED5A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632</xdr:row>
      <xdr:rowOff>0</xdr:rowOff>
    </xdr:from>
    <xdr:to>
      <xdr:col>14</xdr:col>
      <xdr:colOff>304800</xdr:colOff>
      <xdr:row>646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43B95F-CA78-024F-CB89-67C51A9FC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872</xdr:row>
      <xdr:rowOff>0</xdr:rowOff>
    </xdr:from>
    <xdr:to>
      <xdr:col>14</xdr:col>
      <xdr:colOff>304800</xdr:colOff>
      <xdr:row>886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588EA1-3B0F-1067-8DF0-EE8099DFF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1075</xdr:row>
      <xdr:rowOff>0</xdr:rowOff>
    </xdr:from>
    <xdr:to>
      <xdr:col>14</xdr:col>
      <xdr:colOff>304800</xdr:colOff>
      <xdr:row>1089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19ABCF-FC6A-35FF-2357-162277BDE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1288</xdr:row>
      <xdr:rowOff>0</xdr:rowOff>
    </xdr:from>
    <xdr:to>
      <xdr:col>14</xdr:col>
      <xdr:colOff>304800</xdr:colOff>
      <xdr:row>1302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17FFDB2-DD86-8143-9240-A0A327495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1505</xdr:row>
      <xdr:rowOff>0</xdr:rowOff>
    </xdr:from>
    <xdr:to>
      <xdr:col>14</xdr:col>
      <xdr:colOff>304800</xdr:colOff>
      <xdr:row>1519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DA6B9D2-16F2-3E05-86B6-6EF075D7B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1761</xdr:row>
      <xdr:rowOff>0</xdr:rowOff>
    </xdr:from>
    <xdr:to>
      <xdr:col>14</xdr:col>
      <xdr:colOff>304800</xdr:colOff>
      <xdr:row>1775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40DA037-A715-45C7-9EC3-CBFBC7FED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475EB-D2AE-44D3-8ED9-C812ADEB2CF9}">
  <dimension ref="A1:BH2264"/>
  <sheetViews>
    <sheetView tabSelected="1" topLeftCell="A1999" workbookViewId="0">
      <selection activeCell="A1999" sqref="A1999:A2264"/>
    </sheetView>
  </sheetViews>
  <sheetFormatPr defaultRowHeight="15" x14ac:dyDescent="0.25"/>
  <cols>
    <col min="1" max="1" width="5" bestFit="1" customWidth="1"/>
    <col min="2" max="2" width="11" bestFit="1" customWidth="1"/>
    <col min="3" max="3" width="9" bestFit="1" customWidth="1"/>
    <col min="4" max="4" width="11" bestFit="1" customWidth="1"/>
    <col min="5" max="5" width="9" bestFit="1" customWidth="1"/>
    <col min="6" max="6" width="11" bestFit="1" customWidth="1"/>
    <col min="7" max="7" width="10" bestFit="1" customWidth="1"/>
    <col min="8" max="8" width="11" bestFit="1" customWidth="1"/>
    <col min="9" max="9" width="10" bestFit="1" customWidth="1"/>
    <col min="10" max="10" width="11.28515625" bestFit="1" customWidth="1"/>
    <col min="11" max="11" width="11.140625" bestFit="1" customWidth="1"/>
    <col min="12" max="12" width="5.28515625" bestFit="1" customWidth="1"/>
    <col min="13" max="14" width="5.140625" bestFit="1" customWidth="1"/>
    <col min="15" max="15" width="5" bestFit="1" customWidth="1"/>
    <col min="57" max="57" width="5.28515625" bestFit="1" customWidth="1"/>
    <col min="58" max="59" width="5.140625" bestFit="1" customWidth="1"/>
    <col min="60" max="60" width="5" bestFit="1" customWidth="1"/>
  </cols>
  <sheetData>
    <row r="1" spans="1:60" x14ac:dyDescent="0.25">
      <c r="A1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BE1" t="s">
        <v>10</v>
      </c>
      <c r="BF1" t="s">
        <v>11</v>
      </c>
      <c r="BG1" t="s">
        <v>12</v>
      </c>
      <c r="BH1" t="s">
        <v>13</v>
      </c>
    </row>
    <row r="2" spans="1:60" x14ac:dyDescent="0.25">
      <c r="A2">
        <v>1</v>
      </c>
    </row>
    <row r="3" spans="1:60" x14ac:dyDescent="0.25">
      <c r="A3">
        <v>2</v>
      </c>
      <c r="J3">
        <v>39.371471</v>
      </c>
      <c r="K3">
        <v>13.018722</v>
      </c>
    </row>
    <row r="4" spans="1:60" x14ac:dyDescent="0.25">
      <c r="A4">
        <v>3</v>
      </c>
      <c r="D4">
        <v>60.726772000000004</v>
      </c>
      <c r="E4">
        <v>8.1706500000000002</v>
      </c>
    </row>
    <row r="5" spans="1:60" x14ac:dyDescent="0.25">
      <c r="A5">
        <v>4</v>
      </c>
      <c r="D5">
        <v>60.742603000000003</v>
      </c>
      <c r="E5">
        <v>8.1569529999999997</v>
      </c>
    </row>
    <row r="6" spans="1:60" x14ac:dyDescent="0.25">
      <c r="A6">
        <v>5</v>
      </c>
      <c r="D6">
        <v>60.725628</v>
      </c>
      <c r="E6">
        <v>8.1553909999999998</v>
      </c>
    </row>
    <row r="7" spans="1:60" x14ac:dyDescent="0.25">
      <c r="A7">
        <v>6</v>
      </c>
      <c r="D7">
        <v>60.728436000000002</v>
      </c>
      <c r="E7">
        <v>8.1713280000000008</v>
      </c>
    </row>
    <row r="8" spans="1:60" x14ac:dyDescent="0.25">
      <c r="A8">
        <v>7</v>
      </c>
      <c r="D8">
        <v>60.710262</v>
      </c>
      <c r="E8">
        <v>8.1615369999999992</v>
      </c>
    </row>
    <row r="9" spans="1:60" x14ac:dyDescent="0.25">
      <c r="A9">
        <v>8</v>
      </c>
      <c r="D9">
        <v>60.749111000000006</v>
      </c>
      <c r="E9">
        <v>8.1427350000000001</v>
      </c>
    </row>
    <row r="10" spans="1:60" x14ac:dyDescent="0.25">
      <c r="A10">
        <v>9</v>
      </c>
      <c r="B10">
        <v>66.816597000000002</v>
      </c>
      <c r="C10">
        <v>9.1704919999999994</v>
      </c>
      <c r="D10">
        <v>60.706097</v>
      </c>
      <c r="E10">
        <v>8.0401360000000004</v>
      </c>
    </row>
    <row r="11" spans="1:60" x14ac:dyDescent="0.25">
      <c r="A11">
        <v>10</v>
      </c>
      <c r="B11">
        <v>66.807380999999992</v>
      </c>
      <c r="C11">
        <v>9.1493990000000007</v>
      </c>
      <c r="D11">
        <v>60.809265000000003</v>
      </c>
      <c r="E11">
        <v>7.9935770000000002</v>
      </c>
    </row>
    <row r="12" spans="1:60" x14ac:dyDescent="0.25">
      <c r="A12">
        <v>11</v>
      </c>
      <c r="B12">
        <v>66.808627999999999</v>
      </c>
      <c r="C12">
        <v>9.1482539999999997</v>
      </c>
      <c r="D12">
        <v>60.726772000000004</v>
      </c>
      <c r="E12">
        <v>8.1706500000000002</v>
      </c>
    </row>
    <row r="13" spans="1:60" x14ac:dyDescent="0.25">
      <c r="A13">
        <v>12</v>
      </c>
      <c r="B13">
        <v>66.809929000000011</v>
      </c>
      <c r="C13">
        <v>9.1471079999999994</v>
      </c>
    </row>
    <row r="14" spans="1:60" x14ac:dyDescent="0.25">
      <c r="A14">
        <v>13</v>
      </c>
      <c r="B14">
        <v>66.816440999999998</v>
      </c>
      <c r="C14">
        <v>9.1639809999999997</v>
      </c>
    </row>
    <row r="15" spans="1:60" x14ac:dyDescent="0.25">
      <c r="A15">
        <v>14</v>
      </c>
      <c r="B15">
        <v>66.812377999999995</v>
      </c>
      <c r="C15">
        <v>9.1782009999999996</v>
      </c>
      <c r="H15">
        <v>65.559376</v>
      </c>
      <c r="I15">
        <v>6.101388</v>
      </c>
    </row>
    <row r="16" spans="1:60" x14ac:dyDescent="0.25">
      <c r="A16">
        <v>15</v>
      </c>
      <c r="B16">
        <v>66.816597000000002</v>
      </c>
      <c r="C16">
        <v>9.1704919999999994</v>
      </c>
      <c r="H16">
        <v>65.559376</v>
      </c>
      <c r="I16">
        <v>6.101388</v>
      </c>
    </row>
    <row r="17" spans="1:9" x14ac:dyDescent="0.25">
      <c r="A17">
        <v>16</v>
      </c>
      <c r="F17">
        <v>65.930653000000007</v>
      </c>
      <c r="G17">
        <v>9.9222219999999997</v>
      </c>
      <c r="H17">
        <v>65.591034000000008</v>
      </c>
      <c r="I17">
        <v>6.0686289999999996</v>
      </c>
    </row>
    <row r="18" spans="1:9" x14ac:dyDescent="0.25">
      <c r="A18">
        <v>17</v>
      </c>
      <c r="F18">
        <v>65.950340000000011</v>
      </c>
      <c r="G18">
        <v>9.890765</v>
      </c>
      <c r="H18">
        <v>65.588646000000011</v>
      </c>
      <c r="I18">
        <v>6.1120640000000002</v>
      </c>
    </row>
    <row r="19" spans="1:9" x14ac:dyDescent="0.25">
      <c r="A19">
        <v>18</v>
      </c>
      <c r="F19">
        <v>65.989243000000002</v>
      </c>
      <c r="G19">
        <v>9.8911829999999998</v>
      </c>
      <c r="H19">
        <v>65.587181000000001</v>
      </c>
      <c r="I19">
        <v>6.1006590000000003</v>
      </c>
    </row>
    <row r="20" spans="1:9" x14ac:dyDescent="0.25">
      <c r="A20">
        <v>19</v>
      </c>
      <c r="F20">
        <v>65.926647000000003</v>
      </c>
      <c r="G20">
        <v>9.897589</v>
      </c>
      <c r="H20">
        <v>65.527237</v>
      </c>
      <c r="I20">
        <v>6.0753469999999998</v>
      </c>
    </row>
    <row r="21" spans="1:9" x14ac:dyDescent="0.25">
      <c r="A21">
        <v>20</v>
      </c>
      <c r="F21">
        <v>65.927166</v>
      </c>
      <c r="G21">
        <v>9.9052439999999997</v>
      </c>
      <c r="H21">
        <v>65.582756000000003</v>
      </c>
      <c r="I21">
        <v>6.0798259999999997</v>
      </c>
    </row>
    <row r="22" spans="1:9" x14ac:dyDescent="0.25">
      <c r="A22">
        <v>21</v>
      </c>
      <c r="F22">
        <v>65.990395000000007</v>
      </c>
      <c r="G22">
        <v>9.8734230000000007</v>
      </c>
      <c r="H22">
        <v>65.698634999999996</v>
      </c>
      <c r="I22">
        <v>6.0206109999999997</v>
      </c>
    </row>
    <row r="23" spans="1:9" x14ac:dyDescent="0.25">
      <c r="A23">
        <v>22</v>
      </c>
      <c r="F23">
        <v>65.999450999999993</v>
      </c>
      <c r="G23">
        <v>9.8770159999999994</v>
      </c>
      <c r="H23">
        <v>65.701916000000011</v>
      </c>
      <c r="I23">
        <v>6.0379009999999997</v>
      </c>
    </row>
    <row r="24" spans="1:9" x14ac:dyDescent="0.25">
      <c r="A24">
        <v>23</v>
      </c>
      <c r="F24">
        <v>65.930653000000007</v>
      </c>
      <c r="G24">
        <v>9.9222219999999997</v>
      </c>
      <c r="H24">
        <v>65.559376</v>
      </c>
      <c r="I24">
        <v>6.101388</v>
      </c>
    </row>
    <row r="25" spans="1:9" x14ac:dyDescent="0.25">
      <c r="A25">
        <v>24</v>
      </c>
    </row>
    <row r="26" spans="1:9" x14ac:dyDescent="0.25">
      <c r="A26">
        <v>25</v>
      </c>
    </row>
    <row r="27" spans="1:9" x14ac:dyDescent="0.25">
      <c r="A27">
        <v>26</v>
      </c>
      <c r="D27">
        <v>84.151122000000001</v>
      </c>
      <c r="E27">
        <v>5.4467340000000002</v>
      </c>
    </row>
    <row r="28" spans="1:9" x14ac:dyDescent="0.25">
      <c r="A28">
        <v>27</v>
      </c>
      <c r="D28">
        <v>84.12846900000001</v>
      </c>
      <c r="E28">
        <v>5.4506119999999996</v>
      </c>
    </row>
    <row r="29" spans="1:9" x14ac:dyDescent="0.25">
      <c r="A29">
        <v>28</v>
      </c>
      <c r="D29">
        <v>84.150969000000003</v>
      </c>
      <c r="E29">
        <v>5.4424489999999999</v>
      </c>
    </row>
    <row r="30" spans="1:9" x14ac:dyDescent="0.25">
      <c r="A30">
        <v>29</v>
      </c>
      <c r="D30">
        <v>84.132449000000008</v>
      </c>
      <c r="E30">
        <v>5.4478569999999999</v>
      </c>
    </row>
    <row r="31" spans="1:9" x14ac:dyDescent="0.25">
      <c r="A31">
        <v>30</v>
      </c>
      <c r="D31">
        <v>84.100509000000002</v>
      </c>
      <c r="E31">
        <v>5.4512239999999998</v>
      </c>
    </row>
    <row r="32" spans="1:9" x14ac:dyDescent="0.25">
      <c r="A32">
        <v>31</v>
      </c>
      <c r="D32">
        <v>84.138878000000005</v>
      </c>
      <c r="E32">
        <v>5.4824999999999999</v>
      </c>
    </row>
    <row r="33" spans="1:9" x14ac:dyDescent="0.25">
      <c r="A33">
        <v>32</v>
      </c>
      <c r="B33">
        <v>90.641478000000006</v>
      </c>
      <c r="C33">
        <v>6.0133669999999997</v>
      </c>
      <c r="D33">
        <v>84.076428000000007</v>
      </c>
      <c r="E33">
        <v>5.4294900000000004</v>
      </c>
    </row>
    <row r="34" spans="1:9" x14ac:dyDescent="0.25">
      <c r="A34">
        <v>33</v>
      </c>
      <c r="B34">
        <v>90.631224000000003</v>
      </c>
      <c r="C34">
        <v>5.9956120000000004</v>
      </c>
      <c r="D34">
        <v>84.16326500000001</v>
      </c>
      <c r="E34">
        <v>5.4633159999999998</v>
      </c>
    </row>
    <row r="35" spans="1:9" x14ac:dyDescent="0.25">
      <c r="A35">
        <v>34</v>
      </c>
      <c r="B35">
        <v>90.631684000000007</v>
      </c>
      <c r="C35">
        <v>5.9977549999999997</v>
      </c>
    </row>
    <row r="36" spans="1:9" x14ac:dyDescent="0.25">
      <c r="A36">
        <v>35</v>
      </c>
      <c r="B36">
        <v>90.618726000000009</v>
      </c>
      <c r="C36">
        <v>6.0034689999999999</v>
      </c>
    </row>
    <row r="37" spans="1:9" x14ac:dyDescent="0.25">
      <c r="A37">
        <v>36</v>
      </c>
      <c r="B37">
        <v>90.671019000000001</v>
      </c>
      <c r="C37">
        <v>5.9730610000000004</v>
      </c>
    </row>
    <row r="38" spans="1:9" x14ac:dyDescent="0.25">
      <c r="A38">
        <v>37</v>
      </c>
      <c r="B38">
        <v>90.663927999999999</v>
      </c>
      <c r="C38">
        <v>5.9356629999999999</v>
      </c>
    </row>
    <row r="39" spans="1:9" x14ac:dyDescent="0.25">
      <c r="A39">
        <v>38</v>
      </c>
      <c r="B39">
        <v>90.65780500000001</v>
      </c>
      <c r="C39">
        <v>5.9856119999999997</v>
      </c>
      <c r="H39">
        <v>89.43081500000001</v>
      </c>
      <c r="I39">
        <v>3.3410709999999999</v>
      </c>
    </row>
    <row r="40" spans="1:9" x14ac:dyDescent="0.25">
      <c r="A40">
        <v>39</v>
      </c>
      <c r="F40">
        <v>91.408673000000007</v>
      </c>
      <c r="G40">
        <v>7.4331630000000004</v>
      </c>
      <c r="H40">
        <v>89.374541000000008</v>
      </c>
      <c r="I40">
        <v>3.29949</v>
      </c>
    </row>
    <row r="41" spans="1:9" x14ac:dyDescent="0.25">
      <c r="A41">
        <v>40</v>
      </c>
      <c r="F41">
        <v>91.409592000000004</v>
      </c>
      <c r="G41">
        <v>7.4368879999999997</v>
      </c>
      <c r="H41">
        <v>89.396733000000012</v>
      </c>
      <c r="I41">
        <v>3.2995920000000001</v>
      </c>
    </row>
    <row r="42" spans="1:9" x14ac:dyDescent="0.25">
      <c r="A42">
        <v>41</v>
      </c>
      <c r="F42">
        <v>91.409285000000011</v>
      </c>
      <c r="G42">
        <v>7.4057139999999997</v>
      </c>
      <c r="H42">
        <v>89.40918400000001</v>
      </c>
      <c r="I42">
        <v>3.2756630000000002</v>
      </c>
    </row>
    <row r="43" spans="1:9" x14ac:dyDescent="0.25">
      <c r="A43">
        <v>42</v>
      </c>
      <c r="F43">
        <v>91.437756000000007</v>
      </c>
      <c r="G43">
        <v>7.4239290000000002</v>
      </c>
      <c r="H43">
        <v>89.404948000000005</v>
      </c>
      <c r="I43">
        <v>3.297806</v>
      </c>
    </row>
    <row r="44" spans="1:9" x14ac:dyDescent="0.25">
      <c r="A44">
        <v>43</v>
      </c>
      <c r="F44">
        <v>91.442551000000009</v>
      </c>
      <c r="G44">
        <v>7.4070410000000004</v>
      </c>
      <c r="H44">
        <v>89.404439000000011</v>
      </c>
      <c r="I44">
        <v>3.3121429999999998</v>
      </c>
    </row>
    <row r="45" spans="1:9" x14ac:dyDescent="0.25">
      <c r="A45">
        <v>44</v>
      </c>
      <c r="F45">
        <v>91.396020000000007</v>
      </c>
      <c r="G45">
        <v>7.4440309999999998</v>
      </c>
      <c r="H45">
        <v>89.427090000000007</v>
      </c>
      <c r="I45">
        <v>3.2780610000000001</v>
      </c>
    </row>
    <row r="46" spans="1:9" x14ac:dyDescent="0.25">
      <c r="A46">
        <v>45</v>
      </c>
      <c r="F46">
        <v>91.389897000000005</v>
      </c>
      <c r="G46">
        <v>7.4344900000000003</v>
      </c>
      <c r="H46">
        <v>89.43081500000001</v>
      </c>
      <c r="I46">
        <v>3.3410709999999999</v>
      </c>
    </row>
    <row r="47" spans="1:9" x14ac:dyDescent="0.25">
      <c r="A47">
        <v>46</v>
      </c>
      <c r="F47">
        <v>91.427550000000011</v>
      </c>
      <c r="G47">
        <v>7.4196429999999998</v>
      </c>
      <c r="H47">
        <v>89.478825000000001</v>
      </c>
      <c r="I47">
        <v>3.3211219999999999</v>
      </c>
    </row>
    <row r="48" spans="1:9" x14ac:dyDescent="0.25">
      <c r="A48">
        <v>47</v>
      </c>
      <c r="D48">
        <v>110.01642700000001</v>
      </c>
      <c r="E48">
        <v>3.2403059999999999</v>
      </c>
      <c r="F48">
        <v>91.408673000000007</v>
      </c>
      <c r="G48">
        <v>7.4331630000000004</v>
      </c>
    </row>
    <row r="49" spans="1:9" x14ac:dyDescent="0.25">
      <c r="A49">
        <v>48</v>
      </c>
      <c r="D49">
        <v>110.08188700000001</v>
      </c>
      <c r="E49">
        <v>3.206429</v>
      </c>
    </row>
    <row r="50" spans="1:9" x14ac:dyDescent="0.25">
      <c r="A50">
        <v>49</v>
      </c>
      <c r="D50">
        <v>110.05086600000001</v>
      </c>
      <c r="E50">
        <v>3.185867</v>
      </c>
    </row>
    <row r="51" spans="1:9" x14ac:dyDescent="0.25">
      <c r="A51">
        <v>50</v>
      </c>
      <c r="D51">
        <v>110.061734</v>
      </c>
      <c r="E51">
        <v>3.186429</v>
      </c>
    </row>
    <row r="52" spans="1:9" x14ac:dyDescent="0.25">
      <c r="A52">
        <v>51</v>
      </c>
      <c r="D52">
        <v>110.08403100000001</v>
      </c>
      <c r="E52">
        <v>3.1740309999999998</v>
      </c>
    </row>
    <row r="53" spans="1:9" x14ac:dyDescent="0.25">
      <c r="A53">
        <v>52</v>
      </c>
      <c r="D53">
        <v>110.071324</v>
      </c>
      <c r="E53">
        <v>3.1938260000000001</v>
      </c>
    </row>
    <row r="54" spans="1:9" x14ac:dyDescent="0.25">
      <c r="A54">
        <v>53</v>
      </c>
      <c r="B54">
        <v>116.563165</v>
      </c>
      <c r="C54">
        <v>5.0054590000000001</v>
      </c>
      <c r="D54">
        <v>110.14622200000001</v>
      </c>
      <c r="E54">
        <v>3.1871429999999998</v>
      </c>
    </row>
    <row r="55" spans="1:9" x14ac:dyDescent="0.25">
      <c r="A55">
        <v>54</v>
      </c>
      <c r="B55">
        <v>116.540662</v>
      </c>
      <c r="C55">
        <v>5.0200509999999996</v>
      </c>
      <c r="D55">
        <v>110.01806300000001</v>
      </c>
      <c r="E55">
        <v>3.2708159999999999</v>
      </c>
    </row>
    <row r="56" spans="1:9" x14ac:dyDescent="0.25">
      <c r="A56">
        <v>55</v>
      </c>
      <c r="B56">
        <v>116.526173</v>
      </c>
      <c r="C56">
        <v>5.0166329999999997</v>
      </c>
      <c r="D56">
        <v>110.01806300000001</v>
      </c>
      <c r="E56">
        <v>3.2708159999999999</v>
      </c>
    </row>
    <row r="57" spans="1:9" x14ac:dyDescent="0.25">
      <c r="A57">
        <v>56</v>
      </c>
      <c r="B57">
        <v>116.561784</v>
      </c>
      <c r="C57">
        <v>5.0430609999999998</v>
      </c>
    </row>
    <row r="58" spans="1:9" x14ac:dyDescent="0.25">
      <c r="A58">
        <v>57</v>
      </c>
      <c r="B58">
        <v>116.57265200000001</v>
      </c>
      <c r="C58">
        <v>5.0558670000000001</v>
      </c>
    </row>
    <row r="59" spans="1:9" x14ac:dyDescent="0.25">
      <c r="A59">
        <v>58</v>
      </c>
      <c r="B59">
        <v>116.59107300000001</v>
      </c>
      <c r="C59">
        <v>5.0791839999999997</v>
      </c>
    </row>
    <row r="60" spans="1:9" x14ac:dyDescent="0.25">
      <c r="A60">
        <v>59</v>
      </c>
      <c r="B60">
        <v>116.49239800000001</v>
      </c>
      <c r="C60">
        <v>5.0357649999999996</v>
      </c>
      <c r="H60">
        <v>115.27102000000001</v>
      </c>
      <c r="I60">
        <v>2.104082</v>
      </c>
    </row>
    <row r="61" spans="1:9" x14ac:dyDescent="0.25">
      <c r="A61">
        <v>60</v>
      </c>
      <c r="H61">
        <v>115.35255100000001</v>
      </c>
      <c r="I61">
        <v>2.1516839999999999</v>
      </c>
    </row>
    <row r="62" spans="1:9" x14ac:dyDescent="0.25">
      <c r="A62">
        <v>61</v>
      </c>
      <c r="F62">
        <v>117.62561100000001</v>
      </c>
      <c r="G62">
        <v>6.6229089999999999</v>
      </c>
      <c r="H62">
        <v>115.301072</v>
      </c>
      <c r="I62">
        <v>2.132806</v>
      </c>
    </row>
    <row r="63" spans="1:9" x14ac:dyDescent="0.25">
      <c r="A63">
        <v>62</v>
      </c>
      <c r="F63">
        <v>117.66494800000001</v>
      </c>
      <c r="G63">
        <v>6.5876530000000004</v>
      </c>
      <c r="H63">
        <v>115.289334</v>
      </c>
      <c r="I63">
        <v>2.1253570000000002</v>
      </c>
    </row>
    <row r="64" spans="1:9" x14ac:dyDescent="0.25">
      <c r="A64">
        <v>63</v>
      </c>
      <c r="F64">
        <v>117.67489700000002</v>
      </c>
      <c r="G64">
        <v>6.5194390000000002</v>
      </c>
      <c r="H64">
        <v>115.30326500000001</v>
      </c>
      <c r="I64">
        <v>2.11449</v>
      </c>
    </row>
    <row r="65" spans="1:9" x14ac:dyDescent="0.25">
      <c r="A65">
        <v>64</v>
      </c>
      <c r="F65">
        <v>117.69015200000001</v>
      </c>
      <c r="G65">
        <v>6.5938780000000001</v>
      </c>
      <c r="H65">
        <v>115.29530400000002</v>
      </c>
      <c r="I65">
        <v>2.122296</v>
      </c>
    </row>
    <row r="66" spans="1:9" x14ac:dyDescent="0.25">
      <c r="A66">
        <v>65</v>
      </c>
      <c r="F66">
        <v>117.70683400000001</v>
      </c>
      <c r="G66">
        <v>6.6216840000000001</v>
      </c>
      <c r="H66">
        <v>115.308572</v>
      </c>
      <c r="I66">
        <v>2.112959</v>
      </c>
    </row>
    <row r="67" spans="1:9" x14ac:dyDescent="0.25">
      <c r="A67">
        <v>66</v>
      </c>
      <c r="F67">
        <v>117.75030600000001</v>
      </c>
      <c r="G67">
        <v>6.5913769999999996</v>
      </c>
      <c r="H67">
        <v>115.305611</v>
      </c>
      <c r="I67">
        <v>2.1547450000000001</v>
      </c>
    </row>
    <row r="68" spans="1:9" x14ac:dyDescent="0.25">
      <c r="A68">
        <v>67</v>
      </c>
      <c r="F68">
        <v>117.785203</v>
      </c>
      <c r="G68">
        <v>6.5962240000000003</v>
      </c>
      <c r="H68">
        <v>115.27102000000001</v>
      </c>
      <c r="I68">
        <v>2.104082</v>
      </c>
    </row>
    <row r="69" spans="1:9" x14ac:dyDescent="0.25">
      <c r="A69">
        <v>68</v>
      </c>
      <c r="D69">
        <v>133.18898100000001</v>
      </c>
      <c r="E69">
        <v>4.1179589999999999</v>
      </c>
      <c r="F69">
        <v>117.84591800000001</v>
      </c>
      <c r="G69">
        <v>6.619694</v>
      </c>
    </row>
    <row r="70" spans="1:9" x14ac:dyDescent="0.25">
      <c r="A70">
        <v>69</v>
      </c>
      <c r="D70">
        <v>133.18898100000001</v>
      </c>
      <c r="E70">
        <v>4.1179589999999999</v>
      </c>
      <c r="F70">
        <v>117.62561100000001</v>
      </c>
      <c r="G70">
        <v>6.6229089999999999</v>
      </c>
    </row>
    <row r="71" spans="1:9" x14ac:dyDescent="0.25">
      <c r="A71">
        <v>70</v>
      </c>
      <c r="D71">
        <v>133.18898100000001</v>
      </c>
      <c r="E71">
        <v>4.1179589999999999</v>
      </c>
    </row>
    <row r="72" spans="1:9" x14ac:dyDescent="0.25">
      <c r="A72">
        <v>71</v>
      </c>
      <c r="D72">
        <v>133.18898100000001</v>
      </c>
      <c r="E72">
        <v>4.1179589999999999</v>
      </c>
    </row>
    <row r="73" spans="1:9" x14ac:dyDescent="0.25">
      <c r="A73">
        <v>72</v>
      </c>
      <c r="D73">
        <v>133.18898100000001</v>
      </c>
      <c r="E73">
        <v>4.1179589999999999</v>
      </c>
    </row>
    <row r="74" spans="1:9" x14ac:dyDescent="0.25">
      <c r="A74">
        <v>73</v>
      </c>
      <c r="D74">
        <v>133.18898100000001</v>
      </c>
      <c r="E74">
        <v>4.1179589999999999</v>
      </c>
    </row>
    <row r="75" spans="1:9" x14ac:dyDescent="0.25">
      <c r="A75">
        <v>74</v>
      </c>
      <c r="B75">
        <v>150.537295</v>
      </c>
      <c r="C75">
        <v>7.6455099999999998</v>
      </c>
      <c r="D75">
        <v>133.18898100000001</v>
      </c>
      <c r="E75">
        <v>4.1179589999999999</v>
      </c>
    </row>
    <row r="76" spans="1:9" x14ac:dyDescent="0.25">
      <c r="A76">
        <v>75</v>
      </c>
      <c r="B76">
        <v>150.49642799999998</v>
      </c>
      <c r="C76">
        <v>7.6523979999999998</v>
      </c>
      <c r="D76">
        <v>133.18898100000001</v>
      </c>
      <c r="E76">
        <v>4.1179589999999999</v>
      </c>
    </row>
    <row r="77" spans="1:9" x14ac:dyDescent="0.25">
      <c r="A77">
        <v>76</v>
      </c>
      <c r="B77">
        <v>150.425611</v>
      </c>
      <c r="C77">
        <v>7.5959690000000002</v>
      </c>
      <c r="D77">
        <v>133.18898100000001</v>
      </c>
      <c r="E77">
        <v>4.1179589999999999</v>
      </c>
    </row>
    <row r="78" spans="1:9" x14ac:dyDescent="0.25">
      <c r="A78">
        <v>77</v>
      </c>
      <c r="B78">
        <v>150.43668299999999</v>
      </c>
      <c r="C78">
        <v>7.5184179999999996</v>
      </c>
    </row>
    <row r="79" spans="1:9" x14ac:dyDescent="0.25">
      <c r="A79">
        <v>78</v>
      </c>
      <c r="B79">
        <v>150.49229499999998</v>
      </c>
      <c r="C79">
        <v>7.6331629999999997</v>
      </c>
    </row>
    <row r="80" spans="1:9" x14ac:dyDescent="0.25">
      <c r="A80">
        <v>79</v>
      </c>
      <c r="B80">
        <v>150.537295</v>
      </c>
      <c r="C80">
        <v>7.6455099999999998</v>
      </c>
    </row>
    <row r="81" spans="1:9" x14ac:dyDescent="0.25">
      <c r="A81">
        <v>80</v>
      </c>
      <c r="B81">
        <v>150.55938699999999</v>
      </c>
      <c r="C81">
        <v>7.5929589999999996</v>
      </c>
    </row>
    <row r="82" spans="1:9" x14ac:dyDescent="0.25">
      <c r="A82">
        <v>81</v>
      </c>
      <c r="B82">
        <v>150.537295</v>
      </c>
      <c r="C82">
        <v>7.6455099999999998</v>
      </c>
      <c r="H82">
        <v>136.47811200000001</v>
      </c>
      <c r="I82">
        <v>2.9833669999999999</v>
      </c>
    </row>
    <row r="83" spans="1:9" x14ac:dyDescent="0.25">
      <c r="A83">
        <v>82</v>
      </c>
      <c r="H83">
        <v>136.47811200000001</v>
      </c>
      <c r="I83">
        <v>2.9833669999999999</v>
      </c>
    </row>
    <row r="84" spans="1:9" x14ac:dyDescent="0.25">
      <c r="A84">
        <v>83</v>
      </c>
      <c r="F84">
        <v>150.01321300000001</v>
      </c>
      <c r="G84">
        <v>8.8431119999999996</v>
      </c>
      <c r="H84">
        <v>136.47811200000001</v>
      </c>
      <c r="I84">
        <v>2.9833669999999999</v>
      </c>
    </row>
    <row r="85" spans="1:9" x14ac:dyDescent="0.25">
      <c r="A85">
        <v>84</v>
      </c>
      <c r="F85">
        <v>150.01321300000001</v>
      </c>
      <c r="G85">
        <v>8.8431119999999996</v>
      </c>
      <c r="H85">
        <v>136.47811200000001</v>
      </c>
      <c r="I85">
        <v>2.9833669999999999</v>
      </c>
    </row>
    <row r="86" spans="1:9" x14ac:dyDescent="0.25">
      <c r="A86">
        <v>85</v>
      </c>
      <c r="F86">
        <v>150.01321300000001</v>
      </c>
      <c r="G86">
        <v>8.8431119999999996</v>
      </c>
      <c r="H86">
        <v>136.47811200000001</v>
      </c>
      <c r="I86">
        <v>2.9833669999999999</v>
      </c>
    </row>
    <row r="87" spans="1:9" x14ac:dyDescent="0.25">
      <c r="A87">
        <v>86</v>
      </c>
      <c r="F87">
        <v>150.01321300000001</v>
      </c>
      <c r="G87">
        <v>8.8431119999999996</v>
      </c>
      <c r="H87">
        <v>136.47811200000001</v>
      </c>
      <c r="I87">
        <v>2.9833669999999999</v>
      </c>
    </row>
    <row r="88" spans="1:9" x14ac:dyDescent="0.25">
      <c r="A88">
        <v>87</v>
      </c>
      <c r="F88">
        <v>150.01321300000001</v>
      </c>
      <c r="G88">
        <v>8.8431119999999996</v>
      </c>
      <c r="H88">
        <v>136.47811200000001</v>
      </c>
      <c r="I88">
        <v>2.9833669999999999</v>
      </c>
    </row>
    <row r="89" spans="1:9" x14ac:dyDescent="0.25">
      <c r="A89">
        <v>88</v>
      </c>
      <c r="F89">
        <v>150.01321300000001</v>
      </c>
      <c r="G89">
        <v>8.8431119999999996</v>
      </c>
    </row>
    <row r="90" spans="1:9" x14ac:dyDescent="0.25">
      <c r="A90">
        <v>89</v>
      </c>
      <c r="F90">
        <v>150.01321300000001</v>
      </c>
      <c r="G90">
        <v>8.8431119999999996</v>
      </c>
    </row>
    <row r="91" spans="1:9" x14ac:dyDescent="0.25">
      <c r="A91">
        <v>90</v>
      </c>
    </row>
    <row r="92" spans="1:9" x14ac:dyDescent="0.25">
      <c r="A92">
        <v>91</v>
      </c>
      <c r="D92">
        <v>164.26887599999998</v>
      </c>
      <c r="E92">
        <v>7.0921940000000001</v>
      </c>
    </row>
    <row r="93" spans="1:9" x14ac:dyDescent="0.25">
      <c r="A93">
        <v>92</v>
      </c>
      <c r="D93">
        <v>164.14714099999998</v>
      </c>
      <c r="E93">
        <v>7.1188269999999996</v>
      </c>
    </row>
    <row r="94" spans="1:9" x14ac:dyDescent="0.25">
      <c r="A94">
        <v>93</v>
      </c>
      <c r="D94">
        <v>164.16744699999998</v>
      </c>
      <c r="E94">
        <v>7.0909700000000004</v>
      </c>
    </row>
    <row r="95" spans="1:9" x14ac:dyDescent="0.25">
      <c r="A95">
        <v>94</v>
      </c>
      <c r="D95">
        <v>164.21545799999998</v>
      </c>
      <c r="E95">
        <v>7.1618360000000001</v>
      </c>
    </row>
    <row r="96" spans="1:9" x14ac:dyDescent="0.25">
      <c r="A96">
        <v>95</v>
      </c>
      <c r="D96">
        <v>164.27831599999999</v>
      </c>
      <c r="E96">
        <v>7.1179079999999999</v>
      </c>
    </row>
    <row r="97" spans="1:9" x14ac:dyDescent="0.25">
      <c r="A97">
        <v>96</v>
      </c>
      <c r="D97">
        <v>164.299081</v>
      </c>
      <c r="E97">
        <v>7.1038269999999999</v>
      </c>
    </row>
    <row r="98" spans="1:9" x14ac:dyDescent="0.25">
      <c r="A98">
        <v>97</v>
      </c>
      <c r="B98">
        <v>170.80872299999999</v>
      </c>
      <c r="C98">
        <v>8.452909</v>
      </c>
      <c r="D98">
        <v>164.27841799999999</v>
      </c>
      <c r="E98">
        <v>7.0307149999999998</v>
      </c>
    </row>
    <row r="99" spans="1:9" x14ac:dyDescent="0.25">
      <c r="A99">
        <v>98</v>
      </c>
      <c r="B99">
        <v>170.77326299999999</v>
      </c>
      <c r="C99">
        <v>8.4026530000000008</v>
      </c>
      <c r="D99">
        <v>164.27244899999999</v>
      </c>
      <c r="E99">
        <v>7.111173</v>
      </c>
    </row>
    <row r="100" spans="1:9" x14ac:dyDescent="0.25">
      <c r="A100">
        <v>99</v>
      </c>
      <c r="B100">
        <v>170.79464300000001</v>
      </c>
      <c r="C100">
        <v>8.4380100000000002</v>
      </c>
    </row>
    <row r="101" spans="1:9" x14ac:dyDescent="0.25">
      <c r="A101">
        <v>100</v>
      </c>
      <c r="B101">
        <v>170.796581</v>
      </c>
      <c r="C101">
        <v>8.437398</v>
      </c>
    </row>
    <row r="102" spans="1:9" x14ac:dyDescent="0.25">
      <c r="A102">
        <v>101</v>
      </c>
      <c r="B102">
        <v>170.81841800000001</v>
      </c>
      <c r="C102">
        <v>8.4471430000000005</v>
      </c>
    </row>
    <row r="103" spans="1:9" x14ac:dyDescent="0.25">
      <c r="A103">
        <v>102</v>
      </c>
      <c r="B103">
        <v>170.858621</v>
      </c>
      <c r="C103">
        <v>8.4005609999999997</v>
      </c>
    </row>
    <row r="104" spans="1:9" x14ac:dyDescent="0.25">
      <c r="A104">
        <v>103</v>
      </c>
      <c r="B104">
        <v>170.81142699999998</v>
      </c>
      <c r="C104">
        <v>8.3861729999999994</v>
      </c>
    </row>
    <row r="105" spans="1:9" x14ac:dyDescent="0.25">
      <c r="A105">
        <v>104</v>
      </c>
      <c r="B105">
        <v>170.80872299999999</v>
      </c>
      <c r="C105">
        <v>8.452909</v>
      </c>
    </row>
    <row r="106" spans="1:9" x14ac:dyDescent="0.25">
      <c r="A106">
        <v>105</v>
      </c>
      <c r="F106">
        <v>171.61336599999998</v>
      </c>
      <c r="G106">
        <v>9.9926010000000005</v>
      </c>
      <c r="H106">
        <v>170.17540700000001</v>
      </c>
      <c r="I106">
        <v>6.0604589999999998</v>
      </c>
    </row>
    <row r="107" spans="1:9" x14ac:dyDescent="0.25">
      <c r="A107">
        <v>106</v>
      </c>
      <c r="F107">
        <v>171.601426</v>
      </c>
      <c r="G107">
        <v>10.043519999999999</v>
      </c>
      <c r="H107">
        <v>170.141887</v>
      </c>
      <c r="I107">
        <v>6.1020919999999998</v>
      </c>
    </row>
    <row r="108" spans="1:9" x14ac:dyDescent="0.25">
      <c r="A108">
        <v>107</v>
      </c>
      <c r="F108">
        <v>171.59964099999999</v>
      </c>
      <c r="G108">
        <v>9.9977049999999998</v>
      </c>
      <c r="H108">
        <v>170.14775599999999</v>
      </c>
      <c r="I108">
        <v>6.0643880000000001</v>
      </c>
    </row>
    <row r="109" spans="1:9" x14ac:dyDescent="0.25">
      <c r="A109">
        <v>108</v>
      </c>
      <c r="F109">
        <v>171.61474299999998</v>
      </c>
      <c r="G109">
        <v>10.003418</v>
      </c>
      <c r="H109">
        <v>170.18382600000001</v>
      </c>
      <c r="I109">
        <v>6.0187239999999997</v>
      </c>
    </row>
    <row r="110" spans="1:9" x14ac:dyDescent="0.25">
      <c r="A110">
        <v>109</v>
      </c>
      <c r="F110">
        <v>171.562398</v>
      </c>
      <c r="G110">
        <v>10.025204</v>
      </c>
      <c r="H110">
        <v>170.07714199999998</v>
      </c>
      <c r="I110">
        <v>6.0561220000000002</v>
      </c>
    </row>
    <row r="111" spans="1:9" x14ac:dyDescent="0.25">
      <c r="A111">
        <v>110</v>
      </c>
      <c r="F111">
        <v>171.55515199999999</v>
      </c>
      <c r="G111">
        <v>10.056888000000001</v>
      </c>
      <c r="H111">
        <v>170.13321400000001</v>
      </c>
      <c r="I111">
        <v>6.0091320000000001</v>
      </c>
    </row>
    <row r="112" spans="1:9" x14ac:dyDescent="0.25">
      <c r="A112">
        <v>111</v>
      </c>
      <c r="F112">
        <v>171.51316199999999</v>
      </c>
      <c r="G112">
        <v>10.082908</v>
      </c>
      <c r="H112">
        <v>170.15652999999998</v>
      </c>
      <c r="I112">
        <v>6.0046939999999998</v>
      </c>
    </row>
    <row r="113" spans="1:9" x14ac:dyDescent="0.25">
      <c r="A113">
        <v>112</v>
      </c>
      <c r="F113">
        <v>171.61336599999998</v>
      </c>
      <c r="G113">
        <v>9.9926010000000005</v>
      </c>
      <c r="H113">
        <v>170.17540700000001</v>
      </c>
      <c r="I113">
        <v>6.0604589999999998</v>
      </c>
    </row>
    <row r="114" spans="1:9" x14ac:dyDescent="0.25">
      <c r="A114">
        <v>113</v>
      </c>
      <c r="F114">
        <v>171.61336599999998</v>
      </c>
      <c r="G114">
        <v>9.9926010000000005</v>
      </c>
    </row>
    <row r="115" spans="1:9" x14ac:dyDescent="0.25">
      <c r="A115">
        <v>114</v>
      </c>
      <c r="D115">
        <v>190.719337</v>
      </c>
      <c r="E115">
        <v>7.2302039999999996</v>
      </c>
    </row>
    <row r="116" spans="1:9" x14ac:dyDescent="0.25">
      <c r="A116">
        <v>115</v>
      </c>
      <c r="D116">
        <v>190.735919</v>
      </c>
      <c r="E116">
        <v>7.2494389999999997</v>
      </c>
    </row>
    <row r="117" spans="1:9" x14ac:dyDescent="0.25">
      <c r="A117">
        <v>116</v>
      </c>
      <c r="D117">
        <v>190.66729699999999</v>
      </c>
      <c r="E117">
        <v>7.2148469999999998</v>
      </c>
    </row>
    <row r="118" spans="1:9" x14ac:dyDescent="0.25">
      <c r="A118">
        <v>117</v>
      </c>
      <c r="D118">
        <v>190.71861999999999</v>
      </c>
      <c r="E118">
        <v>7.2112239999999996</v>
      </c>
    </row>
    <row r="119" spans="1:9" x14ac:dyDescent="0.25">
      <c r="A119">
        <v>118</v>
      </c>
      <c r="D119">
        <v>190.69724199999999</v>
      </c>
      <c r="E119">
        <v>7.2057140000000004</v>
      </c>
    </row>
    <row r="120" spans="1:9" x14ac:dyDescent="0.25">
      <c r="A120">
        <v>119</v>
      </c>
      <c r="D120">
        <v>190.75295899999998</v>
      </c>
      <c r="E120">
        <v>7.1852549999999997</v>
      </c>
    </row>
    <row r="121" spans="1:9" x14ac:dyDescent="0.25">
      <c r="A121">
        <v>120</v>
      </c>
      <c r="B121">
        <v>198.57458800000001</v>
      </c>
      <c r="C121">
        <v>8.1170410000000004</v>
      </c>
      <c r="D121">
        <v>190.80193599999998</v>
      </c>
      <c r="E121">
        <v>7.1599490000000001</v>
      </c>
    </row>
    <row r="122" spans="1:9" x14ac:dyDescent="0.25">
      <c r="A122">
        <v>121</v>
      </c>
      <c r="B122">
        <v>198.561633</v>
      </c>
      <c r="C122">
        <v>8.1601020000000002</v>
      </c>
      <c r="D122">
        <v>190.710971</v>
      </c>
      <c r="E122">
        <v>7.2502550000000001</v>
      </c>
    </row>
    <row r="123" spans="1:9" x14ac:dyDescent="0.25">
      <c r="A123">
        <v>122</v>
      </c>
      <c r="B123">
        <v>198.62908099999999</v>
      </c>
      <c r="C123">
        <v>8.1313770000000005</v>
      </c>
    </row>
    <row r="124" spans="1:9" x14ac:dyDescent="0.25">
      <c r="A124">
        <v>123</v>
      </c>
      <c r="B124">
        <v>198.58770299999998</v>
      </c>
      <c r="C124">
        <v>8.1374999999999993</v>
      </c>
    </row>
    <row r="125" spans="1:9" x14ac:dyDescent="0.25">
      <c r="A125">
        <v>124</v>
      </c>
      <c r="B125">
        <v>198.61142699999999</v>
      </c>
      <c r="C125">
        <v>8.1431120000000004</v>
      </c>
    </row>
    <row r="126" spans="1:9" x14ac:dyDescent="0.25">
      <c r="A126">
        <v>125</v>
      </c>
      <c r="B126">
        <v>198.544387</v>
      </c>
      <c r="C126">
        <v>8.1694899999999997</v>
      </c>
    </row>
    <row r="127" spans="1:9" x14ac:dyDescent="0.25">
      <c r="A127">
        <v>126</v>
      </c>
      <c r="B127">
        <v>198.53673499999999</v>
      </c>
      <c r="C127">
        <v>8.1866319999999995</v>
      </c>
    </row>
    <row r="128" spans="1:9" x14ac:dyDescent="0.25">
      <c r="A128">
        <v>127</v>
      </c>
      <c r="B128">
        <v>198.52765199999999</v>
      </c>
      <c r="C128">
        <v>8.1568880000000004</v>
      </c>
    </row>
    <row r="129" spans="1:9" x14ac:dyDescent="0.25">
      <c r="A129">
        <v>128</v>
      </c>
      <c r="B129">
        <v>198.57458800000001</v>
      </c>
      <c r="C129">
        <v>8.1170410000000004</v>
      </c>
      <c r="H129">
        <v>198.686172</v>
      </c>
      <c r="I129">
        <v>5.5188259999999998</v>
      </c>
    </row>
    <row r="130" spans="1:9" x14ac:dyDescent="0.25">
      <c r="A130">
        <v>129</v>
      </c>
      <c r="F130">
        <v>199.591838</v>
      </c>
      <c r="G130">
        <v>9.5294380000000007</v>
      </c>
      <c r="H130">
        <v>198.718009</v>
      </c>
      <c r="I130">
        <v>5.5060209999999996</v>
      </c>
    </row>
    <row r="131" spans="1:9" x14ac:dyDescent="0.25">
      <c r="A131">
        <v>130</v>
      </c>
      <c r="F131">
        <v>199.66704099999998</v>
      </c>
      <c r="G131">
        <v>9.5144389999999994</v>
      </c>
      <c r="H131">
        <v>198.761527</v>
      </c>
      <c r="I131">
        <v>5.510561</v>
      </c>
    </row>
    <row r="132" spans="1:9" x14ac:dyDescent="0.25">
      <c r="A132">
        <v>131</v>
      </c>
      <c r="F132">
        <v>199.72637499999999</v>
      </c>
      <c r="G132">
        <v>9.5293869999999998</v>
      </c>
      <c r="H132">
        <v>198.70464199999998</v>
      </c>
      <c r="I132">
        <v>5.4893879999999999</v>
      </c>
    </row>
    <row r="133" spans="1:9" x14ac:dyDescent="0.25">
      <c r="A133">
        <v>132</v>
      </c>
      <c r="F133">
        <v>199.67755099999999</v>
      </c>
      <c r="G133">
        <v>9.5605609999999999</v>
      </c>
      <c r="H133">
        <v>198.626529</v>
      </c>
      <c r="I133">
        <v>5.4851530000000004</v>
      </c>
    </row>
    <row r="134" spans="1:9" x14ac:dyDescent="0.25">
      <c r="A134">
        <v>133</v>
      </c>
      <c r="F134">
        <v>199.69515200000001</v>
      </c>
      <c r="G134">
        <v>9.5282140000000002</v>
      </c>
      <c r="H134">
        <v>198.74765299999999</v>
      </c>
      <c r="I134">
        <v>5.4939790000000004</v>
      </c>
    </row>
    <row r="135" spans="1:9" x14ac:dyDescent="0.25">
      <c r="A135">
        <v>134</v>
      </c>
      <c r="F135">
        <v>199.751735</v>
      </c>
      <c r="G135">
        <v>9.5305599999999995</v>
      </c>
      <c r="H135">
        <v>198.771377</v>
      </c>
      <c r="I135">
        <v>5.4933160000000001</v>
      </c>
    </row>
    <row r="136" spans="1:9" x14ac:dyDescent="0.25">
      <c r="A136">
        <v>135</v>
      </c>
      <c r="D136">
        <v>215.75702100000001</v>
      </c>
      <c r="E136">
        <v>6.5101000000000004</v>
      </c>
      <c r="F136">
        <v>199.74627599999999</v>
      </c>
      <c r="G136">
        <v>9.5133159999999997</v>
      </c>
      <c r="H136">
        <v>198.79163299999999</v>
      </c>
      <c r="I136">
        <v>5.4296430000000004</v>
      </c>
    </row>
    <row r="137" spans="1:9" x14ac:dyDescent="0.25">
      <c r="A137">
        <v>136</v>
      </c>
      <c r="D137">
        <v>215.71828299999999</v>
      </c>
      <c r="E137">
        <v>6.5178279999999997</v>
      </c>
      <c r="F137">
        <v>199.591838</v>
      </c>
      <c r="G137">
        <v>9.5294380000000007</v>
      </c>
      <c r="H137">
        <v>198.686172</v>
      </c>
      <c r="I137">
        <v>5.5188259999999998</v>
      </c>
    </row>
    <row r="138" spans="1:9" x14ac:dyDescent="0.25">
      <c r="A138">
        <v>137</v>
      </c>
      <c r="D138">
        <v>215.732677</v>
      </c>
      <c r="E138">
        <v>6.5168179999999998</v>
      </c>
    </row>
    <row r="139" spans="1:9" x14ac:dyDescent="0.25">
      <c r="A139">
        <v>138</v>
      </c>
      <c r="D139">
        <v>215.71585899999999</v>
      </c>
      <c r="E139">
        <v>6.5134340000000002</v>
      </c>
    </row>
    <row r="140" spans="1:9" x14ac:dyDescent="0.25">
      <c r="A140">
        <v>139</v>
      </c>
      <c r="D140">
        <v>215.68005099999999</v>
      </c>
      <c r="E140">
        <v>6.5219690000000003</v>
      </c>
    </row>
    <row r="141" spans="1:9" x14ac:dyDescent="0.25">
      <c r="A141">
        <v>140</v>
      </c>
      <c r="D141">
        <v>215.716263</v>
      </c>
      <c r="E141">
        <v>6.5547469999999999</v>
      </c>
    </row>
    <row r="142" spans="1:9" x14ac:dyDescent="0.25">
      <c r="A142">
        <v>141</v>
      </c>
      <c r="D142">
        <v>215.743889</v>
      </c>
      <c r="E142">
        <v>6.4743930000000001</v>
      </c>
    </row>
    <row r="143" spans="1:9" x14ac:dyDescent="0.25">
      <c r="A143">
        <v>142</v>
      </c>
      <c r="D143">
        <v>215.76156599999999</v>
      </c>
      <c r="E143">
        <v>6.4270699999999996</v>
      </c>
    </row>
    <row r="144" spans="1:9" x14ac:dyDescent="0.25">
      <c r="A144">
        <v>143</v>
      </c>
      <c r="B144">
        <v>222.93494999999999</v>
      </c>
      <c r="C144">
        <v>7.4734340000000001</v>
      </c>
      <c r="D144">
        <v>215.76575800000001</v>
      </c>
      <c r="E144">
        <v>6.4970699999999999</v>
      </c>
    </row>
    <row r="145" spans="1:9" x14ac:dyDescent="0.25">
      <c r="A145">
        <v>144</v>
      </c>
      <c r="B145">
        <v>222.92707100000001</v>
      </c>
      <c r="C145">
        <v>7.4272720000000003</v>
      </c>
    </row>
    <row r="146" spans="1:9" x14ac:dyDescent="0.25">
      <c r="A146">
        <v>145</v>
      </c>
      <c r="B146">
        <v>222.93762699999999</v>
      </c>
      <c r="C146">
        <v>7.4217170000000001</v>
      </c>
    </row>
    <row r="147" spans="1:9" x14ac:dyDescent="0.25">
      <c r="A147">
        <v>146</v>
      </c>
      <c r="B147">
        <v>222.91919200000001</v>
      </c>
      <c r="C147">
        <v>7.4411110000000003</v>
      </c>
    </row>
    <row r="148" spans="1:9" x14ac:dyDescent="0.25">
      <c r="A148">
        <v>147</v>
      </c>
      <c r="B148">
        <v>222.951414</v>
      </c>
      <c r="C148">
        <v>7.4496969999999996</v>
      </c>
    </row>
    <row r="149" spans="1:9" x14ac:dyDescent="0.25">
      <c r="A149">
        <v>148</v>
      </c>
      <c r="B149">
        <v>222.917474</v>
      </c>
      <c r="C149">
        <v>7.4644450000000004</v>
      </c>
      <c r="H149">
        <v>220.56277800000001</v>
      </c>
      <c r="I149">
        <v>4.7698989999999997</v>
      </c>
    </row>
    <row r="150" spans="1:9" x14ac:dyDescent="0.25">
      <c r="A150">
        <v>149</v>
      </c>
      <c r="B150">
        <v>222.919141</v>
      </c>
      <c r="C150">
        <v>7.4428280000000004</v>
      </c>
      <c r="H150">
        <v>220.60575700000001</v>
      </c>
      <c r="I150">
        <v>4.7664140000000002</v>
      </c>
    </row>
    <row r="151" spans="1:9" x14ac:dyDescent="0.25">
      <c r="A151">
        <v>150</v>
      </c>
      <c r="B151">
        <v>222.919141</v>
      </c>
      <c r="C151">
        <v>7.4428280000000004</v>
      </c>
      <c r="H151">
        <v>220.614091</v>
      </c>
      <c r="I151">
        <v>4.7535860000000003</v>
      </c>
    </row>
    <row r="152" spans="1:9" x14ac:dyDescent="0.25">
      <c r="A152">
        <v>151</v>
      </c>
      <c r="F152">
        <v>223.21348399999999</v>
      </c>
      <c r="G152">
        <v>8.9162119999999998</v>
      </c>
      <c r="H152">
        <v>220.597273</v>
      </c>
      <c r="I152">
        <v>4.7625250000000001</v>
      </c>
    </row>
    <row r="153" spans="1:9" x14ac:dyDescent="0.25">
      <c r="A153">
        <v>152</v>
      </c>
      <c r="F153">
        <v>223.224141</v>
      </c>
      <c r="G153">
        <v>8.9203530000000004</v>
      </c>
      <c r="H153">
        <v>220.60596000000001</v>
      </c>
      <c r="I153">
        <v>4.7368180000000004</v>
      </c>
    </row>
    <row r="154" spans="1:9" x14ac:dyDescent="0.25">
      <c r="A154">
        <v>153</v>
      </c>
      <c r="F154">
        <v>223.262777</v>
      </c>
      <c r="G154">
        <v>8.9286860000000008</v>
      </c>
      <c r="H154">
        <v>220.600101</v>
      </c>
      <c r="I154">
        <v>4.7208079999999999</v>
      </c>
    </row>
    <row r="155" spans="1:9" x14ac:dyDescent="0.25">
      <c r="A155">
        <v>154</v>
      </c>
      <c r="F155">
        <v>223.22161600000001</v>
      </c>
      <c r="G155">
        <v>8.9303039999999996</v>
      </c>
      <c r="H155">
        <v>220.58272700000001</v>
      </c>
      <c r="I155">
        <v>4.7374749999999999</v>
      </c>
    </row>
    <row r="156" spans="1:9" x14ac:dyDescent="0.25">
      <c r="A156">
        <v>155</v>
      </c>
      <c r="F156">
        <v>223.22792999999999</v>
      </c>
      <c r="G156">
        <v>8.9308580000000006</v>
      </c>
      <c r="H156">
        <v>220.585252</v>
      </c>
      <c r="I156">
        <v>4.7540399999999998</v>
      </c>
    </row>
    <row r="157" spans="1:9" x14ac:dyDescent="0.25">
      <c r="A157">
        <v>156</v>
      </c>
      <c r="F157">
        <v>223.212626</v>
      </c>
      <c r="G157">
        <v>8.9495950000000004</v>
      </c>
      <c r="H157">
        <v>220.61828299999999</v>
      </c>
      <c r="I157">
        <v>4.7606060000000001</v>
      </c>
    </row>
    <row r="158" spans="1:9" x14ac:dyDescent="0.25">
      <c r="A158">
        <v>157</v>
      </c>
      <c r="F158">
        <v>223.18661599999999</v>
      </c>
      <c r="G158">
        <v>8.9623740000000005</v>
      </c>
      <c r="H158">
        <v>220.56277800000001</v>
      </c>
      <c r="I158">
        <v>4.7698989999999997</v>
      </c>
    </row>
    <row r="159" spans="1:9" x14ac:dyDescent="0.25">
      <c r="A159">
        <v>158</v>
      </c>
      <c r="D159">
        <v>239.52727300000001</v>
      </c>
      <c r="E159">
        <v>5.5676259999999997</v>
      </c>
      <c r="F159">
        <v>223.215101</v>
      </c>
      <c r="G159">
        <v>8.9443439999999992</v>
      </c>
    </row>
    <row r="160" spans="1:9" x14ac:dyDescent="0.25">
      <c r="A160">
        <v>159</v>
      </c>
      <c r="D160">
        <v>239.483282</v>
      </c>
      <c r="E160">
        <v>5.568333</v>
      </c>
      <c r="F160">
        <v>223.21702099999999</v>
      </c>
      <c r="G160">
        <v>8.9308580000000006</v>
      </c>
    </row>
    <row r="161" spans="1:11" x14ac:dyDescent="0.25">
      <c r="A161">
        <v>160</v>
      </c>
      <c r="D161">
        <v>239.48105799999999</v>
      </c>
      <c r="E161">
        <v>5.5684839999999998</v>
      </c>
    </row>
    <row r="162" spans="1:11" x14ac:dyDescent="0.25">
      <c r="A162">
        <v>161</v>
      </c>
      <c r="D162">
        <v>239.460756</v>
      </c>
      <c r="E162">
        <v>5.5824740000000004</v>
      </c>
    </row>
    <row r="163" spans="1:11" x14ac:dyDescent="0.25">
      <c r="A163">
        <v>162</v>
      </c>
      <c r="D163">
        <v>239.43858699999998</v>
      </c>
      <c r="E163">
        <v>5.5745449999999996</v>
      </c>
    </row>
    <row r="164" spans="1:11" x14ac:dyDescent="0.25">
      <c r="A164">
        <v>163</v>
      </c>
      <c r="D164">
        <v>239.45903899999999</v>
      </c>
      <c r="E164">
        <v>5.537121</v>
      </c>
    </row>
    <row r="165" spans="1:11" x14ac:dyDescent="0.25">
      <c r="A165">
        <v>164</v>
      </c>
      <c r="B165">
        <v>247.31212199999999</v>
      </c>
      <c r="C165">
        <v>7.2825249999999997</v>
      </c>
      <c r="D165">
        <v>239.48025100000001</v>
      </c>
      <c r="E165">
        <v>5.5483840000000004</v>
      </c>
    </row>
    <row r="166" spans="1:11" x14ac:dyDescent="0.25">
      <c r="A166">
        <v>165</v>
      </c>
      <c r="B166">
        <v>247.28005200000001</v>
      </c>
      <c r="C166">
        <v>7.3086359999999999</v>
      </c>
      <c r="D166">
        <v>239.55156700000001</v>
      </c>
      <c r="E166">
        <v>5.5387370000000002</v>
      </c>
    </row>
    <row r="167" spans="1:11" x14ac:dyDescent="0.25">
      <c r="A167">
        <v>166</v>
      </c>
      <c r="B167">
        <v>247.311363</v>
      </c>
      <c r="C167">
        <v>7.2637879999999999</v>
      </c>
      <c r="D167">
        <v>239.49444399999999</v>
      </c>
      <c r="E167">
        <v>5.5758080000000003</v>
      </c>
    </row>
    <row r="168" spans="1:11" x14ac:dyDescent="0.25">
      <c r="A168">
        <v>167</v>
      </c>
      <c r="B168">
        <v>247.31106199999999</v>
      </c>
      <c r="C168">
        <v>7.2582829999999996</v>
      </c>
    </row>
    <row r="169" spans="1:11" x14ac:dyDescent="0.25">
      <c r="A169">
        <v>168</v>
      </c>
      <c r="B169">
        <v>247.33520099999998</v>
      </c>
      <c r="C169">
        <v>7.2732320000000001</v>
      </c>
    </row>
    <row r="170" spans="1:11" x14ac:dyDescent="0.25">
      <c r="A170">
        <v>169</v>
      </c>
      <c r="B170">
        <v>247.28919200000001</v>
      </c>
      <c r="C170">
        <v>7.2856059999999996</v>
      </c>
    </row>
    <row r="171" spans="1:11" x14ac:dyDescent="0.25">
      <c r="A171">
        <v>170</v>
      </c>
      <c r="B171">
        <v>247.28742199999999</v>
      </c>
      <c r="C171">
        <v>7.3101010000000004</v>
      </c>
    </row>
    <row r="172" spans="1:11" x14ac:dyDescent="0.25">
      <c r="A172">
        <v>171</v>
      </c>
      <c r="B172">
        <v>247.323635</v>
      </c>
      <c r="C172">
        <v>7.2824739999999997</v>
      </c>
    </row>
    <row r="173" spans="1:11" x14ac:dyDescent="0.25">
      <c r="A173">
        <v>172</v>
      </c>
      <c r="B173">
        <v>247.31212199999999</v>
      </c>
      <c r="C173">
        <v>7.2825249999999997</v>
      </c>
      <c r="H173">
        <v>246.684494</v>
      </c>
      <c r="I173">
        <v>4.4429290000000004</v>
      </c>
    </row>
    <row r="174" spans="1:11" x14ac:dyDescent="0.25">
      <c r="A174">
        <v>173</v>
      </c>
      <c r="B174">
        <v>247.31212199999999</v>
      </c>
      <c r="C174">
        <v>7.2825249999999997</v>
      </c>
      <c r="H174">
        <v>246.684494</v>
      </c>
      <c r="I174">
        <v>4.4429290000000004</v>
      </c>
    </row>
    <row r="175" spans="1:11" x14ac:dyDescent="0.25">
      <c r="A175">
        <v>174</v>
      </c>
      <c r="F175">
        <v>249.013836</v>
      </c>
      <c r="G175">
        <v>9.1456049999999998</v>
      </c>
      <c r="H175">
        <v>246.684494</v>
      </c>
      <c r="I175">
        <v>4.4429290000000004</v>
      </c>
    </row>
    <row r="176" spans="1:11" x14ac:dyDescent="0.25">
      <c r="A176">
        <v>175</v>
      </c>
      <c r="F176">
        <v>249.013836</v>
      </c>
      <c r="G176">
        <v>9.1456049999999998</v>
      </c>
      <c r="H176">
        <v>246.684494</v>
      </c>
      <c r="I176">
        <v>4.4429290000000004</v>
      </c>
      <c r="J176">
        <v>236.089494</v>
      </c>
      <c r="K176">
        <v>13.419141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1" x14ac:dyDescent="0.25">
      <c r="A209">
        <v>208</v>
      </c>
      <c r="J209">
        <v>235.78535199999999</v>
      </c>
      <c r="K209">
        <v>13.609192</v>
      </c>
    </row>
    <row r="210" spans="1:11" x14ac:dyDescent="0.25">
      <c r="A210">
        <v>209</v>
      </c>
      <c r="D210">
        <v>238.21287699999999</v>
      </c>
      <c r="E210">
        <v>7.0760100000000001</v>
      </c>
    </row>
    <row r="211" spans="1:11" x14ac:dyDescent="0.25">
      <c r="A211">
        <v>210</v>
      </c>
      <c r="D211">
        <v>238.21287699999999</v>
      </c>
      <c r="E211">
        <v>7.0760100000000001</v>
      </c>
    </row>
    <row r="212" spans="1:11" x14ac:dyDescent="0.25">
      <c r="A212">
        <v>211</v>
      </c>
      <c r="D212">
        <v>238.22585799999999</v>
      </c>
      <c r="E212">
        <v>7.048737</v>
      </c>
    </row>
    <row r="213" spans="1:11" x14ac:dyDescent="0.25">
      <c r="A213">
        <v>212</v>
      </c>
      <c r="D213">
        <v>238.188637</v>
      </c>
      <c r="E213">
        <v>7.0520699999999996</v>
      </c>
    </row>
    <row r="214" spans="1:11" x14ac:dyDescent="0.25">
      <c r="A214">
        <v>213</v>
      </c>
      <c r="D214">
        <v>238.171211</v>
      </c>
      <c r="E214">
        <v>7.0637879999999997</v>
      </c>
    </row>
    <row r="215" spans="1:11" x14ac:dyDescent="0.25">
      <c r="A215">
        <v>214</v>
      </c>
      <c r="D215">
        <v>238.16691900000001</v>
      </c>
      <c r="E215">
        <v>7.0644450000000001</v>
      </c>
    </row>
    <row r="216" spans="1:11" x14ac:dyDescent="0.25">
      <c r="A216">
        <v>215</v>
      </c>
      <c r="D216">
        <v>238.17505</v>
      </c>
      <c r="E216">
        <v>7.0720700000000001</v>
      </c>
    </row>
    <row r="217" spans="1:11" x14ac:dyDescent="0.25">
      <c r="A217">
        <v>216</v>
      </c>
      <c r="D217">
        <v>238.17252300000001</v>
      </c>
      <c r="E217">
        <v>7.0788890000000002</v>
      </c>
    </row>
    <row r="218" spans="1:11" x14ac:dyDescent="0.25">
      <c r="A218">
        <v>217</v>
      </c>
      <c r="B218">
        <v>231.086162</v>
      </c>
      <c r="C218">
        <v>5.4299489999999997</v>
      </c>
      <c r="D218">
        <v>238.11610999999999</v>
      </c>
      <c r="E218">
        <v>7.0788380000000002</v>
      </c>
    </row>
    <row r="219" spans="1:11" x14ac:dyDescent="0.25">
      <c r="A219">
        <v>218</v>
      </c>
      <c r="B219">
        <v>231.03</v>
      </c>
      <c r="C219">
        <v>5.397475</v>
      </c>
      <c r="D219">
        <v>238.141716</v>
      </c>
      <c r="E219">
        <v>7.1245960000000004</v>
      </c>
    </row>
    <row r="220" spans="1:11" x14ac:dyDescent="0.25">
      <c r="A220">
        <v>219</v>
      </c>
      <c r="B220">
        <v>231.068838</v>
      </c>
      <c r="C220">
        <v>5.4099490000000001</v>
      </c>
      <c r="D220">
        <v>238.21287699999999</v>
      </c>
      <c r="E220">
        <v>7.0760100000000001</v>
      </c>
    </row>
    <row r="221" spans="1:11" x14ac:dyDescent="0.25">
      <c r="A221">
        <v>220</v>
      </c>
      <c r="B221">
        <v>231.07313099999999</v>
      </c>
      <c r="C221">
        <v>5.4114139999999997</v>
      </c>
    </row>
    <row r="222" spans="1:11" x14ac:dyDescent="0.25">
      <c r="A222">
        <v>221</v>
      </c>
      <c r="B222">
        <v>231.091768</v>
      </c>
      <c r="C222">
        <v>5.3988889999999996</v>
      </c>
    </row>
    <row r="223" spans="1:11" x14ac:dyDescent="0.25">
      <c r="A223">
        <v>222</v>
      </c>
      <c r="B223">
        <v>231.103534</v>
      </c>
      <c r="C223">
        <v>5.3937369999999998</v>
      </c>
    </row>
    <row r="224" spans="1:11" x14ac:dyDescent="0.25">
      <c r="A224">
        <v>223</v>
      </c>
      <c r="B224">
        <v>231.094999</v>
      </c>
      <c r="C224">
        <v>5.3718180000000002</v>
      </c>
      <c r="H224">
        <v>233.28429199999999</v>
      </c>
      <c r="I224">
        <v>8.5844950000000004</v>
      </c>
    </row>
    <row r="225" spans="1:9" x14ac:dyDescent="0.25">
      <c r="A225">
        <v>224</v>
      </c>
      <c r="B225">
        <v>231.066868</v>
      </c>
      <c r="C225">
        <v>5.4492419999999999</v>
      </c>
      <c r="H225">
        <v>233.27308099999999</v>
      </c>
      <c r="I225">
        <v>8.596565</v>
      </c>
    </row>
    <row r="226" spans="1:9" x14ac:dyDescent="0.25">
      <c r="A226">
        <v>225</v>
      </c>
      <c r="B226">
        <v>231.066868</v>
      </c>
      <c r="C226">
        <v>5.4492419999999999</v>
      </c>
      <c r="F226">
        <v>231.742424</v>
      </c>
      <c r="G226">
        <v>4.2975250000000003</v>
      </c>
      <c r="H226">
        <v>233.26530199999999</v>
      </c>
      <c r="I226">
        <v>8.6094439999999999</v>
      </c>
    </row>
    <row r="227" spans="1:9" x14ac:dyDescent="0.25">
      <c r="A227">
        <v>226</v>
      </c>
      <c r="F227">
        <v>231.81474700000001</v>
      </c>
      <c r="G227">
        <v>4.2408590000000004</v>
      </c>
      <c r="H227">
        <v>233.290605</v>
      </c>
      <c r="I227">
        <v>8.6721719999999998</v>
      </c>
    </row>
    <row r="228" spans="1:9" x14ac:dyDescent="0.25">
      <c r="A228">
        <v>227</v>
      </c>
      <c r="F228">
        <v>231.749191</v>
      </c>
      <c r="G228">
        <v>4.2057580000000003</v>
      </c>
      <c r="H228">
        <v>233.303484</v>
      </c>
      <c r="I228">
        <v>8.6595449999999996</v>
      </c>
    </row>
    <row r="229" spans="1:9" x14ac:dyDescent="0.25">
      <c r="A229">
        <v>228</v>
      </c>
      <c r="F229">
        <v>231.76495</v>
      </c>
      <c r="G229">
        <v>4.2413639999999999</v>
      </c>
      <c r="H229">
        <v>233.27520200000001</v>
      </c>
      <c r="I229">
        <v>8.643535</v>
      </c>
    </row>
    <row r="230" spans="1:9" x14ac:dyDescent="0.25">
      <c r="A230">
        <v>229</v>
      </c>
      <c r="F230">
        <v>231.83474699999999</v>
      </c>
      <c r="G230">
        <v>4.2602520000000004</v>
      </c>
      <c r="H230">
        <v>233.27110999999999</v>
      </c>
      <c r="I230">
        <v>8.5804030000000004</v>
      </c>
    </row>
    <row r="231" spans="1:9" x14ac:dyDescent="0.25">
      <c r="A231">
        <v>230</v>
      </c>
      <c r="F231">
        <v>231.81338299999999</v>
      </c>
      <c r="G231">
        <v>4.2654040000000002</v>
      </c>
      <c r="H231">
        <v>233.275352</v>
      </c>
      <c r="I231">
        <v>8.5692920000000008</v>
      </c>
    </row>
    <row r="232" spans="1:9" x14ac:dyDescent="0.25">
      <c r="A232">
        <v>231</v>
      </c>
      <c r="F232">
        <v>231.731617</v>
      </c>
      <c r="G232">
        <v>4.2702020000000003</v>
      </c>
      <c r="H232">
        <v>233.28429199999999</v>
      </c>
      <c r="I232">
        <v>8.5844950000000004</v>
      </c>
    </row>
    <row r="233" spans="1:9" x14ac:dyDescent="0.25">
      <c r="A233">
        <v>232</v>
      </c>
      <c r="F233">
        <v>231.653131</v>
      </c>
      <c r="G233">
        <v>4.2209089999999998</v>
      </c>
    </row>
    <row r="234" spans="1:9" x14ac:dyDescent="0.25">
      <c r="A234">
        <v>233</v>
      </c>
      <c r="D234">
        <v>215.51904099999999</v>
      </c>
      <c r="E234">
        <v>6.6169700000000002</v>
      </c>
      <c r="F234">
        <v>231.742424</v>
      </c>
      <c r="G234">
        <v>4.2975250000000003</v>
      </c>
    </row>
    <row r="235" spans="1:9" x14ac:dyDescent="0.25">
      <c r="A235">
        <v>234</v>
      </c>
      <c r="D235">
        <v>215.490354</v>
      </c>
      <c r="E235">
        <v>6.6358079999999999</v>
      </c>
    </row>
    <row r="236" spans="1:9" x14ac:dyDescent="0.25">
      <c r="A236">
        <v>235</v>
      </c>
      <c r="D236">
        <v>215.552727</v>
      </c>
      <c r="E236">
        <v>6.6321209999999997</v>
      </c>
    </row>
    <row r="237" spans="1:9" x14ac:dyDescent="0.25">
      <c r="A237">
        <v>236</v>
      </c>
      <c r="D237">
        <v>215.522122</v>
      </c>
      <c r="E237">
        <v>6.6653529999999996</v>
      </c>
    </row>
    <row r="238" spans="1:9" x14ac:dyDescent="0.25">
      <c r="A238">
        <v>237</v>
      </c>
      <c r="D238">
        <v>215.544343</v>
      </c>
      <c r="E238">
        <v>6.6928280000000004</v>
      </c>
    </row>
    <row r="239" spans="1:9" x14ac:dyDescent="0.25">
      <c r="A239">
        <v>238</v>
      </c>
      <c r="D239">
        <v>215.54439400000001</v>
      </c>
      <c r="E239">
        <v>6.6751509999999996</v>
      </c>
    </row>
    <row r="240" spans="1:9" x14ac:dyDescent="0.25">
      <c r="A240">
        <v>239</v>
      </c>
      <c r="B240">
        <v>209.09519899999998</v>
      </c>
      <c r="C240">
        <v>4.7548469999999998</v>
      </c>
      <c r="D240">
        <v>215.53151500000001</v>
      </c>
      <c r="E240">
        <v>6.6577780000000004</v>
      </c>
    </row>
    <row r="241" spans="1:9" x14ac:dyDescent="0.25">
      <c r="A241">
        <v>240</v>
      </c>
      <c r="B241">
        <v>209.04734299999998</v>
      </c>
      <c r="C241">
        <v>4.8078060000000002</v>
      </c>
      <c r="D241">
        <v>215.52</v>
      </c>
      <c r="E241">
        <v>6.6485859999999999</v>
      </c>
    </row>
    <row r="242" spans="1:9" x14ac:dyDescent="0.25">
      <c r="A242">
        <v>241</v>
      </c>
      <c r="B242">
        <v>209.09658400000001</v>
      </c>
      <c r="C242">
        <v>4.7806629999999997</v>
      </c>
      <c r="D242">
        <v>215.51904099999999</v>
      </c>
      <c r="E242">
        <v>6.6169700000000002</v>
      </c>
    </row>
    <row r="243" spans="1:9" x14ac:dyDescent="0.25">
      <c r="A243">
        <v>242</v>
      </c>
      <c r="B243">
        <v>209.12280199999998</v>
      </c>
      <c r="C243">
        <v>4.7626020000000002</v>
      </c>
    </row>
    <row r="244" spans="1:9" x14ac:dyDescent="0.25">
      <c r="A244">
        <v>243</v>
      </c>
      <c r="B244">
        <v>209.14453799999998</v>
      </c>
      <c r="C244">
        <v>4.7686729999999997</v>
      </c>
    </row>
    <row r="245" spans="1:9" x14ac:dyDescent="0.25">
      <c r="A245">
        <v>244</v>
      </c>
      <c r="B245">
        <v>209.20310899999998</v>
      </c>
      <c r="C245">
        <v>4.781326</v>
      </c>
    </row>
    <row r="246" spans="1:9" x14ac:dyDescent="0.25">
      <c r="A246">
        <v>245</v>
      </c>
      <c r="B246">
        <v>209.12280199999998</v>
      </c>
      <c r="C246">
        <v>4.8604079999999996</v>
      </c>
    </row>
    <row r="247" spans="1:9" x14ac:dyDescent="0.25">
      <c r="A247">
        <v>246</v>
      </c>
      <c r="B247">
        <v>209.083415</v>
      </c>
      <c r="C247">
        <v>4.7871430000000004</v>
      </c>
    </row>
    <row r="248" spans="1:9" x14ac:dyDescent="0.25">
      <c r="A248">
        <v>247</v>
      </c>
      <c r="F248">
        <v>208.99984699999999</v>
      </c>
      <c r="G248">
        <v>3.7812760000000001</v>
      </c>
      <c r="H248">
        <v>208.52749899999998</v>
      </c>
      <c r="I248">
        <v>7.6970919999999996</v>
      </c>
    </row>
    <row r="249" spans="1:9" x14ac:dyDescent="0.25">
      <c r="A249">
        <v>248</v>
      </c>
      <c r="F249">
        <v>208.97433799999999</v>
      </c>
      <c r="G249">
        <v>3.7848980000000001</v>
      </c>
      <c r="H249">
        <v>208.56469299999998</v>
      </c>
      <c r="I249">
        <v>7.6941319999999997</v>
      </c>
    </row>
    <row r="250" spans="1:9" x14ac:dyDescent="0.25">
      <c r="A250">
        <v>249</v>
      </c>
      <c r="F250">
        <v>208.971992</v>
      </c>
      <c r="G250">
        <v>3.7809179999999998</v>
      </c>
      <c r="H250">
        <v>208.59295599999999</v>
      </c>
      <c r="I250">
        <v>7.7277550000000002</v>
      </c>
    </row>
    <row r="251" spans="1:9" x14ac:dyDescent="0.25">
      <c r="A251">
        <v>250</v>
      </c>
      <c r="F251">
        <v>209.00076200000001</v>
      </c>
      <c r="G251">
        <v>3.7492350000000001</v>
      </c>
      <c r="H251">
        <v>208.58316299999998</v>
      </c>
      <c r="I251">
        <v>7.741428</v>
      </c>
    </row>
    <row r="252" spans="1:9" x14ac:dyDescent="0.25">
      <c r="A252">
        <v>251</v>
      </c>
      <c r="F252">
        <v>209.02617599999999</v>
      </c>
      <c r="G252">
        <v>3.7659699999999998</v>
      </c>
      <c r="H252">
        <v>208.61382599999999</v>
      </c>
      <c r="I252">
        <v>7.7667859999999997</v>
      </c>
    </row>
    <row r="253" spans="1:9" x14ac:dyDescent="0.25">
      <c r="A253">
        <v>252</v>
      </c>
      <c r="F253">
        <v>209.030666</v>
      </c>
      <c r="G253">
        <v>3.7850510000000002</v>
      </c>
      <c r="H253">
        <v>208.64459199999999</v>
      </c>
      <c r="I253">
        <v>7.767449</v>
      </c>
    </row>
    <row r="254" spans="1:9" x14ac:dyDescent="0.25">
      <c r="A254">
        <v>253</v>
      </c>
      <c r="F254">
        <v>209.02438699999999</v>
      </c>
      <c r="G254">
        <v>3.7643369999999998</v>
      </c>
      <c r="H254">
        <v>208.63810999999998</v>
      </c>
      <c r="I254">
        <v>7.734337</v>
      </c>
    </row>
    <row r="255" spans="1:9" x14ac:dyDescent="0.25">
      <c r="A255">
        <v>254</v>
      </c>
      <c r="D255">
        <v>190.95693899999998</v>
      </c>
      <c r="E255">
        <v>6.3789290000000003</v>
      </c>
      <c r="F255">
        <v>209.02775499999998</v>
      </c>
      <c r="G255">
        <v>3.9069389999999999</v>
      </c>
      <c r="H255">
        <v>208.61969299999998</v>
      </c>
      <c r="I255">
        <v>7.8079080000000003</v>
      </c>
    </row>
    <row r="256" spans="1:9" x14ac:dyDescent="0.25">
      <c r="A256">
        <v>255</v>
      </c>
      <c r="D256">
        <v>191.020049</v>
      </c>
      <c r="E256">
        <v>6.361326</v>
      </c>
      <c r="F256">
        <v>208.99984699999999</v>
      </c>
      <c r="G256">
        <v>3.7812760000000001</v>
      </c>
      <c r="H256">
        <v>208.52749899999998</v>
      </c>
      <c r="I256">
        <v>7.6970919999999996</v>
      </c>
    </row>
    <row r="257" spans="1:9" x14ac:dyDescent="0.25">
      <c r="A257">
        <v>256</v>
      </c>
      <c r="D257">
        <v>190.97816399999999</v>
      </c>
      <c r="E257">
        <v>6.3770910000000001</v>
      </c>
    </row>
    <row r="258" spans="1:9" x14ac:dyDescent="0.25">
      <c r="A258">
        <v>257</v>
      </c>
      <c r="D258">
        <v>190.97403299999999</v>
      </c>
      <c r="E258">
        <v>6.4031630000000002</v>
      </c>
    </row>
    <row r="259" spans="1:9" x14ac:dyDescent="0.25">
      <c r="A259">
        <v>258</v>
      </c>
      <c r="D259">
        <v>190.93969299999998</v>
      </c>
      <c r="E259">
        <v>6.374898</v>
      </c>
    </row>
    <row r="260" spans="1:9" x14ac:dyDescent="0.25">
      <c r="A260">
        <v>259</v>
      </c>
      <c r="D260">
        <v>190.944335</v>
      </c>
      <c r="E260">
        <v>6.340408</v>
      </c>
    </row>
    <row r="261" spans="1:9" x14ac:dyDescent="0.25">
      <c r="A261">
        <v>260</v>
      </c>
      <c r="D261">
        <v>190.964744</v>
      </c>
      <c r="E261">
        <v>6.3589799999999999</v>
      </c>
    </row>
    <row r="262" spans="1:9" x14ac:dyDescent="0.25">
      <c r="A262">
        <v>261</v>
      </c>
      <c r="B262">
        <v>184.35244699999998</v>
      </c>
      <c r="C262">
        <v>5.0596430000000003</v>
      </c>
      <c r="D262">
        <v>190.94025299999998</v>
      </c>
      <c r="E262">
        <v>6.3928060000000002</v>
      </c>
    </row>
    <row r="263" spans="1:9" x14ac:dyDescent="0.25">
      <c r="A263">
        <v>262</v>
      </c>
      <c r="B263">
        <v>184.40408199999999</v>
      </c>
      <c r="C263">
        <v>5.0058160000000003</v>
      </c>
      <c r="D263">
        <v>190.93908199999998</v>
      </c>
      <c r="E263">
        <v>6.3780099999999997</v>
      </c>
    </row>
    <row r="264" spans="1:9" x14ac:dyDescent="0.25">
      <c r="A264">
        <v>263</v>
      </c>
      <c r="B264">
        <v>184.39530500000001</v>
      </c>
      <c r="C264">
        <v>5.0311219999999999</v>
      </c>
      <c r="D264">
        <v>190.95693899999998</v>
      </c>
      <c r="E264">
        <v>6.3789290000000003</v>
      </c>
    </row>
    <row r="265" spans="1:9" x14ac:dyDescent="0.25">
      <c r="A265">
        <v>264</v>
      </c>
      <c r="B265">
        <v>184.402805</v>
      </c>
      <c r="C265">
        <v>5.0102039999999999</v>
      </c>
    </row>
    <row r="266" spans="1:9" x14ac:dyDescent="0.25">
      <c r="A266">
        <v>265</v>
      </c>
      <c r="B266">
        <v>184.41040699999999</v>
      </c>
      <c r="C266">
        <v>5.0034689999999999</v>
      </c>
    </row>
    <row r="267" spans="1:9" x14ac:dyDescent="0.25">
      <c r="A267">
        <v>266</v>
      </c>
      <c r="B267">
        <v>184.44872599999999</v>
      </c>
      <c r="C267">
        <v>5.0658669999999999</v>
      </c>
    </row>
    <row r="268" spans="1:9" x14ac:dyDescent="0.25">
      <c r="A268">
        <v>267</v>
      </c>
      <c r="B268">
        <v>184.35244699999998</v>
      </c>
      <c r="C268">
        <v>5.0596430000000003</v>
      </c>
    </row>
    <row r="269" spans="1:9" x14ac:dyDescent="0.25">
      <c r="A269">
        <v>268</v>
      </c>
      <c r="B269">
        <v>184.35244699999998</v>
      </c>
      <c r="C269">
        <v>5.0596430000000003</v>
      </c>
      <c r="F269">
        <v>184.544997</v>
      </c>
      <c r="G269">
        <v>3.8154080000000001</v>
      </c>
      <c r="H269">
        <v>184.49576500000001</v>
      </c>
      <c r="I269">
        <v>8.0913769999999996</v>
      </c>
    </row>
    <row r="270" spans="1:9" x14ac:dyDescent="0.25">
      <c r="A270">
        <v>269</v>
      </c>
      <c r="F270">
        <v>184.59556099999998</v>
      </c>
      <c r="G270">
        <v>3.894898</v>
      </c>
      <c r="H270">
        <v>184.469337</v>
      </c>
      <c r="I270">
        <v>8.0087759999999992</v>
      </c>
    </row>
    <row r="271" spans="1:9" x14ac:dyDescent="0.25">
      <c r="A271">
        <v>270</v>
      </c>
      <c r="F271">
        <v>184.58214099999998</v>
      </c>
      <c r="G271">
        <v>3.8495409999999999</v>
      </c>
      <c r="H271">
        <v>184.46571299999999</v>
      </c>
      <c r="I271">
        <v>8.0082649999999997</v>
      </c>
    </row>
    <row r="272" spans="1:9" x14ac:dyDescent="0.25">
      <c r="A272">
        <v>271</v>
      </c>
      <c r="F272">
        <v>184.52361999999999</v>
      </c>
      <c r="G272">
        <v>3.82403</v>
      </c>
      <c r="H272">
        <v>184.46897799999999</v>
      </c>
      <c r="I272">
        <v>8.0785710000000002</v>
      </c>
    </row>
    <row r="273" spans="1:9" x14ac:dyDescent="0.25">
      <c r="A273">
        <v>272</v>
      </c>
      <c r="F273">
        <v>184.52994799999999</v>
      </c>
      <c r="G273">
        <v>3.7996430000000001</v>
      </c>
      <c r="H273">
        <v>184.49413199999998</v>
      </c>
      <c r="I273">
        <v>8.0853059999999992</v>
      </c>
    </row>
    <row r="274" spans="1:9" x14ac:dyDescent="0.25">
      <c r="A274">
        <v>273</v>
      </c>
      <c r="F274">
        <v>184.503623</v>
      </c>
      <c r="G274">
        <v>3.7733669999999999</v>
      </c>
      <c r="H274">
        <v>184.45637399999998</v>
      </c>
      <c r="I274">
        <v>8.0789290000000005</v>
      </c>
    </row>
    <row r="275" spans="1:9" x14ac:dyDescent="0.25">
      <c r="A275">
        <v>274</v>
      </c>
      <c r="F275">
        <v>184.48938699999999</v>
      </c>
      <c r="G275">
        <v>3.7878569999999998</v>
      </c>
      <c r="H275">
        <v>184.48576299999999</v>
      </c>
      <c r="I275">
        <v>8.0880100000000006</v>
      </c>
    </row>
    <row r="276" spans="1:9" x14ac:dyDescent="0.25">
      <c r="A276">
        <v>275</v>
      </c>
      <c r="F276">
        <v>184.45836599999998</v>
      </c>
      <c r="G276">
        <v>3.8188260000000001</v>
      </c>
      <c r="H276">
        <v>184.49311399999999</v>
      </c>
      <c r="I276">
        <v>8.0925010000000004</v>
      </c>
    </row>
    <row r="277" spans="1:9" x14ac:dyDescent="0.25">
      <c r="A277">
        <v>276</v>
      </c>
      <c r="F277">
        <v>184.42346499999999</v>
      </c>
      <c r="G277">
        <v>3.8035709999999998</v>
      </c>
      <c r="H277">
        <v>184.49576500000001</v>
      </c>
      <c r="I277">
        <v>8.0913769999999996</v>
      </c>
    </row>
    <row r="278" spans="1:9" x14ac:dyDescent="0.25">
      <c r="A278">
        <v>277</v>
      </c>
      <c r="F278">
        <v>184.544997</v>
      </c>
      <c r="G278">
        <v>3.8154080000000001</v>
      </c>
      <c r="H278">
        <v>184.49576500000001</v>
      </c>
      <c r="I278">
        <v>8.1104590000000005</v>
      </c>
    </row>
    <row r="279" spans="1:9" x14ac:dyDescent="0.25">
      <c r="A279">
        <v>278</v>
      </c>
      <c r="D279">
        <v>164.77862099999999</v>
      </c>
      <c r="E279">
        <v>7.2306119999999998</v>
      </c>
    </row>
    <row r="280" spans="1:9" x14ac:dyDescent="0.25">
      <c r="A280">
        <v>279</v>
      </c>
      <c r="D280">
        <v>164.72668199999998</v>
      </c>
      <c r="E280">
        <v>7.2097449999999998</v>
      </c>
    </row>
    <row r="281" spans="1:9" x14ac:dyDescent="0.25">
      <c r="A281">
        <v>280</v>
      </c>
      <c r="D281">
        <v>164.72397799999999</v>
      </c>
      <c r="E281">
        <v>7.2281120000000003</v>
      </c>
    </row>
    <row r="282" spans="1:9" x14ac:dyDescent="0.25">
      <c r="A282">
        <v>281</v>
      </c>
      <c r="D282">
        <v>164.65469400000001</v>
      </c>
      <c r="E282">
        <v>7.1929080000000001</v>
      </c>
    </row>
    <row r="283" spans="1:9" x14ac:dyDescent="0.25">
      <c r="A283">
        <v>282</v>
      </c>
      <c r="D283">
        <v>164.69127399999999</v>
      </c>
      <c r="E283">
        <v>7.2054600000000004</v>
      </c>
    </row>
    <row r="284" spans="1:9" x14ac:dyDescent="0.25">
      <c r="A284">
        <v>283</v>
      </c>
      <c r="B284">
        <v>159.658366</v>
      </c>
      <c r="C284">
        <v>5.8155099999999997</v>
      </c>
      <c r="D284">
        <v>164.64857000000001</v>
      </c>
      <c r="E284">
        <v>7.2010199999999998</v>
      </c>
    </row>
    <row r="285" spans="1:9" x14ac:dyDescent="0.25">
      <c r="A285">
        <v>284</v>
      </c>
      <c r="B285">
        <v>159.61300899999998</v>
      </c>
      <c r="C285">
        <v>5.8133670000000004</v>
      </c>
      <c r="D285">
        <v>164.61903000000001</v>
      </c>
      <c r="E285">
        <v>7.2234689999999997</v>
      </c>
    </row>
    <row r="286" spans="1:9" x14ac:dyDescent="0.25">
      <c r="A286">
        <v>285</v>
      </c>
      <c r="B286">
        <v>159.61300899999998</v>
      </c>
      <c r="C286">
        <v>5.8133670000000004</v>
      </c>
      <c r="D286">
        <v>164.67841799999999</v>
      </c>
      <c r="E286">
        <v>7.2212759999999996</v>
      </c>
    </row>
    <row r="287" spans="1:9" x14ac:dyDescent="0.25">
      <c r="A287">
        <v>286</v>
      </c>
      <c r="B287">
        <v>159.683877</v>
      </c>
      <c r="C287">
        <v>5.7823979999999997</v>
      </c>
      <c r="D287">
        <v>164.77862099999999</v>
      </c>
      <c r="E287">
        <v>7.2306119999999998</v>
      </c>
    </row>
    <row r="288" spans="1:9" x14ac:dyDescent="0.25">
      <c r="A288">
        <v>287</v>
      </c>
      <c r="B288">
        <v>159.69321399999998</v>
      </c>
      <c r="C288">
        <v>5.8084179999999996</v>
      </c>
      <c r="D288">
        <v>164.77545699999999</v>
      </c>
      <c r="E288">
        <v>7.2384690000000003</v>
      </c>
    </row>
    <row r="289" spans="1:9" x14ac:dyDescent="0.25">
      <c r="A289">
        <v>288</v>
      </c>
      <c r="B289">
        <v>159.78637699999999</v>
      </c>
      <c r="C289">
        <v>5.7716839999999996</v>
      </c>
    </row>
    <row r="290" spans="1:9" x14ac:dyDescent="0.25">
      <c r="A290">
        <v>289</v>
      </c>
      <c r="B290">
        <v>159.79091799999998</v>
      </c>
      <c r="C290">
        <v>5.8235200000000003</v>
      </c>
    </row>
    <row r="291" spans="1:9" x14ac:dyDescent="0.25">
      <c r="A291">
        <v>290</v>
      </c>
      <c r="B291">
        <v>159.658366</v>
      </c>
      <c r="C291">
        <v>5.8155099999999997</v>
      </c>
    </row>
    <row r="292" spans="1:9" x14ac:dyDescent="0.25">
      <c r="A292">
        <v>291</v>
      </c>
      <c r="H292">
        <v>159.27678499999999</v>
      </c>
      <c r="I292">
        <v>8.6457650000000008</v>
      </c>
    </row>
    <row r="293" spans="1:9" x14ac:dyDescent="0.25">
      <c r="A293">
        <v>292</v>
      </c>
      <c r="F293">
        <v>158.83382499999999</v>
      </c>
      <c r="G293">
        <v>4.9015310000000003</v>
      </c>
      <c r="H293">
        <v>159.25571399999998</v>
      </c>
      <c r="I293">
        <v>8.6631119999999999</v>
      </c>
    </row>
    <row r="294" spans="1:9" x14ac:dyDescent="0.25">
      <c r="A294">
        <v>293</v>
      </c>
      <c r="F294">
        <v>158.83413200000001</v>
      </c>
      <c r="G294">
        <v>4.9101530000000002</v>
      </c>
      <c r="H294">
        <v>159.30601899999999</v>
      </c>
      <c r="I294">
        <v>8.6848969999999994</v>
      </c>
    </row>
    <row r="295" spans="1:9" x14ac:dyDescent="0.25">
      <c r="A295">
        <v>294</v>
      </c>
      <c r="F295">
        <v>158.79239699999999</v>
      </c>
      <c r="G295">
        <v>4.9105610000000004</v>
      </c>
      <c r="H295">
        <v>159.253163</v>
      </c>
      <c r="I295">
        <v>8.6747960000000006</v>
      </c>
    </row>
    <row r="296" spans="1:9" x14ac:dyDescent="0.25">
      <c r="A296">
        <v>295</v>
      </c>
      <c r="F296">
        <v>158.82811099999998</v>
      </c>
      <c r="G296">
        <v>4.8875000000000002</v>
      </c>
      <c r="H296">
        <v>159.28785599999998</v>
      </c>
      <c r="I296">
        <v>8.6851529999999997</v>
      </c>
    </row>
    <row r="297" spans="1:9" x14ac:dyDescent="0.25">
      <c r="A297">
        <v>296</v>
      </c>
      <c r="F297">
        <v>158.76193699999999</v>
      </c>
      <c r="G297">
        <v>4.899591</v>
      </c>
      <c r="H297">
        <v>159.32556</v>
      </c>
      <c r="I297">
        <v>8.6556119999999996</v>
      </c>
    </row>
    <row r="298" spans="1:9" x14ac:dyDescent="0.25">
      <c r="A298">
        <v>297</v>
      </c>
      <c r="F298">
        <v>158.77882599999998</v>
      </c>
      <c r="G298">
        <v>4.91153</v>
      </c>
      <c r="H298">
        <v>159.373469</v>
      </c>
      <c r="I298">
        <v>8.7138779999999993</v>
      </c>
    </row>
    <row r="299" spans="1:9" x14ac:dyDescent="0.25">
      <c r="A299">
        <v>298</v>
      </c>
      <c r="D299">
        <v>133.35826600000001</v>
      </c>
      <c r="E299">
        <v>5.8901529999999998</v>
      </c>
      <c r="F299">
        <v>158.77112199999999</v>
      </c>
      <c r="G299">
        <v>4.8900509999999997</v>
      </c>
      <c r="H299">
        <v>159.27678499999999</v>
      </c>
      <c r="I299">
        <v>8.6457650000000008</v>
      </c>
    </row>
    <row r="300" spans="1:9" x14ac:dyDescent="0.25">
      <c r="A300">
        <v>299</v>
      </c>
      <c r="D300">
        <v>133.341477</v>
      </c>
      <c r="E300">
        <v>5.9341840000000001</v>
      </c>
      <c r="F300">
        <v>158.74489699999998</v>
      </c>
      <c r="G300">
        <v>4.8554589999999997</v>
      </c>
    </row>
    <row r="301" spans="1:9" x14ac:dyDescent="0.25">
      <c r="A301">
        <v>300</v>
      </c>
      <c r="D301">
        <v>133.30918200000002</v>
      </c>
      <c r="E301">
        <v>5.9473469999999997</v>
      </c>
      <c r="F301">
        <v>158.83382499999999</v>
      </c>
      <c r="G301">
        <v>4.9015310000000003</v>
      </c>
    </row>
    <row r="302" spans="1:9" x14ac:dyDescent="0.25">
      <c r="A302">
        <v>301</v>
      </c>
      <c r="D302">
        <v>133.36265300000002</v>
      </c>
      <c r="E302">
        <v>5.9761730000000002</v>
      </c>
    </row>
    <row r="303" spans="1:9" x14ac:dyDescent="0.25">
      <c r="A303">
        <v>302</v>
      </c>
      <c r="D303">
        <v>133.36612000000002</v>
      </c>
      <c r="E303">
        <v>5.9629589999999997</v>
      </c>
    </row>
    <row r="304" spans="1:9" x14ac:dyDescent="0.25">
      <c r="A304">
        <v>303</v>
      </c>
      <c r="D304">
        <v>133.39046200000001</v>
      </c>
      <c r="E304">
        <v>5.9450000000000003</v>
      </c>
    </row>
    <row r="305" spans="1:9" x14ac:dyDescent="0.25">
      <c r="A305">
        <v>304</v>
      </c>
      <c r="D305">
        <v>133.343163</v>
      </c>
      <c r="E305">
        <v>5.9466830000000002</v>
      </c>
    </row>
    <row r="306" spans="1:9" x14ac:dyDescent="0.25">
      <c r="A306">
        <v>305</v>
      </c>
      <c r="B306">
        <v>127.466374</v>
      </c>
      <c r="C306">
        <v>4.5517339999999997</v>
      </c>
      <c r="D306">
        <v>133.41280800000001</v>
      </c>
      <c r="E306">
        <v>5.9738259999999999</v>
      </c>
    </row>
    <row r="307" spans="1:9" x14ac:dyDescent="0.25">
      <c r="A307">
        <v>306</v>
      </c>
      <c r="B307">
        <v>127.455918</v>
      </c>
      <c r="C307">
        <v>4.5918369999999999</v>
      </c>
      <c r="D307">
        <v>133.44530600000002</v>
      </c>
      <c r="E307">
        <v>5.9282139999999997</v>
      </c>
    </row>
    <row r="308" spans="1:9" x14ac:dyDescent="0.25">
      <c r="A308">
        <v>307</v>
      </c>
      <c r="B308">
        <v>127.45520100000002</v>
      </c>
      <c r="C308">
        <v>4.5481119999999997</v>
      </c>
      <c r="D308">
        <v>133.35826600000001</v>
      </c>
      <c r="E308">
        <v>5.8901529999999998</v>
      </c>
    </row>
    <row r="309" spans="1:9" x14ac:dyDescent="0.25">
      <c r="A309">
        <v>308</v>
      </c>
      <c r="B309">
        <v>127.50576900000002</v>
      </c>
      <c r="C309">
        <v>4.5586219999999997</v>
      </c>
    </row>
    <row r="310" spans="1:9" x14ac:dyDescent="0.25">
      <c r="A310">
        <v>309</v>
      </c>
      <c r="B310">
        <v>127.426682</v>
      </c>
      <c r="C310">
        <v>4.6136229999999996</v>
      </c>
    </row>
    <row r="311" spans="1:9" x14ac:dyDescent="0.25">
      <c r="A311">
        <v>310</v>
      </c>
      <c r="B311">
        <v>127.36423600000001</v>
      </c>
      <c r="C311">
        <v>4.5910209999999996</v>
      </c>
    </row>
    <row r="312" spans="1:9" x14ac:dyDescent="0.25">
      <c r="A312">
        <v>311</v>
      </c>
      <c r="B312">
        <v>127.47050900000001</v>
      </c>
      <c r="C312">
        <v>4.5643880000000001</v>
      </c>
    </row>
    <row r="313" spans="1:9" x14ac:dyDescent="0.25">
      <c r="A313">
        <v>312</v>
      </c>
      <c r="B313">
        <v>127.4451</v>
      </c>
      <c r="C313">
        <v>4.5647450000000003</v>
      </c>
      <c r="H313">
        <v>127.95443800000001</v>
      </c>
      <c r="I313">
        <v>7.866479</v>
      </c>
    </row>
    <row r="314" spans="1:9" x14ac:dyDescent="0.25">
      <c r="A314">
        <v>313</v>
      </c>
      <c r="H314">
        <v>128.001126</v>
      </c>
      <c r="I314">
        <v>7.861021</v>
      </c>
    </row>
    <row r="315" spans="1:9" x14ac:dyDescent="0.25">
      <c r="A315">
        <v>314</v>
      </c>
      <c r="F315">
        <v>127.09178600000001</v>
      </c>
      <c r="G315">
        <v>3.6400510000000001</v>
      </c>
      <c r="H315">
        <v>128.04239699999999</v>
      </c>
      <c r="I315">
        <v>7.8510710000000001</v>
      </c>
    </row>
    <row r="316" spans="1:9" x14ac:dyDescent="0.25">
      <c r="A316">
        <v>315</v>
      </c>
      <c r="F316">
        <v>127.058572</v>
      </c>
      <c r="G316">
        <v>3.6679590000000002</v>
      </c>
      <c r="H316">
        <v>128.08622400000002</v>
      </c>
      <c r="I316">
        <v>7.888725</v>
      </c>
    </row>
    <row r="317" spans="1:9" x14ac:dyDescent="0.25">
      <c r="A317">
        <v>316</v>
      </c>
      <c r="F317">
        <v>127.152142</v>
      </c>
      <c r="G317">
        <v>3.6174490000000001</v>
      </c>
      <c r="H317">
        <v>128.073418</v>
      </c>
      <c r="I317">
        <v>7.8779589999999997</v>
      </c>
    </row>
    <row r="318" spans="1:9" x14ac:dyDescent="0.25">
      <c r="A318">
        <v>317</v>
      </c>
      <c r="F318">
        <v>127.086938</v>
      </c>
      <c r="G318">
        <v>3.60602</v>
      </c>
      <c r="H318">
        <v>128.10326500000002</v>
      </c>
      <c r="I318">
        <v>7.8965810000000003</v>
      </c>
    </row>
    <row r="319" spans="1:9" x14ac:dyDescent="0.25">
      <c r="A319">
        <v>318</v>
      </c>
      <c r="F319">
        <v>127.05479100000001</v>
      </c>
      <c r="G319">
        <v>3.5934689999999998</v>
      </c>
      <c r="H319">
        <v>128.14893000000001</v>
      </c>
      <c r="I319">
        <v>7.9630099999999997</v>
      </c>
    </row>
    <row r="320" spans="1:9" x14ac:dyDescent="0.25">
      <c r="A320">
        <v>319</v>
      </c>
      <c r="F320">
        <v>127.34708900000001</v>
      </c>
      <c r="G320">
        <v>3.6029080000000002</v>
      </c>
      <c r="H320">
        <v>128.10724300000001</v>
      </c>
      <c r="I320">
        <v>7.9712750000000003</v>
      </c>
    </row>
    <row r="321" spans="1:9" x14ac:dyDescent="0.25">
      <c r="A321">
        <v>320</v>
      </c>
      <c r="F321">
        <v>127.323464</v>
      </c>
      <c r="G321">
        <v>3.6346430000000001</v>
      </c>
      <c r="H321">
        <v>127.983113</v>
      </c>
      <c r="I321">
        <v>7.8600510000000003</v>
      </c>
    </row>
    <row r="322" spans="1:9" x14ac:dyDescent="0.25">
      <c r="A322">
        <v>321</v>
      </c>
      <c r="D322">
        <v>108.846532</v>
      </c>
      <c r="E322">
        <v>6.9675000000000002</v>
      </c>
      <c r="F322">
        <v>127.09178600000001</v>
      </c>
      <c r="G322">
        <v>3.6400510000000001</v>
      </c>
    </row>
    <row r="323" spans="1:9" x14ac:dyDescent="0.25">
      <c r="A323">
        <v>322</v>
      </c>
      <c r="D323">
        <v>108.85846800000002</v>
      </c>
      <c r="E323">
        <v>6.9869899999999996</v>
      </c>
    </row>
    <row r="324" spans="1:9" x14ac:dyDescent="0.25">
      <c r="A324">
        <v>323</v>
      </c>
      <c r="D324">
        <v>108.87765200000001</v>
      </c>
      <c r="E324">
        <v>6.9627549999999996</v>
      </c>
    </row>
    <row r="325" spans="1:9" x14ac:dyDescent="0.25">
      <c r="A325">
        <v>324</v>
      </c>
      <c r="D325">
        <v>108.89122500000001</v>
      </c>
      <c r="E325">
        <v>7.0021430000000002</v>
      </c>
    </row>
    <row r="326" spans="1:9" x14ac:dyDescent="0.25">
      <c r="A326">
        <v>325</v>
      </c>
      <c r="D326">
        <v>108.88800900000001</v>
      </c>
      <c r="E326">
        <v>6.9655100000000001</v>
      </c>
    </row>
    <row r="327" spans="1:9" x14ac:dyDescent="0.25">
      <c r="A327">
        <v>326</v>
      </c>
      <c r="D327">
        <v>108.89882700000001</v>
      </c>
      <c r="E327">
        <v>6.9558679999999997</v>
      </c>
    </row>
    <row r="328" spans="1:9" x14ac:dyDescent="0.25">
      <c r="A328">
        <v>327</v>
      </c>
      <c r="B328">
        <v>102.01546</v>
      </c>
      <c r="C328">
        <v>5.2141320000000002</v>
      </c>
      <c r="D328">
        <v>108.798878</v>
      </c>
      <c r="E328">
        <v>6.9651019999999999</v>
      </c>
    </row>
    <row r="329" spans="1:9" x14ac:dyDescent="0.25">
      <c r="A329">
        <v>328</v>
      </c>
      <c r="B329">
        <v>102.058316</v>
      </c>
      <c r="C329">
        <v>5.2053570000000002</v>
      </c>
      <c r="D329">
        <v>108.869283</v>
      </c>
      <c r="E329">
        <v>6.972143</v>
      </c>
    </row>
    <row r="330" spans="1:9" x14ac:dyDescent="0.25">
      <c r="A330">
        <v>329</v>
      </c>
      <c r="B330">
        <v>102.05250100000001</v>
      </c>
      <c r="C330">
        <v>5.2439280000000004</v>
      </c>
      <c r="D330">
        <v>108.846532</v>
      </c>
      <c r="E330">
        <v>6.9675000000000002</v>
      </c>
    </row>
    <row r="331" spans="1:9" x14ac:dyDescent="0.25">
      <c r="A331">
        <v>330</v>
      </c>
      <c r="B331">
        <v>102.02280500000001</v>
      </c>
      <c r="C331">
        <v>5.2133159999999998</v>
      </c>
    </row>
    <row r="332" spans="1:9" x14ac:dyDescent="0.25">
      <c r="A332">
        <v>331</v>
      </c>
      <c r="B332">
        <v>102.03336800000001</v>
      </c>
      <c r="C332">
        <v>5.185816</v>
      </c>
    </row>
    <row r="333" spans="1:9" x14ac:dyDescent="0.25">
      <c r="A333">
        <v>332</v>
      </c>
      <c r="B333">
        <v>102.000102</v>
      </c>
      <c r="C333">
        <v>5.2068880000000002</v>
      </c>
    </row>
    <row r="334" spans="1:9" x14ac:dyDescent="0.25">
      <c r="A334">
        <v>333</v>
      </c>
      <c r="B334">
        <v>101.903317</v>
      </c>
      <c r="C334">
        <v>5.187551</v>
      </c>
    </row>
    <row r="335" spans="1:9" x14ac:dyDescent="0.25">
      <c r="A335">
        <v>334</v>
      </c>
      <c r="B335">
        <v>102.01546</v>
      </c>
      <c r="C335">
        <v>5.2141320000000002</v>
      </c>
      <c r="H335">
        <v>101.554744</v>
      </c>
      <c r="I335">
        <v>8.644031</v>
      </c>
    </row>
    <row r="336" spans="1:9" x14ac:dyDescent="0.25">
      <c r="A336">
        <v>335</v>
      </c>
      <c r="F336">
        <v>100.80576400000001</v>
      </c>
      <c r="G336">
        <v>4.0096939999999996</v>
      </c>
      <c r="H336">
        <v>101.55647900000001</v>
      </c>
      <c r="I336">
        <v>8.5786730000000002</v>
      </c>
    </row>
    <row r="337" spans="1:9" x14ac:dyDescent="0.25">
      <c r="A337">
        <v>336</v>
      </c>
      <c r="F337">
        <v>100.801682</v>
      </c>
      <c r="G337">
        <v>3.9734180000000001</v>
      </c>
      <c r="H337">
        <v>101.565459</v>
      </c>
      <c r="I337">
        <v>8.5944889999999994</v>
      </c>
    </row>
    <row r="338" spans="1:9" x14ac:dyDescent="0.25">
      <c r="A338">
        <v>337</v>
      </c>
      <c r="F338">
        <v>100.75153</v>
      </c>
      <c r="G338">
        <v>3.9898980000000002</v>
      </c>
      <c r="H338">
        <v>101.56663400000001</v>
      </c>
      <c r="I338">
        <v>8.609591</v>
      </c>
    </row>
    <row r="339" spans="1:9" x14ac:dyDescent="0.25">
      <c r="A339">
        <v>338</v>
      </c>
      <c r="F339">
        <v>100.76852100000001</v>
      </c>
      <c r="G339">
        <v>4.0230100000000002</v>
      </c>
      <c r="H339">
        <v>101.574082</v>
      </c>
      <c r="I339">
        <v>8.6481119999999994</v>
      </c>
    </row>
    <row r="340" spans="1:9" x14ac:dyDescent="0.25">
      <c r="A340">
        <v>339</v>
      </c>
      <c r="F340">
        <v>100.750562</v>
      </c>
      <c r="G340">
        <v>4.0041330000000004</v>
      </c>
      <c r="H340">
        <v>101.57142900000001</v>
      </c>
      <c r="I340">
        <v>8.6291840000000004</v>
      </c>
    </row>
    <row r="341" spans="1:9" x14ac:dyDescent="0.25">
      <c r="A341">
        <v>340</v>
      </c>
      <c r="F341">
        <v>100.777243</v>
      </c>
      <c r="G341">
        <v>4.017449</v>
      </c>
      <c r="H341">
        <v>101.583623</v>
      </c>
      <c r="I341">
        <v>8.5968370000000007</v>
      </c>
    </row>
    <row r="342" spans="1:9" x14ac:dyDescent="0.25">
      <c r="A342">
        <v>341</v>
      </c>
      <c r="F342">
        <v>100.76357300000001</v>
      </c>
      <c r="G342">
        <v>3.9491839999999998</v>
      </c>
      <c r="H342">
        <v>101.55341800000001</v>
      </c>
      <c r="I342">
        <v>8.590204</v>
      </c>
    </row>
    <row r="343" spans="1:9" x14ac:dyDescent="0.25">
      <c r="A343">
        <v>342</v>
      </c>
      <c r="D343">
        <v>84.811837000000011</v>
      </c>
      <c r="E343">
        <v>7.3304590000000003</v>
      </c>
      <c r="F343">
        <v>100.749644</v>
      </c>
      <c r="G343">
        <v>3.847143</v>
      </c>
      <c r="H343">
        <v>101.50234700000001</v>
      </c>
      <c r="I343">
        <v>8.5230610000000002</v>
      </c>
    </row>
    <row r="344" spans="1:9" x14ac:dyDescent="0.25">
      <c r="A344">
        <v>343</v>
      </c>
      <c r="D344">
        <v>84.79147900000001</v>
      </c>
      <c r="E344">
        <v>7.289847</v>
      </c>
      <c r="F344">
        <v>100.80576400000001</v>
      </c>
      <c r="G344">
        <v>4.0096939999999996</v>
      </c>
      <c r="H344">
        <v>101.554744</v>
      </c>
      <c r="I344">
        <v>8.644031</v>
      </c>
    </row>
    <row r="345" spans="1:9" x14ac:dyDescent="0.25">
      <c r="A345">
        <v>344</v>
      </c>
      <c r="D345">
        <v>84.786837000000006</v>
      </c>
      <c r="E345">
        <v>7.2980099999999997</v>
      </c>
    </row>
    <row r="346" spans="1:9" x14ac:dyDescent="0.25">
      <c r="A346">
        <v>345</v>
      </c>
      <c r="D346">
        <v>84.802755000000005</v>
      </c>
      <c r="E346">
        <v>7.2869900000000003</v>
      </c>
    </row>
    <row r="347" spans="1:9" x14ac:dyDescent="0.25">
      <c r="A347">
        <v>346</v>
      </c>
      <c r="D347">
        <v>84.798826000000005</v>
      </c>
      <c r="E347">
        <v>7.2901020000000001</v>
      </c>
    </row>
    <row r="348" spans="1:9" x14ac:dyDescent="0.25">
      <c r="A348">
        <v>347</v>
      </c>
      <c r="D348">
        <v>84.807141999999999</v>
      </c>
      <c r="E348">
        <v>7.2851020000000002</v>
      </c>
    </row>
    <row r="349" spans="1:9" x14ac:dyDescent="0.25">
      <c r="A349">
        <v>348</v>
      </c>
      <c r="D349">
        <v>84.814338000000006</v>
      </c>
      <c r="E349">
        <v>7.2666329999999997</v>
      </c>
    </row>
    <row r="350" spans="1:9" x14ac:dyDescent="0.25">
      <c r="A350">
        <v>349</v>
      </c>
      <c r="B350">
        <v>78.23352100000001</v>
      </c>
      <c r="C350">
        <v>6.2334180000000003</v>
      </c>
      <c r="D350">
        <v>84.713673</v>
      </c>
      <c r="E350">
        <v>7.2848470000000001</v>
      </c>
    </row>
    <row r="351" spans="1:9" x14ac:dyDescent="0.25">
      <c r="A351">
        <v>350</v>
      </c>
      <c r="B351">
        <v>78.183622000000014</v>
      </c>
      <c r="C351">
        <v>6.229133</v>
      </c>
      <c r="D351">
        <v>84.811837000000011</v>
      </c>
      <c r="E351">
        <v>7.3304590000000003</v>
      </c>
    </row>
    <row r="352" spans="1:9" x14ac:dyDescent="0.25">
      <c r="A352">
        <v>351</v>
      </c>
      <c r="B352">
        <v>78.203877000000006</v>
      </c>
      <c r="C352">
        <v>6.2296940000000003</v>
      </c>
    </row>
    <row r="353" spans="1:9" x14ac:dyDescent="0.25">
      <c r="A353">
        <v>352</v>
      </c>
      <c r="B353">
        <v>78.24229600000001</v>
      </c>
      <c r="C353">
        <v>6.2092340000000004</v>
      </c>
    </row>
    <row r="354" spans="1:9" x14ac:dyDescent="0.25">
      <c r="A354">
        <v>353</v>
      </c>
      <c r="B354">
        <v>78.229541000000012</v>
      </c>
      <c r="C354">
        <v>6.2141830000000002</v>
      </c>
    </row>
    <row r="355" spans="1:9" x14ac:dyDescent="0.25">
      <c r="A355">
        <v>354</v>
      </c>
      <c r="B355">
        <v>78.267245000000003</v>
      </c>
      <c r="C355">
        <v>6.1755610000000001</v>
      </c>
    </row>
    <row r="356" spans="1:9" x14ac:dyDescent="0.25">
      <c r="A356">
        <v>355</v>
      </c>
      <c r="B356">
        <v>78.141173000000009</v>
      </c>
      <c r="C356">
        <v>6.1314799999999998</v>
      </c>
    </row>
    <row r="357" spans="1:9" x14ac:dyDescent="0.25">
      <c r="A357">
        <v>356</v>
      </c>
      <c r="B357">
        <v>78.23352100000001</v>
      </c>
      <c r="C357">
        <v>6.2334180000000003</v>
      </c>
    </row>
    <row r="358" spans="1:9" x14ac:dyDescent="0.25">
      <c r="A358">
        <v>357</v>
      </c>
      <c r="H358">
        <v>77.389386999999999</v>
      </c>
      <c r="I358">
        <v>8.5671420000000005</v>
      </c>
    </row>
    <row r="359" spans="1:9" x14ac:dyDescent="0.25">
      <c r="A359">
        <v>358</v>
      </c>
      <c r="H359">
        <v>77.396939000000003</v>
      </c>
      <c r="I359">
        <v>8.5444379999999995</v>
      </c>
    </row>
    <row r="360" spans="1:9" x14ac:dyDescent="0.25">
      <c r="A360">
        <v>359</v>
      </c>
      <c r="F360">
        <v>76.421071000000012</v>
      </c>
      <c r="G360">
        <v>4.5388770000000003</v>
      </c>
      <c r="H360">
        <v>77.367500000000007</v>
      </c>
      <c r="I360">
        <v>8.5416840000000001</v>
      </c>
    </row>
    <row r="361" spans="1:9" x14ac:dyDescent="0.25">
      <c r="A361">
        <v>360</v>
      </c>
      <c r="F361">
        <v>76.410663</v>
      </c>
      <c r="G361">
        <v>4.5669899999999997</v>
      </c>
      <c r="H361">
        <v>77.368316000000007</v>
      </c>
      <c r="I361">
        <v>8.585153</v>
      </c>
    </row>
    <row r="362" spans="1:9" x14ac:dyDescent="0.25">
      <c r="A362">
        <v>361</v>
      </c>
      <c r="F362">
        <v>76.379949000000011</v>
      </c>
      <c r="G362">
        <v>4.5317340000000002</v>
      </c>
      <c r="H362">
        <v>77.359133000000014</v>
      </c>
      <c r="I362">
        <v>8.6164280000000009</v>
      </c>
    </row>
    <row r="363" spans="1:9" x14ac:dyDescent="0.25">
      <c r="A363">
        <v>362</v>
      </c>
      <c r="F363">
        <v>76.358316000000002</v>
      </c>
      <c r="G363">
        <v>4.5135719999999999</v>
      </c>
      <c r="H363">
        <v>77.397143</v>
      </c>
      <c r="I363">
        <v>8.6238259999999993</v>
      </c>
    </row>
    <row r="364" spans="1:9" x14ac:dyDescent="0.25">
      <c r="A364">
        <v>363</v>
      </c>
      <c r="D364">
        <v>64.000031000000007</v>
      </c>
      <c r="E364">
        <v>7.9252989999999999</v>
      </c>
      <c r="F364">
        <v>76.383980000000008</v>
      </c>
      <c r="G364">
        <v>4.4659690000000003</v>
      </c>
      <c r="H364">
        <v>77.460153000000005</v>
      </c>
      <c r="I364">
        <v>8.5904589999999992</v>
      </c>
    </row>
    <row r="365" spans="1:9" x14ac:dyDescent="0.25">
      <c r="A365">
        <v>364</v>
      </c>
      <c r="D365">
        <v>64.001282000000003</v>
      </c>
      <c r="E365">
        <v>7.9477460000000004</v>
      </c>
      <c r="F365">
        <v>76.384949000000006</v>
      </c>
      <c r="G365">
        <v>4.4468360000000002</v>
      </c>
      <c r="H365">
        <v>77.417857000000012</v>
      </c>
      <c r="I365">
        <v>8.5662760000000002</v>
      </c>
    </row>
    <row r="366" spans="1:9" x14ac:dyDescent="0.25">
      <c r="A366">
        <v>365</v>
      </c>
      <c r="D366">
        <v>64.011276000000009</v>
      </c>
      <c r="E366">
        <v>7.957433</v>
      </c>
      <c r="F366">
        <v>76.338367000000005</v>
      </c>
      <c r="G366">
        <v>4.4646429999999997</v>
      </c>
      <c r="H366">
        <v>77.389386999999999</v>
      </c>
      <c r="I366">
        <v>8.5671420000000005</v>
      </c>
    </row>
    <row r="367" spans="1:9" x14ac:dyDescent="0.25">
      <c r="A367">
        <v>366</v>
      </c>
      <c r="D367">
        <v>64.00179700000001</v>
      </c>
      <c r="E367">
        <v>7.9533189999999996</v>
      </c>
      <c r="F367">
        <v>76.29535700000001</v>
      </c>
      <c r="G367">
        <v>4.4922959999999996</v>
      </c>
    </row>
    <row r="368" spans="1:9" x14ac:dyDescent="0.25">
      <c r="A368">
        <v>367</v>
      </c>
      <c r="D368">
        <v>64.008883999999995</v>
      </c>
      <c r="E368">
        <v>7.9280080000000002</v>
      </c>
      <c r="F368">
        <v>76.421071000000012</v>
      </c>
      <c r="G368">
        <v>4.5388770000000003</v>
      </c>
    </row>
    <row r="369" spans="1:9" x14ac:dyDescent="0.25">
      <c r="A369">
        <v>368</v>
      </c>
      <c r="D369">
        <v>64.008728000000005</v>
      </c>
      <c r="E369">
        <v>7.9163410000000001</v>
      </c>
    </row>
    <row r="370" spans="1:9" x14ac:dyDescent="0.25">
      <c r="A370">
        <v>369</v>
      </c>
      <c r="D370">
        <v>63.989094000000001</v>
      </c>
      <c r="E370">
        <v>7.933789</v>
      </c>
    </row>
    <row r="371" spans="1:9" x14ac:dyDescent="0.25">
      <c r="A371">
        <v>370</v>
      </c>
      <c r="D371">
        <v>63.990711000000005</v>
      </c>
      <c r="E371">
        <v>7.9163410000000001</v>
      </c>
    </row>
    <row r="372" spans="1:9" x14ac:dyDescent="0.25">
      <c r="A372">
        <v>371</v>
      </c>
      <c r="B372">
        <v>57.178005000000006</v>
      </c>
      <c r="C372">
        <v>6.7137500000000001</v>
      </c>
      <c r="D372">
        <v>63.973782</v>
      </c>
      <c r="E372">
        <v>7.8985820000000002</v>
      </c>
    </row>
    <row r="373" spans="1:9" x14ac:dyDescent="0.25">
      <c r="A373">
        <v>372</v>
      </c>
      <c r="B373">
        <v>57.198418000000004</v>
      </c>
      <c r="C373">
        <v>6.7009379999999998</v>
      </c>
      <c r="D373">
        <v>64.009299999999996</v>
      </c>
      <c r="E373">
        <v>7.930612</v>
      </c>
    </row>
    <row r="374" spans="1:9" x14ac:dyDescent="0.25">
      <c r="A374">
        <v>373</v>
      </c>
      <c r="B374">
        <v>57.194256000000003</v>
      </c>
      <c r="C374">
        <v>6.6910949999999998</v>
      </c>
    </row>
    <row r="375" spans="1:9" x14ac:dyDescent="0.25">
      <c r="A375">
        <v>374</v>
      </c>
      <c r="B375">
        <v>57.206493000000002</v>
      </c>
      <c r="C375">
        <v>6.6651590000000001</v>
      </c>
    </row>
    <row r="376" spans="1:9" x14ac:dyDescent="0.25">
      <c r="A376">
        <v>375</v>
      </c>
      <c r="B376">
        <v>57.213730000000005</v>
      </c>
      <c r="C376">
        <v>6.6717209999999998</v>
      </c>
    </row>
    <row r="377" spans="1:9" x14ac:dyDescent="0.25">
      <c r="A377">
        <v>376</v>
      </c>
      <c r="B377">
        <v>57.319454</v>
      </c>
      <c r="C377">
        <v>6.6913039999999997</v>
      </c>
    </row>
    <row r="378" spans="1:9" x14ac:dyDescent="0.25">
      <c r="A378">
        <v>377</v>
      </c>
      <c r="B378">
        <v>57.302010000000003</v>
      </c>
      <c r="C378">
        <v>6.7298439999999999</v>
      </c>
      <c r="H378">
        <v>59.347416000000003</v>
      </c>
      <c r="I378">
        <v>9.5068809999999999</v>
      </c>
    </row>
    <row r="379" spans="1:9" x14ac:dyDescent="0.25">
      <c r="A379">
        <v>378</v>
      </c>
      <c r="B379">
        <v>57.207325000000004</v>
      </c>
      <c r="C379">
        <v>6.6582330000000001</v>
      </c>
      <c r="H379">
        <v>59.337887000000002</v>
      </c>
      <c r="I379">
        <v>9.4709450000000004</v>
      </c>
    </row>
    <row r="380" spans="1:9" x14ac:dyDescent="0.25">
      <c r="A380">
        <v>379</v>
      </c>
      <c r="B380">
        <v>57.183006000000006</v>
      </c>
      <c r="C380">
        <v>6.7366659999999996</v>
      </c>
      <c r="H380">
        <v>59.341011000000002</v>
      </c>
      <c r="I380">
        <v>9.4831310000000002</v>
      </c>
    </row>
    <row r="381" spans="1:9" x14ac:dyDescent="0.25">
      <c r="A381">
        <v>380</v>
      </c>
      <c r="F381">
        <v>56.851303000000001</v>
      </c>
      <c r="G381">
        <v>4.8647359999999997</v>
      </c>
      <c r="H381">
        <v>59.359032000000006</v>
      </c>
      <c r="I381">
        <v>9.509328</v>
      </c>
    </row>
    <row r="382" spans="1:9" x14ac:dyDescent="0.25">
      <c r="A382">
        <v>381</v>
      </c>
      <c r="F382">
        <v>56.943695000000005</v>
      </c>
      <c r="G382">
        <v>4.8591119999999997</v>
      </c>
      <c r="H382">
        <v>59.392986000000001</v>
      </c>
      <c r="I382">
        <v>9.5277639999999995</v>
      </c>
    </row>
    <row r="383" spans="1:9" x14ac:dyDescent="0.25">
      <c r="A383">
        <v>382</v>
      </c>
      <c r="F383">
        <v>56.933228</v>
      </c>
      <c r="G383">
        <v>4.865882</v>
      </c>
      <c r="H383">
        <v>59.405853</v>
      </c>
      <c r="I383">
        <v>9.5288579999999996</v>
      </c>
    </row>
    <row r="384" spans="1:9" x14ac:dyDescent="0.25">
      <c r="A384">
        <v>383</v>
      </c>
      <c r="F384">
        <v>56.909737</v>
      </c>
      <c r="G384">
        <v>4.8640590000000001</v>
      </c>
      <c r="H384">
        <v>59.447254000000001</v>
      </c>
      <c r="I384">
        <v>9.4579760000000004</v>
      </c>
    </row>
    <row r="385" spans="1:9" x14ac:dyDescent="0.25">
      <c r="A385">
        <v>384</v>
      </c>
      <c r="F385">
        <v>56.887135000000001</v>
      </c>
      <c r="G385">
        <v>4.8450499999999996</v>
      </c>
      <c r="H385">
        <v>59.389813000000004</v>
      </c>
      <c r="I385">
        <v>9.4696949999999998</v>
      </c>
    </row>
    <row r="386" spans="1:9" x14ac:dyDescent="0.25">
      <c r="A386">
        <v>385</v>
      </c>
      <c r="D386">
        <v>42.070229000000005</v>
      </c>
      <c r="E386">
        <v>7.7743700000000002</v>
      </c>
      <c r="F386">
        <v>56.898228000000003</v>
      </c>
      <c r="G386">
        <v>4.8321860000000001</v>
      </c>
      <c r="H386">
        <v>59.359604000000004</v>
      </c>
      <c r="I386">
        <v>9.4402170000000005</v>
      </c>
    </row>
    <row r="387" spans="1:9" x14ac:dyDescent="0.25">
      <c r="A387">
        <v>386</v>
      </c>
      <c r="D387">
        <v>42.086376000000001</v>
      </c>
      <c r="E387">
        <v>7.7443710000000001</v>
      </c>
      <c r="F387">
        <v>56.908436000000002</v>
      </c>
      <c r="G387">
        <v>4.7906259999999996</v>
      </c>
      <c r="H387">
        <v>59.347416000000003</v>
      </c>
      <c r="I387">
        <v>9.5068809999999999</v>
      </c>
    </row>
    <row r="388" spans="1:9" x14ac:dyDescent="0.25">
      <c r="A388">
        <v>387</v>
      </c>
      <c r="D388">
        <v>42.080124000000005</v>
      </c>
      <c r="E388">
        <v>7.7322889999999997</v>
      </c>
      <c r="F388">
        <v>56.923641000000003</v>
      </c>
      <c r="G388">
        <v>4.7773450000000004</v>
      </c>
    </row>
    <row r="389" spans="1:9" x14ac:dyDescent="0.25">
      <c r="A389">
        <v>388</v>
      </c>
      <c r="D389">
        <v>42.076950000000004</v>
      </c>
      <c r="E389">
        <v>7.7332780000000003</v>
      </c>
      <c r="F389">
        <v>56.908695000000002</v>
      </c>
      <c r="G389">
        <v>4.8456229999999998</v>
      </c>
    </row>
    <row r="390" spans="1:9" x14ac:dyDescent="0.25">
      <c r="A390">
        <v>389</v>
      </c>
      <c r="D390">
        <v>42.069656000000002</v>
      </c>
      <c r="E390">
        <v>7.7258829999999996</v>
      </c>
      <c r="F390">
        <v>56.851303000000001</v>
      </c>
      <c r="G390">
        <v>4.8647359999999997</v>
      </c>
    </row>
    <row r="391" spans="1:9" x14ac:dyDescent="0.25">
      <c r="A391">
        <v>390</v>
      </c>
      <c r="D391">
        <v>42.064812000000003</v>
      </c>
      <c r="E391">
        <v>7.719112</v>
      </c>
    </row>
    <row r="392" spans="1:9" x14ac:dyDescent="0.25">
      <c r="A392">
        <v>391</v>
      </c>
      <c r="D392">
        <v>42.037941000000004</v>
      </c>
      <c r="E392">
        <v>7.7156229999999999</v>
      </c>
    </row>
    <row r="393" spans="1:9" x14ac:dyDescent="0.25">
      <c r="A393">
        <v>392</v>
      </c>
      <c r="D393">
        <v>42.042522000000005</v>
      </c>
      <c r="E393">
        <v>7.7092169999999998</v>
      </c>
    </row>
    <row r="394" spans="1:9" x14ac:dyDescent="0.25">
      <c r="A394">
        <v>393</v>
      </c>
      <c r="B394">
        <v>34.362576000000004</v>
      </c>
      <c r="C394">
        <v>5.8594220000000004</v>
      </c>
      <c r="D394">
        <v>42.032681000000004</v>
      </c>
      <c r="E394">
        <v>7.7153109999999998</v>
      </c>
    </row>
    <row r="395" spans="1:9" x14ac:dyDescent="0.25">
      <c r="A395">
        <v>394</v>
      </c>
      <c r="B395">
        <v>34.336691000000002</v>
      </c>
      <c r="C395">
        <v>5.8336940000000004</v>
      </c>
      <c r="D395">
        <v>42.064449000000003</v>
      </c>
      <c r="E395">
        <v>7.7090610000000002</v>
      </c>
    </row>
    <row r="396" spans="1:9" x14ac:dyDescent="0.25">
      <c r="A396">
        <v>395</v>
      </c>
      <c r="B396">
        <v>34.336275000000001</v>
      </c>
      <c r="C396">
        <v>5.869421</v>
      </c>
      <c r="D396">
        <v>42.070229000000005</v>
      </c>
      <c r="E396">
        <v>7.7743700000000002</v>
      </c>
    </row>
    <row r="397" spans="1:9" x14ac:dyDescent="0.25">
      <c r="A397">
        <v>396</v>
      </c>
      <c r="B397">
        <v>34.373671000000002</v>
      </c>
      <c r="C397">
        <v>5.8727029999999996</v>
      </c>
    </row>
    <row r="398" spans="1:9" x14ac:dyDescent="0.25">
      <c r="A398">
        <v>397</v>
      </c>
      <c r="B398">
        <v>34.371429000000006</v>
      </c>
      <c r="C398">
        <v>5.897024</v>
      </c>
    </row>
    <row r="399" spans="1:9" x14ac:dyDescent="0.25">
      <c r="A399">
        <v>398</v>
      </c>
      <c r="B399">
        <v>34.373877000000007</v>
      </c>
      <c r="C399">
        <v>5.8606199999999999</v>
      </c>
    </row>
    <row r="400" spans="1:9" x14ac:dyDescent="0.25">
      <c r="A400">
        <v>399</v>
      </c>
      <c r="B400">
        <v>34.385542000000001</v>
      </c>
      <c r="C400">
        <v>5.839162</v>
      </c>
    </row>
    <row r="401" spans="1:9" x14ac:dyDescent="0.25">
      <c r="A401">
        <v>400</v>
      </c>
      <c r="B401">
        <v>34.370234000000004</v>
      </c>
      <c r="C401">
        <v>5.8698379999999997</v>
      </c>
      <c r="H401">
        <v>37.064463000000003</v>
      </c>
      <c r="I401">
        <v>9.1685660000000002</v>
      </c>
    </row>
    <row r="402" spans="1:9" x14ac:dyDescent="0.25">
      <c r="A402">
        <v>401</v>
      </c>
      <c r="B402">
        <v>34.353982999999999</v>
      </c>
      <c r="C402">
        <v>5.8645779999999998</v>
      </c>
      <c r="H402">
        <v>37.066856000000001</v>
      </c>
      <c r="I402">
        <v>9.1423170000000002</v>
      </c>
    </row>
    <row r="403" spans="1:9" x14ac:dyDescent="0.25">
      <c r="A403">
        <v>402</v>
      </c>
      <c r="B403">
        <v>34.372261000000002</v>
      </c>
      <c r="C403">
        <v>5.8579109999999996</v>
      </c>
      <c r="H403">
        <v>37.071440000000003</v>
      </c>
      <c r="I403">
        <v>9.1445559999999997</v>
      </c>
    </row>
    <row r="404" spans="1:9" x14ac:dyDescent="0.25">
      <c r="A404">
        <v>403</v>
      </c>
      <c r="B404">
        <v>34.362576000000004</v>
      </c>
      <c r="C404">
        <v>5.8594220000000004</v>
      </c>
      <c r="H404">
        <v>37.073886999999999</v>
      </c>
      <c r="I404">
        <v>9.1415869999999995</v>
      </c>
    </row>
    <row r="405" spans="1:9" x14ac:dyDescent="0.25">
      <c r="A405">
        <v>404</v>
      </c>
      <c r="H405">
        <v>37.054150000000007</v>
      </c>
      <c r="I405">
        <v>9.1550250000000002</v>
      </c>
    </row>
    <row r="406" spans="1:9" x14ac:dyDescent="0.25">
      <c r="A406">
        <v>405</v>
      </c>
      <c r="F406">
        <v>33.859480000000005</v>
      </c>
      <c r="G406">
        <v>4.6929749999999997</v>
      </c>
      <c r="H406">
        <v>37.079824000000002</v>
      </c>
      <c r="I406">
        <v>9.1796059999999997</v>
      </c>
    </row>
    <row r="407" spans="1:9" x14ac:dyDescent="0.25">
      <c r="A407">
        <v>406</v>
      </c>
      <c r="F407">
        <v>33.887968000000001</v>
      </c>
      <c r="G407">
        <v>4.6932349999999996</v>
      </c>
      <c r="H407">
        <v>37.083781999999999</v>
      </c>
      <c r="I407">
        <v>9.1796589999999991</v>
      </c>
    </row>
    <row r="408" spans="1:9" x14ac:dyDescent="0.25">
      <c r="A408">
        <v>407</v>
      </c>
      <c r="F408">
        <v>33.859947000000005</v>
      </c>
      <c r="G408">
        <v>4.6775589999999996</v>
      </c>
      <c r="H408">
        <v>37.086281</v>
      </c>
      <c r="I408">
        <v>9.1740860000000009</v>
      </c>
    </row>
    <row r="409" spans="1:9" x14ac:dyDescent="0.25">
      <c r="A409">
        <v>408</v>
      </c>
      <c r="D409">
        <v>21.960333000000006</v>
      </c>
      <c r="E409">
        <v>7.7161439999999999</v>
      </c>
      <c r="F409">
        <v>33.858072000000007</v>
      </c>
      <c r="G409">
        <v>4.6432900000000004</v>
      </c>
      <c r="H409">
        <v>37.061077000000004</v>
      </c>
      <c r="I409">
        <v>9.1359110000000001</v>
      </c>
    </row>
    <row r="410" spans="1:9" x14ac:dyDescent="0.25">
      <c r="A410">
        <v>409</v>
      </c>
      <c r="D410">
        <v>21.958144000000004</v>
      </c>
      <c r="E410">
        <v>7.6884370000000004</v>
      </c>
      <c r="F410">
        <v>33.824999000000005</v>
      </c>
      <c r="G410">
        <v>4.6406340000000004</v>
      </c>
      <c r="H410">
        <v>37.022953000000001</v>
      </c>
      <c r="I410">
        <v>9.1152870000000004</v>
      </c>
    </row>
    <row r="411" spans="1:9" x14ac:dyDescent="0.25">
      <c r="A411">
        <v>410</v>
      </c>
      <c r="D411">
        <v>21.990383000000001</v>
      </c>
      <c r="E411">
        <v>7.7128629999999996</v>
      </c>
      <c r="F411">
        <v>33.823490000000007</v>
      </c>
      <c r="G411">
        <v>4.6544350000000003</v>
      </c>
      <c r="H411">
        <v>37.064463000000003</v>
      </c>
      <c r="I411">
        <v>9.1685660000000002</v>
      </c>
    </row>
    <row r="412" spans="1:9" x14ac:dyDescent="0.25">
      <c r="A412">
        <v>411</v>
      </c>
      <c r="D412">
        <v>21.974446</v>
      </c>
      <c r="E412">
        <v>7.7306739999999996</v>
      </c>
      <c r="F412">
        <v>33.866872999999998</v>
      </c>
      <c r="G412">
        <v>4.6327179999999997</v>
      </c>
    </row>
    <row r="413" spans="1:9" x14ac:dyDescent="0.25">
      <c r="A413">
        <v>412</v>
      </c>
      <c r="D413">
        <v>21.980124000000004</v>
      </c>
      <c r="E413">
        <v>7.7260400000000002</v>
      </c>
      <c r="F413">
        <v>33.866146000000001</v>
      </c>
      <c r="G413">
        <v>4.5988129999999998</v>
      </c>
    </row>
    <row r="414" spans="1:9" x14ac:dyDescent="0.25">
      <c r="A414">
        <v>413</v>
      </c>
      <c r="D414">
        <v>21.940229000000002</v>
      </c>
      <c r="E414">
        <v>7.717238</v>
      </c>
      <c r="F414">
        <v>33.877445000000002</v>
      </c>
      <c r="G414">
        <v>4.5841260000000004</v>
      </c>
    </row>
    <row r="415" spans="1:9" x14ac:dyDescent="0.25">
      <c r="A415">
        <v>414</v>
      </c>
      <c r="D415">
        <v>21.943303</v>
      </c>
      <c r="E415">
        <v>7.7183840000000004</v>
      </c>
      <c r="F415">
        <v>33.859480000000005</v>
      </c>
      <c r="G415">
        <v>4.6929749999999997</v>
      </c>
    </row>
    <row r="416" spans="1:9" x14ac:dyDescent="0.25">
      <c r="A416">
        <v>415</v>
      </c>
      <c r="D416">
        <v>21.949395000000003</v>
      </c>
      <c r="E416">
        <v>7.7012489999999998</v>
      </c>
      <c r="F416">
        <v>33.859480000000005</v>
      </c>
      <c r="G416">
        <v>4.6929749999999997</v>
      </c>
    </row>
    <row r="417" spans="1:11" x14ac:dyDescent="0.25">
      <c r="A417">
        <v>416</v>
      </c>
      <c r="D417">
        <v>21.966635000000004</v>
      </c>
      <c r="E417">
        <v>7.6732820000000004</v>
      </c>
    </row>
    <row r="418" spans="1:11" x14ac:dyDescent="0.25">
      <c r="A418">
        <v>417</v>
      </c>
      <c r="B418">
        <v>15.955398000000002</v>
      </c>
      <c r="C418">
        <v>6.0033729999999998</v>
      </c>
      <c r="D418">
        <v>21.951687000000007</v>
      </c>
      <c r="E418">
        <v>7.671824</v>
      </c>
    </row>
    <row r="419" spans="1:11" x14ac:dyDescent="0.25">
      <c r="A419">
        <v>418</v>
      </c>
      <c r="B419">
        <v>16.011593000000005</v>
      </c>
      <c r="C419">
        <v>6.0139449999999997</v>
      </c>
      <c r="D419">
        <v>21.908616000000002</v>
      </c>
      <c r="E419">
        <v>7.6838540000000002</v>
      </c>
    </row>
    <row r="420" spans="1:11" x14ac:dyDescent="0.25">
      <c r="A420">
        <v>419</v>
      </c>
      <c r="B420">
        <v>15.999510000000001</v>
      </c>
      <c r="C420">
        <v>6.019101</v>
      </c>
      <c r="D420">
        <v>21.960333000000006</v>
      </c>
      <c r="E420">
        <v>7.7161439999999999</v>
      </c>
    </row>
    <row r="421" spans="1:11" x14ac:dyDescent="0.25">
      <c r="A421">
        <v>420</v>
      </c>
      <c r="B421">
        <v>15.976803000000004</v>
      </c>
      <c r="C421">
        <v>6.0180069999999999</v>
      </c>
      <c r="D421">
        <v>21.960333000000006</v>
      </c>
      <c r="E421">
        <v>7.7161439999999999</v>
      </c>
    </row>
    <row r="422" spans="1:11" x14ac:dyDescent="0.25">
      <c r="A422">
        <v>421</v>
      </c>
      <c r="B422">
        <v>15.955398000000002</v>
      </c>
      <c r="C422">
        <v>6.0033729999999998</v>
      </c>
    </row>
    <row r="423" spans="1:11" x14ac:dyDescent="0.25">
      <c r="A423">
        <v>422</v>
      </c>
      <c r="B423">
        <v>15.935503000000004</v>
      </c>
      <c r="C423">
        <v>6.0360269999999998</v>
      </c>
      <c r="J423">
        <v>39.488915000000006</v>
      </c>
      <c r="K423">
        <v>12.627753</v>
      </c>
    </row>
    <row r="424" spans="1:11" x14ac:dyDescent="0.25">
      <c r="A424">
        <v>423</v>
      </c>
    </row>
    <row r="425" spans="1:11" x14ac:dyDescent="0.25">
      <c r="A425">
        <v>424</v>
      </c>
    </row>
    <row r="426" spans="1:11" x14ac:dyDescent="0.25">
      <c r="A426">
        <v>425</v>
      </c>
    </row>
    <row r="427" spans="1:11" x14ac:dyDescent="0.25">
      <c r="A427">
        <v>426</v>
      </c>
    </row>
    <row r="428" spans="1:11" x14ac:dyDescent="0.25">
      <c r="A428">
        <v>427</v>
      </c>
    </row>
    <row r="429" spans="1:11" x14ac:dyDescent="0.25">
      <c r="A429">
        <v>428</v>
      </c>
    </row>
    <row r="430" spans="1:11" x14ac:dyDescent="0.25">
      <c r="A430">
        <v>429</v>
      </c>
    </row>
    <row r="431" spans="1:11" x14ac:dyDescent="0.25">
      <c r="A431">
        <v>430</v>
      </c>
    </row>
    <row r="432" spans="1:1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1" x14ac:dyDescent="0.25">
      <c r="A449">
        <v>448</v>
      </c>
    </row>
    <row r="450" spans="1:11" x14ac:dyDescent="0.25">
      <c r="A450">
        <v>449</v>
      </c>
    </row>
    <row r="451" spans="1:11" x14ac:dyDescent="0.25">
      <c r="A451">
        <v>450</v>
      </c>
    </row>
    <row r="452" spans="1:11" x14ac:dyDescent="0.25">
      <c r="A452">
        <v>451</v>
      </c>
    </row>
    <row r="453" spans="1:11" x14ac:dyDescent="0.25">
      <c r="A453">
        <v>452</v>
      </c>
    </row>
    <row r="454" spans="1:11" x14ac:dyDescent="0.25">
      <c r="A454">
        <v>453</v>
      </c>
    </row>
    <row r="455" spans="1:11" x14ac:dyDescent="0.25">
      <c r="A455">
        <v>454</v>
      </c>
    </row>
    <row r="456" spans="1:11" x14ac:dyDescent="0.25">
      <c r="A456">
        <v>455</v>
      </c>
    </row>
    <row r="457" spans="1:11" x14ac:dyDescent="0.25">
      <c r="A457">
        <v>456</v>
      </c>
      <c r="J457">
        <v>39.371471</v>
      </c>
      <c r="K457">
        <v>12.862375</v>
      </c>
    </row>
    <row r="458" spans="1:11" x14ac:dyDescent="0.25">
      <c r="A458">
        <v>457</v>
      </c>
      <c r="B458">
        <v>37.838118000000001</v>
      </c>
      <c r="C458">
        <v>8.6470830000000003</v>
      </c>
    </row>
    <row r="459" spans="1:11" x14ac:dyDescent="0.25">
      <c r="A459">
        <v>458</v>
      </c>
      <c r="B459">
        <v>37.822178000000008</v>
      </c>
      <c r="C459">
        <v>8.6459890000000001</v>
      </c>
    </row>
    <row r="460" spans="1:11" x14ac:dyDescent="0.25">
      <c r="A460">
        <v>459</v>
      </c>
      <c r="B460">
        <v>37.816867999999999</v>
      </c>
      <c r="C460">
        <v>8.6121890000000008</v>
      </c>
    </row>
    <row r="461" spans="1:11" x14ac:dyDescent="0.25">
      <c r="A461">
        <v>460</v>
      </c>
      <c r="B461">
        <v>37.824369000000004</v>
      </c>
      <c r="C461">
        <v>8.6130739999999992</v>
      </c>
    </row>
    <row r="462" spans="1:11" x14ac:dyDescent="0.25">
      <c r="A462">
        <v>461</v>
      </c>
      <c r="B462">
        <v>37.842701000000005</v>
      </c>
      <c r="C462">
        <v>8.6184899999999995</v>
      </c>
    </row>
    <row r="463" spans="1:11" x14ac:dyDescent="0.25">
      <c r="A463">
        <v>462</v>
      </c>
      <c r="B463">
        <v>37.866032000000004</v>
      </c>
      <c r="C463">
        <v>8.6172930000000001</v>
      </c>
    </row>
    <row r="464" spans="1:11" x14ac:dyDescent="0.25">
      <c r="A464">
        <v>463</v>
      </c>
      <c r="B464">
        <v>37.878737999999998</v>
      </c>
      <c r="C464">
        <v>8.6251049999999996</v>
      </c>
    </row>
    <row r="465" spans="1:7" x14ac:dyDescent="0.25">
      <c r="A465">
        <v>464</v>
      </c>
      <c r="B465">
        <v>37.866604000000002</v>
      </c>
      <c r="C465">
        <v>8.6314069999999994</v>
      </c>
    </row>
    <row r="466" spans="1:7" x14ac:dyDescent="0.25">
      <c r="A466">
        <v>465</v>
      </c>
      <c r="B466">
        <v>37.839054000000004</v>
      </c>
      <c r="C466">
        <v>8.6421360000000007</v>
      </c>
    </row>
    <row r="467" spans="1:7" x14ac:dyDescent="0.25">
      <c r="A467">
        <v>466</v>
      </c>
      <c r="B467">
        <v>37.858219000000005</v>
      </c>
      <c r="C467">
        <v>8.6280219999999996</v>
      </c>
    </row>
    <row r="468" spans="1:7" x14ac:dyDescent="0.25">
      <c r="A468">
        <v>467</v>
      </c>
      <c r="B468">
        <v>37.810202000000004</v>
      </c>
      <c r="C468">
        <v>8.6089090000000006</v>
      </c>
    </row>
    <row r="469" spans="1:7" x14ac:dyDescent="0.25">
      <c r="A469">
        <v>468</v>
      </c>
      <c r="B469">
        <v>37.783327</v>
      </c>
      <c r="C469">
        <v>8.5838049999999999</v>
      </c>
      <c r="D469">
        <v>46.172092000000006</v>
      </c>
      <c r="E469">
        <v>6.4649619999999999</v>
      </c>
    </row>
    <row r="470" spans="1:7" x14ac:dyDescent="0.25">
      <c r="A470">
        <v>469</v>
      </c>
      <c r="B470">
        <v>37.806608000000004</v>
      </c>
      <c r="C470">
        <v>8.6496870000000001</v>
      </c>
      <c r="D470">
        <v>46.141571000000006</v>
      </c>
      <c r="E470">
        <v>6.4396509999999996</v>
      </c>
    </row>
    <row r="471" spans="1:7" x14ac:dyDescent="0.25">
      <c r="A471">
        <v>470</v>
      </c>
      <c r="B471">
        <v>37.806608000000004</v>
      </c>
      <c r="C471">
        <v>8.6496870000000001</v>
      </c>
      <c r="D471">
        <v>46.191101000000003</v>
      </c>
      <c r="E471">
        <v>6.4316829999999996</v>
      </c>
    </row>
    <row r="472" spans="1:7" x14ac:dyDescent="0.25">
      <c r="A472">
        <v>471</v>
      </c>
      <c r="D472">
        <v>46.185371000000004</v>
      </c>
      <c r="E472">
        <v>6.4531390000000002</v>
      </c>
    </row>
    <row r="473" spans="1:7" x14ac:dyDescent="0.25">
      <c r="A473">
        <v>472</v>
      </c>
      <c r="D473">
        <v>46.250263000000004</v>
      </c>
      <c r="E473">
        <v>6.4596499999999999</v>
      </c>
      <c r="F473">
        <v>39.109196000000004</v>
      </c>
      <c r="G473">
        <v>9.9293580000000006</v>
      </c>
    </row>
    <row r="474" spans="1:7" x14ac:dyDescent="0.25">
      <c r="A474">
        <v>473</v>
      </c>
      <c r="D474">
        <v>46.243336000000006</v>
      </c>
      <c r="E474">
        <v>6.4740760000000002</v>
      </c>
      <c r="F474">
        <v>39.134556000000003</v>
      </c>
      <c r="G474">
        <v>9.8987870000000004</v>
      </c>
    </row>
    <row r="475" spans="1:7" x14ac:dyDescent="0.25">
      <c r="A475">
        <v>474</v>
      </c>
      <c r="D475">
        <v>46.264481000000004</v>
      </c>
      <c r="E475">
        <v>6.4601699999999997</v>
      </c>
      <c r="F475">
        <v>39.081852000000005</v>
      </c>
      <c r="G475">
        <v>9.876652</v>
      </c>
    </row>
    <row r="476" spans="1:7" x14ac:dyDescent="0.25">
      <c r="A476">
        <v>475</v>
      </c>
      <c r="D476">
        <v>46.257919000000001</v>
      </c>
      <c r="E476">
        <v>6.470326</v>
      </c>
      <c r="F476">
        <v>39.089352000000005</v>
      </c>
      <c r="G476">
        <v>9.8760790000000007</v>
      </c>
    </row>
    <row r="477" spans="1:7" x14ac:dyDescent="0.25">
      <c r="A477">
        <v>476</v>
      </c>
      <c r="D477">
        <v>46.287502000000003</v>
      </c>
      <c r="E477">
        <v>6.473503</v>
      </c>
      <c r="F477">
        <v>39.085133000000006</v>
      </c>
      <c r="G477">
        <v>9.8831620000000004</v>
      </c>
    </row>
    <row r="478" spans="1:7" x14ac:dyDescent="0.25">
      <c r="A478">
        <v>477</v>
      </c>
      <c r="D478">
        <v>46.306824000000006</v>
      </c>
      <c r="E478">
        <v>6.4313180000000001</v>
      </c>
      <c r="F478">
        <v>39.086124000000005</v>
      </c>
      <c r="G478">
        <v>9.8972750000000005</v>
      </c>
    </row>
    <row r="479" spans="1:7" x14ac:dyDescent="0.25">
      <c r="A479">
        <v>478</v>
      </c>
      <c r="D479">
        <v>46.243130000000001</v>
      </c>
      <c r="E479">
        <v>6.365748</v>
      </c>
      <c r="F479">
        <v>39.08128</v>
      </c>
      <c r="G479">
        <v>9.8934739999999994</v>
      </c>
    </row>
    <row r="480" spans="1:7" x14ac:dyDescent="0.25">
      <c r="A480">
        <v>479</v>
      </c>
      <c r="D480">
        <v>46.172092000000006</v>
      </c>
      <c r="E480">
        <v>6.4649619999999999</v>
      </c>
      <c r="F480">
        <v>39.083674999999999</v>
      </c>
      <c r="G480">
        <v>9.903734</v>
      </c>
    </row>
    <row r="481" spans="1:9" x14ac:dyDescent="0.25">
      <c r="A481">
        <v>480</v>
      </c>
      <c r="F481">
        <v>39.087841000000004</v>
      </c>
      <c r="G481">
        <v>9.9050360000000008</v>
      </c>
      <c r="H481">
        <v>45.514107000000003</v>
      </c>
      <c r="I481">
        <v>6.29643</v>
      </c>
    </row>
    <row r="482" spans="1:9" x14ac:dyDescent="0.25">
      <c r="A482">
        <v>481</v>
      </c>
      <c r="F482">
        <v>39.100132000000002</v>
      </c>
      <c r="G482">
        <v>9.8577469999999998</v>
      </c>
      <c r="H482">
        <v>45.457443000000005</v>
      </c>
      <c r="I482">
        <v>6.3478849999999998</v>
      </c>
    </row>
    <row r="483" spans="1:9" x14ac:dyDescent="0.25">
      <c r="A483">
        <v>482</v>
      </c>
      <c r="B483">
        <v>58.106133</v>
      </c>
      <c r="C483">
        <v>6.8897300000000001</v>
      </c>
      <c r="F483">
        <v>39.109196000000004</v>
      </c>
      <c r="G483">
        <v>9.9293580000000006</v>
      </c>
      <c r="H483">
        <v>45.464527000000004</v>
      </c>
      <c r="I483">
        <v>6.3034080000000001</v>
      </c>
    </row>
    <row r="484" spans="1:9" x14ac:dyDescent="0.25">
      <c r="A484">
        <v>483</v>
      </c>
      <c r="B484">
        <v>58.109829000000005</v>
      </c>
      <c r="C484">
        <v>6.9403519999999999</v>
      </c>
      <c r="F484">
        <v>39.109196000000004</v>
      </c>
      <c r="G484">
        <v>9.9293580000000006</v>
      </c>
      <c r="H484">
        <v>45.476868000000003</v>
      </c>
      <c r="I484">
        <v>6.3262200000000002</v>
      </c>
    </row>
    <row r="485" spans="1:9" x14ac:dyDescent="0.25">
      <c r="A485">
        <v>484</v>
      </c>
      <c r="B485">
        <v>58.138054000000004</v>
      </c>
      <c r="C485">
        <v>6.8652009999999999</v>
      </c>
      <c r="H485">
        <v>45.512177000000001</v>
      </c>
      <c r="I485">
        <v>6.3076270000000001</v>
      </c>
    </row>
    <row r="486" spans="1:9" x14ac:dyDescent="0.25">
      <c r="A486">
        <v>485</v>
      </c>
      <c r="B486">
        <v>58.129463000000001</v>
      </c>
      <c r="C486">
        <v>6.871658</v>
      </c>
      <c r="H486">
        <v>45.550617000000003</v>
      </c>
      <c r="I486">
        <v>6.3212200000000003</v>
      </c>
    </row>
    <row r="487" spans="1:9" x14ac:dyDescent="0.25">
      <c r="A487">
        <v>486</v>
      </c>
      <c r="B487">
        <v>58.131340000000002</v>
      </c>
      <c r="C487">
        <v>6.858066</v>
      </c>
      <c r="H487">
        <v>45.659203000000005</v>
      </c>
      <c r="I487">
        <v>6.2329429999999997</v>
      </c>
    </row>
    <row r="488" spans="1:9" x14ac:dyDescent="0.25">
      <c r="A488">
        <v>487</v>
      </c>
      <c r="B488">
        <v>58.116753000000003</v>
      </c>
      <c r="C488">
        <v>6.8840539999999999</v>
      </c>
      <c r="H488">
        <v>45.634514000000003</v>
      </c>
      <c r="I488">
        <v>6.2796589999999997</v>
      </c>
    </row>
    <row r="489" spans="1:9" x14ac:dyDescent="0.25">
      <c r="A489">
        <v>488</v>
      </c>
      <c r="B489">
        <v>58.117744000000002</v>
      </c>
      <c r="C489">
        <v>6.891553</v>
      </c>
      <c r="H489">
        <v>45.576706000000001</v>
      </c>
      <c r="I489">
        <v>6.3329899999999997</v>
      </c>
    </row>
    <row r="490" spans="1:9" x14ac:dyDescent="0.25">
      <c r="A490">
        <v>489</v>
      </c>
      <c r="B490">
        <v>58.120243000000002</v>
      </c>
      <c r="C490">
        <v>6.9003019999999999</v>
      </c>
      <c r="H490">
        <v>45.618839000000001</v>
      </c>
      <c r="I490">
        <v>6.3315830000000002</v>
      </c>
    </row>
    <row r="491" spans="1:9" x14ac:dyDescent="0.25">
      <c r="A491">
        <v>490</v>
      </c>
      <c r="B491">
        <v>58.135609000000002</v>
      </c>
      <c r="C491">
        <v>6.8945740000000004</v>
      </c>
      <c r="H491">
        <v>45.514107000000003</v>
      </c>
      <c r="I491">
        <v>6.29643</v>
      </c>
    </row>
    <row r="492" spans="1:9" x14ac:dyDescent="0.25">
      <c r="A492">
        <v>491</v>
      </c>
      <c r="B492">
        <v>58.130348000000005</v>
      </c>
      <c r="C492">
        <v>6.9003019999999999</v>
      </c>
      <c r="H492">
        <v>45.514107000000003</v>
      </c>
      <c r="I492">
        <v>6.29643</v>
      </c>
    </row>
    <row r="493" spans="1:9" x14ac:dyDescent="0.25">
      <c r="A493">
        <v>492</v>
      </c>
      <c r="B493">
        <v>58.140663000000004</v>
      </c>
      <c r="C493">
        <v>6.8762939999999997</v>
      </c>
    </row>
    <row r="494" spans="1:9" x14ac:dyDescent="0.25">
      <c r="A494">
        <v>493</v>
      </c>
      <c r="B494">
        <v>58.145763000000002</v>
      </c>
      <c r="C494">
        <v>6.8838970000000002</v>
      </c>
    </row>
    <row r="495" spans="1:9" x14ac:dyDescent="0.25">
      <c r="A495">
        <v>494</v>
      </c>
      <c r="B495">
        <v>58.079308000000005</v>
      </c>
      <c r="C495">
        <v>6.9878499999999999</v>
      </c>
      <c r="D495">
        <v>65.518439999999998</v>
      </c>
      <c r="E495">
        <v>5.0953480000000004</v>
      </c>
    </row>
    <row r="496" spans="1:9" x14ac:dyDescent="0.25">
      <c r="A496">
        <v>495</v>
      </c>
      <c r="B496">
        <v>58.106133</v>
      </c>
      <c r="C496">
        <v>6.8897300000000001</v>
      </c>
      <c r="D496">
        <v>65.523747</v>
      </c>
      <c r="E496">
        <v>5.0259770000000001</v>
      </c>
    </row>
    <row r="497" spans="1:9" x14ac:dyDescent="0.25">
      <c r="A497">
        <v>496</v>
      </c>
      <c r="D497">
        <v>65.469952000000006</v>
      </c>
      <c r="E497">
        <v>5.035717</v>
      </c>
    </row>
    <row r="498" spans="1:9" x14ac:dyDescent="0.25">
      <c r="A498">
        <v>497</v>
      </c>
      <c r="D498">
        <v>65.483802999999995</v>
      </c>
      <c r="E498">
        <v>5.042122</v>
      </c>
    </row>
    <row r="499" spans="1:9" x14ac:dyDescent="0.25">
      <c r="A499">
        <v>498</v>
      </c>
      <c r="D499">
        <v>65.493904000000001</v>
      </c>
      <c r="E499">
        <v>5.0314459999999999</v>
      </c>
      <c r="F499">
        <v>58.979107000000006</v>
      </c>
      <c r="G499">
        <v>8.6480730000000001</v>
      </c>
    </row>
    <row r="500" spans="1:9" x14ac:dyDescent="0.25">
      <c r="A500">
        <v>499</v>
      </c>
      <c r="D500">
        <v>65.498230000000007</v>
      </c>
      <c r="E500">
        <v>5.0654029999999999</v>
      </c>
      <c r="F500">
        <v>59.020142</v>
      </c>
      <c r="G500">
        <v>8.6107829999999996</v>
      </c>
    </row>
    <row r="501" spans="1:9" x14ac:dyDescent="0.25">
      <c r="A501">
        <v>500</v>
      </c>
      <c r="D501">
        <v>65.520676000000009</v>
      </c>
      <c r="E501">
        <v>5.1025879999999999</v>
      </c>
      <c r="F501">
        <v>59.045769</v>
      </c>
      <c r="G501">
        <v>8.605575</v>
      </c>
    </row>
    <row r="502" spans="1:9" x14ac:dyDescent="0.25">
      <c r="A502">
        <v>501</v>
      </c>
      <c r="D502">
        <v>65.549686000000008</v>
      </c>
      <c r="E502">
        <v>5.0777970000000003</v>
      </c>
      <c r="F502">
        <v>59.029987000000006</v>
      </c>
      <c r="G502">
        <v>8.6320840000000008</v>
      </c>
    </row>
    <row r="503" spans="1:9" x14ac:dyDescent="0.25">
      <c r="A503">
        <v>502</v>
      </c>
      <c r="D503">
        <v>65.567551000000009</v>
      </c>
      <c r="E503">
        <v>5.1013900000000003</v>
      </c>
      <c r="F503">
        <v>58.981033000000004</v>
      </c>
      <c r="G503">
        <v>8.6214080000000006</v>
      </c>
    </row>
    <row r="504" spans="1:9" x14ac:dyDescent="0.25">
      <c r="A504">
        <v>503</v>
      </c>
      <c r="D504">
        <v>65.492603000000003</v>
      </c>
      <c r="E504">
        <v>5.0564439999999999</v>
      </c>
      <c r="F504">
        <v>58.978062000000001</v>
      </c>
      <c r="G504">
        <v>8.6106789999999993</v>
      </c>
    </row>
    <row r="505" spans="1:9" x14ac:dyDescent="0.25">
      <c r="A505">
        <v>504</v>
      </c>
      <c r="D505">
        <v>65.531040000000004</v>
      </c>
      <c r="E505">
        <v>4.9806160000000004</v>
      </c>
      <c r="F505">
        <v>58.994934000000001</v>
      </c>
      <c r="G505">
        <v>8.6211470000000006</v>
      </c>
      <c r="H505">
        <v>63.585522000000005</v>
      </c>
      <c r="I505">
        <v>4.7777089999999998</v>
      </c>
    </row>
    <row r="506" spans="1:9" x14ac:dyDescent="0.25">
      <c r="A506">
        <v>505</v>
      </c>
      <c r="D506">
        <v>65.518439999999998</v>
      </c>
      <c r="E506">
        <v>5.0953480000000004</v>
      </c>
      <c r="F506">
        <v>58.990093000000002</v>
      </c>
      <c r="G506">
        <v>8.6283860000000008</v>
      </c>
      <c r="H506">
        <v>63.578442000000003</v>
      </c>
      <c r="I506">
        <v>4.7916150000000002</v>
      </c>
    </row>
    <row r="507" spans="1:9" x14ac:dyDescent="0.25">
      <c r="A507">
        <v>506</v>
      </c>
      <c r="F507">
        <v>58.983219000000005</v>
      </c>
      <c r="G507">
        <v>8.6104179999999992</v>
      </c>
      <c r="H507">
        <v>63.627083000000006</v>
      </c>
      <c r="I507">
        <v>4.7638559999999996</v>
      </c>
    </row>
    <row r="508" spans="1:9" x14ac:dyDescent="0.25">
      <c r="A508">
        <v>507</v>
      </c>
      <c r="F508">
        <v>58.959000000000003</v>
      </c>
      <c r="G508">
        <v>8.5735969999999995</v>
      </c>
      <c r="H508">
        <v>63.598904000000005</v>
      </c>
      <c r="I508">
        <v>4.800573</v>
      </c>
    </row>
    <row r="509" spans="1:9" x14ac:dyDescent="0.25">
      <c r="A509">
        <v>508</v>
      </c>
      <c r="F509">
        <v>58.972019000000003</v>
      </c>
      <c r="G509">
        <v>8.5330779999999997</v>
      </c>
      <c r="H509">
        <v>63.613487000000006</v>
      </c>
      <c r="I509">
        <v>4.7754180000000002</v>
      </c>
    </row>
    <row r="510" spans="1:9" x14ac:dyDescent="0.25">
      <c r="A510">
        <v>509</v>
      </c>
      <c r="F510">
        <v>58.942699000000005</v>
      </c>
      <c r="G510">
        <v>8.6496870000000001</v>
      </c>
      <c r="H510">
        <v>63.628437000000005</v>
      </c>
      <c r="I510">
        <v>4.7826570000000004</v>
      </c>
    </row>
    <row r="511" spans="1:9" x14ac:dyDescent="0.25">
      <c r="A511">
        <v>510</v>
      </c>
      <c r="B511">
        <v>76.108214000000004</v>
      </c>
      <c r="C511">
        <v>6.0049999999999999</v>
      </c>
      <c r="H511">
        <v>63.568649000000001</v>
      </c>
      <c r="I511">
        <v>4.7746890000000004</v>
      </c>
    </row>
    <row r="512" spans="1:9" x14ac:dyDescent="0.25">
      <c r="A512">
        <v>511</v>
      </c>
      <c r="B512">
        <v>76.11173500000001</v>
      </c>
      <c r="C512">
        <v>6.013725</v>
      </c>
      <c r="H512">
        <v>63.620102000000003</v>
      </c>
      <c r="I512">
        <v>4.7714080000000001</v>
      </c>
    </row>
    <row r="513" spans="1:9" x14ac:dyDescent="0.25">
      <c r="A513">
        <v>512</v>
      </c>
      <c r="B513">
        <v>76.071429000000009</v>
      </c>
      <c r="C513">
        <v>6.0013269999999999</v>
      </c>
      <c r="H513">
        <v>63.659473000000006</v>
      </c>
      <c r="I513">
        <v>4.7497939999999996</v>
      </c>
    </row>
    <row r="514" spans="1:9" x14ac:dyDescent="0.25">
      <c r="A514">
        <v>513</v>
      </c>
      <c r="B514">
        <v>76.085408000000001</v>
      </c>
      <c r="C514">
        <v>6.0005100000000002</v>
      </c>
      <c r="H514">
        <v>63.69791</v>
      </c>
      <c r="I514">
        <v>4.7627629999999996</v>
      </c>
    </row>
    <row r="515" spans="1:9" x14ac:dyDescent="0.25">
      <c r="A515">
        <v>514</v>
      </c>
      <c r="B515">
        <v>76.106377000000009</v>
      </c>
      <c r="C515">
        <v>5.99648</v>
      </c>
      <c r="H515">
        <v>63.658798000000004</v>
      </c>
      <c r="I515">
        <v>4.7479719999999999</v>
      </c>
    </row>
    <row r="516" spans="1:9" x14ac:dyDescent="0.25">
      <c r="A516">
        <v>515</v>
      </c>
      <c r="B516">
        <v>76.093469000000013</v>
      </c>
      <c r="C516">
        <v>5.987806</v>
      </c>
      <c r="H516">
        <v>63.585522000000005</v>
      </c>
      <c r="I516">
        <v>4.7777089999999998</v>
      </c>
    </row>
    <row r="517" spans="1:9" x14ac:dyDescent="0.25">
      <c r="A517">
        <v>516</v>
      </c>
      <c r="B517">
        <v>76.103418000000005</v>
      </c>
      <c r="C517">
        <v>5.9933160000000001</v>
      </c>
      <c r="H517">
        <v>63.585522000000005</v>
      </c>
      <c r="I517">
        <v>4.7777089999999998</v>
      </c>
    </row>
    <row r="518" spans="1:9" x14ac:dyDescent="0.25">
      <c r="A518">
        <v>517</v>
      </c>
      <c r="B518">
        <v>76.12357200000001</v>
      </c>
      <c r="C518">
        <v>5.9931640000000002</v>
      </c>
    </row>
    <row r="519" spans="1:9" x14ac:dyDescent="0.25">
      <c r="A519">
        <v>518</v>
      </c>
      <c r="B519">
        <v>76.113673000000006</v>
      </c>
      <c r="C519">
        <v>5.9909179999999997</v>
      </c>
    </row>
    <row r="520" spans="1:9" x14ac:dyDescent="0.25">
      <c r="A520">
        <v>519</v>
      </c>
      <c r="B520">
        <v>76.133316000000008</v>
      </c>
      <c r="C520">
        <v>6.0393879999999998</v>
      </c>
    </row>
    <row r="521" spans="1:9" x14ac:dyDescent="0.25">
      <c r="A521">
        <v>520</v>
      </c>
      <c r="B521">
        <v>76.108214000000004</v>
      </c>
      <c r="C521">
        <v>6.0049999999999999</v>
      </c>
      <c r="D521">
        <v>82.522092000000001</v>
      </c>
      <c r="E521">
        <v>4.4115310000000001</v>
      </c>
    </row>
    <row r="522" spans="1:9" x14ac:dyDescent="0.25">
      <c r="A522">
        <v>521</v>
      </c>
      <c r="B522">
        <v>76.108214000000004</v>
      </c>
      <c r="C522">
        <v>6.0049999999999999</v>
      </c>
      <c r="D522">
        <v>82.525765000000007</v>
      </c>
      <c r="E522">
        <v>4.3994900000000001</v>
      </c>
    </row>
    <row r="523" spans="1:9" x14ac:dyDescent="0.25">
      <c r="A523">
        <v>522</v>
      </c>
      <c r="D523">
        <v>82.560714000000004</v>
      </c>
      <c r="E523">
        <v>4.4180609999999998</v>
      </c>
    </row>
    <row r="524" spans="1:9" x14ac:dyDescent="0.25">
      <c r="A524">
        <v>523</v>
      </c>
      <c r="D524">
        <v>82.545051000000001</v>
      </c>
      <c r="E524">
        <v>4.4115820000000001</v>
      </c>
    </row>
    <row r="525" spans="1:9" x14ac:dyDescent="0.25">
      <c r="A525">
        <v>524</v>
      </c>
      <c r="D525">
        <v>82.517959000000005</v>
      </c>
      <c r="E525">
        <v>4.4024999999999999</v>
      </c>
      <c r="F525">
        <v>77.695510000000013</v>
      </c>
      <c r="G525">
        <v>7.847245</v>
      </c>
    </row>
    <row r="526" spans="1:9" x14ac:dyDescent="0.25">
      <c r="A526">
        <v>525</v>
      </c>
      <c r="D526">
        <v>82.461939000000001</v>
      </c>
      <c r="E526">
        <v>4.3809690000000003</v>
      </c>
      <c r="F526">
        <v>77.658469000000011</v>
      </c>
      <c r="G526">
        <v>7.8343879999999997</v>
      </c>
    </row>
    <row r="527" spans="1:9" x14ac:dyDescent="0.25">
      <c r="A527">
        <v>526</v>
      </c>
      <c r="D527">
        <v>82.45750000000001</v>
      </c>
      <c r="E527">
        <v>4.3988779999999998</v>
      </c>
      <c r="F527">
        <v>77.669592000000009</v>
      </c>
      <c r="G527">
        <v>7.8148470000000003</v>
      </c>
    </row>
    <row r="528" spans="1:9" x14ac:dyDescent="0.25">
      <c r="A528">
        <v>527</v>
      </c>
      <c r="D528">
        <v>82.448623000000012</v>
      </c>
      <c r="E528">
        <v>4.4401529999999996</v>
      </c>
      <c r="F528">
        <v>77.593980000000002</v>
      </c>
      <c r="G528">
        <v>7.802041</v>
      </c>
    </row>
    <row r="529" spans="1:9" x14ac:dyDescent="0.25">
      <c r="A529">
        <v>528</v>
      </c>
      <c r="D529">
        <v>82.475153000000006</v>
      </c>
      <c r="E529">
        <v>4.406428</v>
      </c>
      <c r="F529">
        <v>77.564184000000012</v>
      </c>
      <c r="G529">
        <v>7.8111230000000003</v>
      </c>
    </row>
    <row r="530" spans="1:9" x14ac:dyDescent="0.25">
      <c r="A530">
        <v>529</v>
      </c>
      <c r="D530">
        <v>82.522092000000001</v>
      </c>
      <c r="E530">
        <v>4.4115310000000001</v>
      </c>
      <c r="F530">
        <v>77.559745000000007</v>
      </c>
      <c r="G530">
        <v>7.8082659999999997</v>
      </c>
      <c r="H530">
        <v>81.220663000000002</v>
      </c>
      <c r="I530">
        <v>4.1817349999999998</v>
      </c>
    </row>
    <row r="531" spans="1:9" x14ac:dyDescent="0.25">
      <c r="A531">
        <v>530</v>
      </c>
      <c r="F531">
        <v>77.566122000000007</v>
      </c>
      <c r="G531">
        <v>7.8066839999999997</v>
      </c>
      <c r="H531">
        <v>81.22964300000001</v>
      </c>
      <c r="I531">
        <v>4.2068370000000002</v>
      </c>
    </row>
    <row r="532" spans="1:9" x14ac:dyDescent="0.25">
      <c r="A532">
        <v>531</v>
      </c>
      <c r="F532">
        <v>77.560306000000011</v>
      </c>
      <c r="G532">
        <v>7.7842859999999998</v>
      </c>
      <c r="H532">
        <v>81.206786000000008</v>
      </c>
      <c r="I532">
        <v>4.189082</v>
      </c>
    </row>
    <row r="533" spans="1:9" x14ac:dyDescent="0.25">
      <c r="A533">
        <v>532</v>
      </c>
      <c r="F533">
        <v>77.56903100000001</v>
      </c>
      <c r="G533">
        <v>7.788214</v>
      </c>
      <c r="H533">
        <v>81.200357000000011</v>
      </c>
      <c r="I533">
        <v>4.1759180000000002</v>
      </c>
    </row>
    <row r="534" spans="1:9" x14ac:dyDescent="0.25">
      <c r="A534">
        <v>533</v>
      </c>
      <c r="B534">
        <v>93.647092000000015</v>
      </c>
      <c r="C534">
        <v>5.9347450000000004</v>
      </c>
      <c r="F534">
        <v>77.695510000000013</v>
      </c>
      <c r="G534">
        <v>7.847245</v>
      </c>
      <c r="H534">
        <v>81.211735000000004</v>
      </c>
      <c r="I534">
        <v>4.1959689999999998</v>
      </c>
    </row>
    <row r="535" spans="1:9" x14ac:dyDescent="0.25">
      <c r="A535">
        <v>534</v>
      </c>
      <c r="B535">
        <v>93.67607000000001</v>
      </c>
      <c r="C535">
        <v>5.9267849999999997</v>
      </c>
      <c r="F535">
        <v>77.695510000000013</v>
      </c>
      <c r="G535">
        <v>7.847245</v>
      </c>
      <c r="H535">
        <v>81.248215000000002</v>
      </c>
      <c r="I535">
        <v>4.166582</v>
      </c>
    </row>
    <row r="536" spans="1:9" x14ac:dyDescent="0.25">
      <c r="A536">
        <v>535</v>
      </c>
      <c r="B536">
        <v>93.68592000000001</v>
      </c>
      <c r="C536">
        <v>5.9019899999999996</v>
      </c>
      <c r="H536">
        <v>81.237449000000012</v>
      </c>
      <c r="I536">
        <v>4.1551530000000003</v>
      </c>
    </row>
    <row r="537" spans="1:9" x14ac:dyDescent="0.25">
      <c r="A537">
        <v>536</v>
      </c>
      <c r="B537">
        <v>93.660306000000006</v>
      </c>
      <c r="C537">
        <v>5.9225510000000003</v>
      </c>
      <c r="H537">
        <v>81.231939000000011</v>
      </c>
      <c r="I537">
        <v>4.1331629999999997</v>
      </c>
    </row>
    <row r="538" spans="1:9" x14ac:dyDescent="0.25">
      <c r="A538">
        <v>537</v>
      </c>
      <c r="B538">
        <v>93.662755000000004</v>
      </c>
      <c r="C538">
        <v>5.9152040000000001</v>
      </c>
      <c r="H538">
        <v>81.194949000000008</v>
      </c>
      <c r="I538">
        <v>4.168571</v>
      </c>
    </row>
    <row r="539" spans="1:9" x14ac:dyDescent="0.25">
      <c r="A539">
        <v>538</v>
      </c>
      <c r="B539">
        <v>93.626836000000011</v>
      </c>
      <c r="C539">
        <v>5.899286</v>
      </c>
      <c r="H539">
        <v>81.196123</v>
      </c>
      <c r="I539">
        <v>4.1837749999999998</v>
      </c>
    </row>
    <row r="540" spans="1:9" x14ac:dyDescent="0.25">
      <c r="A540">
        <v>539</v>
      </c>
      <c r="B540">
        <v>93.624846000000005</v>
      </c>
      <c r="C540">
        <v>5.9016320000000002</v>
      </c>
      <c r="H540">
        <v>81.209643</v>
      </c>
      <c r="I540">
        <v>4.1552550000000004</v>
      </c>
    </row>
    <row r="541" spans="1:9" x14ac:dyDescent="0.25">
      <c r="A541">
        <v>540</v>
      </c>
      <c r="B541">
        <v>93.646735000000007</v>
      </c>
      <c r="C541">
        <v>5.8867859999999999</v>
      </c>
      <c r="H541">
        <v>81.220663000000002</v>
      </c>
      <c r="I541">
        <v>4.1817349999999998</v>
      </c>
    </row>
    <row r="542" spans="1:9" x14ac:dyDescent="0.25">
      <c r="A542">
        <v>541</v>
      </c>
      <c r="B542">
        <v>93.631633000000008</v>
      </c>
      <c r="C542">
        <v>5.8978570000000001</v>
      </c>
    </row>
    <row r="543" spans="1:9" x14ac:dyDescent="0.25">
      <c r="A543">
        <v>542</v>
      </c>
      <c r="B543">
        <v>93.653519000000003</v>
      </c>
      <c r="C543">
        <v>5.9383670000000004</v>
      </c>
    </row>
    <row r="544" spans="1:9" x14ac:dyDescent="0.25">
      <c r="A544">
        <v>543</v>
      </c>
      <c r="B544">
        <v>93.692141000000007</v>
      </c>
      <c r="C544">
        <v>5.9234179999999999</v>
      </c>
    </row>
    <row r="545" spans="1:9" x14ac:dyDescent="0.25">
      <c r="A545">
        <v>544</v>
      </c>
      <c r="B545">
        <v>93.647092000000015</v>
      </c>
      <c r="C545">
        <v>5.9347450000000004</v>
      </c>
    </row>
    <row r="546" spans="1:9" x14ac:dyDescent="0.25">
      <c r="A546">
        <v>545</v>
      </c>
      <c r="B546">
        <v>93.647092000000015</v>
      </c>
      <c r="C546">
        <v>5.9347450000000004</v>
      </c>
      <c r="D546">
        <v>102.14898000000001</v>
      </c>
      <c r="E546">
        <v>4.6846430000000003</v>
      </c>
    </row>
    <row r="547" spans="1:9" x14ac:dyDescent="0.25">
      <c r="A547">
        <v>546</v>
      </c>
      <c r="B547">
        <v>93.647092000000015</v>
      </c>
      <c r="C547">
        <v>5.9347450000000004</v>
      </c>
      <c r="D547">
        <v>102.148112</v>
      </c>
      <c r="E547">
        <v>4.7156630000000002</v>
      </c>
    </row>
    <row r="548" spans="1:9" x14ac:dyDescent="0.25">
      <c r="A548">
        <v>547</v>
      </c>
      <c r="D548">
        <v>102.147704</v>
      </c>
      <c r="E548">
        <v>4.7246940000000004</v>
      </c>
    </row>
    <row r="549" spans="1:9" x14ac:dyDescent="0.25">
      <c r="A549">
        <v>548</v>
      </c>
      <c r="D549">
        <v>102.14459300000001</v>
      </c>
      <c r="E549">
        <v>4.7277550000000002</v>
      </c>
      <c r="F549">
        <v>94.614541000000003</v>
      </c>
      <c r="G549">
        <v>8.0481119999999997</v>
      </c>
    </row>
    <row r="550" spans="1:9" x14ac:dyDescent="0.25">
      <c r="A550">
        <v>549</v>
      </c>
      <c r="D550">
        <v>102.120969</v>
      </c>
      <c r="E550">
        <v>4.7305609999999998</v>
      </c>
      <c r="F550">
        <v>94.597449000000012</v>
      </c>
      <c r="G550">
        <v>8.0150509999999997</v>
      </c>
    </row>
    <row r="551" spans="1:9" x14ac:dyDescent="0.25">
      <c r="A551">
        <v>550</v>
      </c>
      <c r="D551">
        <v>102.124644</v>
      </c>
      <c r="E551">
        <v>4.7368370000000004</v>
      </c>
      <c r="F551">
        <v>94.571173000000002</v>
      </c>
      <c r="G551">
        <v>8.0148469999999996</v>
      </c>
    </row>
    <row r="552" spans="1:9" x14ac:dyDescent="0.25">
      <c r="A552">
        <v>551</v>
      </c>
      <c r="D552">
        <v>102.092501</v>
      </c>
      <c r="E552">
        <v>4.7404080000000004</v>
      </c>
      <c r="F552">
        <v>94.523164000000008</v>
      </c>
      <c r="G552">
        <v>8.0118880000000008</v>
      </c>
    </row>
    <row r="553" spans="1:9" x14ac:dyDescent="0.25">
      <c r="A553">
        <v>552</v>
      </c>
      <c r="D553">
        <v>102.10847000000001</v>
      </c>
      <c r="E553">
        <v>4.7403060000000004</v>
      </c>
      <c r="F553">
        <v>94.495152000000004</v>
      </c>
      <c r="G553">
        <v>8.0213780000000003</v>
      </c>
    </row>
    <row r="554" spans="1:9" x14ac:dyDescent="0.25">
      <c r="A554">
        <v>553</v>
      </c>
      <c r="D554">
        <v>102.10173500000001</v>
      </c>
      <c r="E554">
        <v>4.7141330000000004</v>
      </c>
      <c r="F554">
        <v>94.465766000000002</v>
      </c>
      <c r="G554">
        <v>8.0030099999999997</v>
      </c>
      <c r="H554">
        <v>99.704900000000009</v>
      </c>
      <c r="I554">
        <v>4.2011229999999999</v>
      </c>
    </row>
    <row r="555" spans="1:9" x14ac:dyDescent="0.25">
      <c r="A555">
        <v>554</v>
      </c>
      <c r="D555">
        <v>102.14852</v>
      </c>
      <c r="E555">
        <v>4.7490309999999996</v>
      </c>
      <c r="F555">
        <v>94.620051000000004</v>
      </c>
      <c r="G555">
        <v>8.0505089999999999</v>
      </c>
      <c r="H555">
        <v>99.614848000000009</v>
      </c>
      <c r="I555">
        <v>4.2564289999999998</v>
      </c>
    </row>
    <row r="556" spans="1:9" x14ac:dyDescent="0.25">
      <c r="A556">
        <v>555</v>
      </c>
      <c r="F556">
        <v>94.620051000000004</v>
      </c>
      <c r="G556">
        <v>8.0505089999999999</v>
      </c>
      <c r="H556">
        <v>99.647601000000009</v>
      </c>
      <c r="I556">
        <v>4.2119390000000001</v>
      </c>
    </row>
    <row r="557" spans="1:9" x14ac:dyDescent="0.25">
      <c r="A557">
        <v>556</v>
      </c>
      <c r="F557">
        <v>94.620051000000004</v>
      </c>
      <c r="G557">
        <v>8.0505089999999999</v>
      </c>
      <c r="H557">
        <v>99.686581000000004</v>
      </c>
      <c r="I557">
        <v>4.1865309999999996</v>
      </c>
    </row>
    <row r="558" spans="1:9" x14ac:dyDescent="0.25">
      <c r="A558">
        <v>557</v>
      </c>
      <c r="F558">
        <v>94.620051000000004</v>
      </c>
      <c r="G558">
        <v>8.0505089999999999</v>
      </c>
      <c r="H558">
        <v>99.658011000000002</v>
      </c>
      <c r="I558">
        <v>4.2040819999999997</v>
      </c>
    </row>
    <row r="559" spans="1:9" x14ac:dyDescent="0.25">
      <c r="A559">
        <v>558</v>
      </c>
      <c r="F559">
        <v>94.620051000000004</v>
      </c>
      <c r="G559">
        <v>8.0505089999999999</v>
      </c>
      <c r="H559">
        <v>99.695918000000006</v>
      </c>
      <c r="I559">
        <v>4.1852549999999997</v>
      </c>
    </row>
    <row r="560" spans="1:9" x14ac:dyDescent="0.25">
      <c r="A560">
        <v>559</v>
      </c>
      <c r="H560">
        <v>99.687398000000002</v>
      </c>
      <c r="I560">
        <v>4.1783679999999999</v>
      </c>
    </row>
    <row r="561" spans="1:9" x14ac:dyDescent="0.25">
      <c r="A561">
        <v>560</v>
      </c>
      <c r="B561">
        <v>116.740002</v>
      </c>
      <c r="C561">
        <v>6.1832140000000004</v>
      </c>
      <c r="H561">
        <v>99.658828</v>
      </c>
      <c r="I561">
        <v>4.1504079999999997</v>
      </c>
    </row>
    <row r="562" spans="1:9" x14ac:dyDescent="0.25">
      <c r="A562">
        <v>561</v>
      </c>
      <c r="B562">
        <v>116.81035700000001</v>
      </c>
      <c r="C562">
        <v>6.1198980000000001</v>
      </c>
      <c r="H562">
        <v>99.621172999999999</v>
      </c>
      <c r="I562">
        <v>4.1377550000000003</v>
      </c>
    </row>
    <row r="563" spans="1:9" x14ac:dyDescent="0.25">
      <c r="A563">
        <v>562</v>
      </c>
      <c r="B563">
        <v>116.75076800000001</v>
      </c>
      <c r="C563">
        <v>6.1505609999999997</v>
      </c>
      <c r="H563">
        <v>99.704900000000009</v>
      </c>
      <c r="I563">
        <v>4.2011229999999999</v>
      </c>
    </row>
    <row r="564" spans="1:9" x14ac:dyDescent="0.25">
      <c r="A564">
        <v>563</v>
      </c>
      <c r="B564">
        <v>116.72464400000001</v>
      </c>
      <c r="C564">
        <v>6.1521939999999997</v>
      </c>
    </row>
    <row r="565" spans="1:9" x14ac:dyDescent="0.25">
      <c r="A565">
        <v>564</v>
      </c>
      <c r="B565">
        <v>116.74648000000001</v>
      </c>
      <c r="C565">
        <v>6.1779080000000004</v>
      </c>
    </row>
    <row r="566" spans="1:9" x14ac:dyDescent="0.25">
      <c r="A566">
        <v>565</v>
      </c>
      <c r="B566">
        <v>116.771325</v>
      </c>
      <c r="C566">
        <v>6.1610199999999997</v>
      </c>
    </row>
    <row r="567" spans="1:9" x14ac:dyDescent="0.25">
      <c r="A567">
        <v>566</v>
      </c>
      <c r="B567">
        <v>116.786477</v>
      </c>
      <c r="C567">
        <v>6.1639799999999996</v>
      </c>
    </row>
    <row r="568" spans="1:9" x14ac:dyDescent="0.25">
      <c r="A568">
        <v>567</v>
      </c>
      <c r="B568">
        <v>116.83275700000002</v>
      </c>
      <c r="C568">
        <v>6.1677039999999996</v>
      </c>
    </row>
    <row r="569" spans="1:9" x14ac:dyDescent="0.25">
      <c r="A569">
        <v>568</v>
      </c>
      <c r="B569">
        <v>116.834744</v>
      </c>
      <c r="C569">
        <v>6.1545920000000001</v>
      </c>
      <c r="D569">
        <v>123.288625</v>
      </c>
      <c r="E569">
        <v>4.7297960000000003</v>
      </c>
    </row>
    <row r="570" spans="1:9" x14ac:dyDescent="0.25">
      <c r="A570">
        <v>569</v>
      </c>
      <c r="B570">
        <v>116.84362100000001</v>
      </c>
      <c r="C570">
        <v>6.1549490000000002</v>
      </c>
      <c r="D570">
        <v>123.288625</v>
      </c>
      <c r="E570">
        <v>4.7297960000000003</v>
      </c>
    </row>
    <row r="571" spans="1:9" x14ac:dyDescent="0.25">
      <c r="A571">
        <v>570</v>
      </c>
      <c r="B571">
        <v>116.740002</v>
      </c>
      <c r="C571">
        <v>6.1832140000000004</v>
      </c>
      <c r="D571">
        <v>123.297757</v>
      </c>
      <c r="E571">
        <v>4.7550509999999999</v>
      </c>
    </row>
    <row r="572" spans="1:9" x14ac:dyDescent="0.25">
      <c r="A572">
        <v>571</v>
      </c>
      <c r="D572">
        <v>123.31744800000001</v>
      </c>
      <c r="E572">
        <v>4.7407649999999997</v>
      </c>
    </row>
    <row r="573" spans="1:9" x14ac:dyDescent="0.25">
      <c r="A573">
        <v>572</v>
      </c>
      <c r="D573">
        <v>123.25459000000001</v>
      </c>
      <c r="E573">
        <v>4.7330610000000002</v>
      </c>
    </row>
    <row r="574" spans="1:9" x14ac:dyDescent="0.25">
      <c r="A574">
        <v>573</v>
      </c>
      <c r="D574">
        <v>123.247041</v>
      </c>
      <c r="E574">
        <v>4.7431640000000002</v>
      </c>
    </row>
    <row r="575" spans="1:9" x14ac:dyDescent="0.25">
      <c r="A575">
        <v>574</v>
      </c>
      <c r="D575">
        <v>123.254845</v>
      </c>
      <c r="E575">
        <v>4.7159180000000003</v>
      </c>
    </row>
    <row r="576" spans="1:9" x14ac:dyDescent="0.25">
      <c r="A576">
        <v>575</v>
      </c>
      <c r="D576">
        <v>123.300408</v>
      </c>
      <c r="E576">
        <v>4.5786220000000002</v>
      </c>
      <c r="F576">
        <v>121.114949</v>
      </c>
      <c r="G576">
        <v>7.7068370000000002</v>
      </c>
    </row>
    <row r="577" spans="1:9" x14ac:dyDescent="0.25">
      <c r="A577">
        <v>576</v>
      </c>
      <c r="D577">
        <v>123.288625</v>
      </c>
      <c r="E577">
        <v>4.7297960000000003</v>
      </c>
      <c r="F577">
        <v>121.15194</v>
      </c>
      <c r="G577">
        <v>7.7681630000000004</v>
      </c>
      <c r="H577">
        <v>122.52806200000001</v>
      </c>
      <c r="I577">
        <v>3.5888779999999998</v>
      </c>
    </row>
    <row r="578" spans="1:9" x14ac:dyDescent="0.25">
      <c r="A578">
        <v>577</v>
      </c>
      <c r="F578">
        <v>121.16658100000001</v>
      </c>
      <c r="G578">
        <v>7.7033160000000001</v>
      </c>
      <c r="H578">
        <v>122.584847</v>
      </c>
      <c r="I578">
        <v>3.6202549999999998</v>
      </c>
    </row>
    <row r="579" spans="1:9" x14ac:dyDescent="0.25">
      <c r="A579">
        <v>578</v>
      </c>
      <c r="F579">
        <v>121.14030500000001</v>
      </c>
      <c r="G579">
        <v>7.7465809999999999</v>
      </c>
      <c r="H579">
        <v>122.62637800000002</v>
      </c>
      <c r="I579">
        <v>3.562602</v>
      </c>
    </row>
    <row r="580" spans="1:9" x14ac:dyDescent="0.25">
      <c r="A580">
        <v>579</v>
      </c>
      <c r="F580">
        <v>121.127702</v>
      </c>
      <c r="G580">
        <v>7.7472440000000002</v>
      </c>
      <c r="H580">
        <v>122.626172</v>
      </c>
      <c r="I580">
        <v>3.555714</v>
      </c>
    </row>
    <row r="581" spans="1:9" x14ac:dyDescent="0.25">
      <c r="A581">
        <v>580</v>
      </c>
      <c r="F581">
        <v>121.180817</v>
      </c>
      <c r="G581">
        <v>7.6985210000000004</v>
      </c>
      <c r="H581">
        <v>122.57979700000001</v>
      </c>
      <c r="I581">
        <v>3.5636730000000001</v>
      </c>
    </row>
    <row r="582" spans="1:9" x14ac:dyDescent="0.25">
      <c r="A582">
        <v>581</v>
      </c>
      <c r="F582">
        <v>121.216683</v>
      </c>
      <c r="G582">
        <v>7.6939799999999998</v>
      </c>
      <c r="H582">
        <v>122.57795800000001</v>
      </c>
      <c r="I582">
        <v>3.54148</v>
      </c>
    </row>
    <row r="583" spans="1:9" x14ac:dyDescent="0.25">
      <c r="A583">
        <v>582</v>
      </c>
      <c r="F583">
        <v>121.20816500000001</v>
      </c>
      <c r="G583">
        <v>7.715204</v>
      </c>
      <c r="H583">
        <v>122.58030400000001</v>
      </c>
      <c r="I583">
        <v>3.5513780000000001</v>
      </c>
    </row>
    <row r="584" spans="1:9" x14ac:dyDescent="0.25">
      <c r="A584">
        <v>583</v>
      </c>
      <c r="F584">
        <v>121.25005000000002</v>
      </c>
      <c r="G584">
        <v>7.656479</v>
      </c>
      <c r="H584">
        <v>122.64602000000001</v>
      </c>
      <c r="I584">
        <v>3.5665300000000002</v>
      </c>
    </row>
    <row r="585" spans="1:9" x14ac:dyDescent="0.25">
      <c r="A585">
        <v>584</v>
      </c>
      <c r="F585">
        <v>121.114949</v>
      </c>
      <c r="G585">
        <v>7.7068370000000002</v>
      </c>
      <c r="H585">
        <v>122.665868</v>
      </c>
      <c r="I585">
        <v>3.5547960000000001</v>
      </c>
    </row>
    <row r="586" spans="1:9" x14ac:dyDescent="0.25">
      <c r="A586">
        <v>585</v>
      </c>
      <c r="B586">
        <v>151.07408099999998</v>
      </c>
      <c r="C586">
        <v>8.0856119999999994</v>
      </c>
      <c r="H586">
        <v>122.69347100000002</v>
      </c>
      <c r="I586">
        <v>3.596123</v>
      </c>
    </row>
    <row r="587" spans="1:9" x14ac:dyDescent="0.25">
      <c r="A587">
        <v>586</v>
      </c>
      <c r="B587">
        <v>151.07408099999998</v>
      </c>
      <c r="C587">
        <v>8.0856119999999994</v>
      </c>
      <c r="H587">
        <v>122.52806200000001</v>
      </c>
      <c r="I587">
        <v>3.5888779999999998</v>
      </c>
    </row>
    <row r="588" spans="1:9" x14ac:dyDescent="0.25">
      <c r="A588">
        <v>587</v>
      </c>
      <c r="B588">
        <v>151.113213</v>
      </c>
      <c r="C588">
        <v>8.0665820000000004</v>
      </c>
    </row>
    <row r="589" spans="1:9" x14ac:dyDescent="0.25">
      <c r="A589">
        <v>588</v>
      </c>
      <c r="B589">
        <v>151.11040700000001</v>
      </c>
      <c r="C589">
        <v>8.0258669999999999</v>
      </c>
    </row>
    <row r="590" spans="1:9" x14ac:dyDescent="0.25">
      <c r="A590">
        <v>589</v>
      </c>
      <c r="B590">
        <v>151.12071299999999</v>
      </c>
      <c r="C590">
        <v>8.0211229999999993</v>
      </c>
    </row>
    <row r="591" spans="1:9" x14ac:dyDescent="0.25">
      <c r="A591">
        <v>590</v>
      </c>
      <c r="B591">
        <v>151.12071299999999</v>
      </c>
      <c r="C591">
        <v>8.0211229999999993</v>
      </c>
    </row>
    <row r="592" spans="1:9" x14ac:dyDescent="0.25">
      <c r="A592">
        <v>591</v>
      </c>
      <c r="B592">
        <v>151.10647899999998</v>
      </c>
      <c r="C592">
        <v>8.0976529999999993</v>
      </c>
    </row>
    <row r="593" spans="1:9" x14ac:dyDescent="0.25">
      <c r="A593">
        <v>592</v>
      </c>
      <c r="B593">
        <v>151.13734599999998</v>
      </c>
      <c r="C593">
        <v>8.2099489999999999</v>
      </c>
      <c r="D593">
        <v>155.15734599999999</v>
      </c>
      <c r="E593">
        <v>6.7534689999999999</v>
      </c>
    </row>
    <row r="594" spans="1:9" x14ac:dyDescent="0.25">
      <c r="A594">
        <v>593</v>
      </c>
      <c r="B594">
        <v>151.07408099999998</v>
      </c>
      <c r="C594">
        <v>8.0856119999999994</v>
      </c>
      <c r="D594">
        <v>155.145815</v>
      </c>
      <c r="E594">
        <v>6.7238769999999999</v>
      </c>
    </row>
    <row r="595" spans="1:9" x14ac:dyDescent="0.25">
      <c r="A595">
        <v>594</v>
      </c>
      <c r="B595">
        <v>151.07408099999998</v>
      </c>
      <c r="C595">
        <v>8.0856119999999994</v>
      </c>
      <c r="D595">
        <v>155.18183599999998</v>
      </c>
      <c r="E595">
        <v>6.7948979999999999</v>
      </c>
    </row>
    <row r="596" spans="1:9" x14ac:dyDescent="0.25">
      <c r="A596">
        <v>595</v>
      </c>
      <c r="D596">
        <v>155.235254</v>
      </c>
      <c r="E596">
        <v>6.8070919999999999</v>
      </c>
    </row>
    <row r="597" spans="1:9" x14ac:dyDescent="0.25">
      <c r="A597">
        <v>596</v>
      </c>
      <c r="D597">
        <v>155.20867299999998</v>
      </c>
      <c r="E597">
        <v>6.972092</v>
      </c>
    </row>
    <row r="598" spans="1:9" x14ac:dyDescent="0.25">
      <c r="A598">
        <v>597</v>
      </c>
      <c r="D598">
        <v>155.15734599999999</v>
      </c>
      <c r="E598">
        <v>6.7534689999999999</v>
      </c>
    </row>
    <row r="599" spans="1:9" x14ac:dyDescent="0.25">
      <c r="A599">
        <v>598</v>
      </c>
      <c r="F599">
        <v>154.519744</v>
      </c>
      <c r="G599">
        <v>10.005509999999999</v>
      </c>
    </row>
    <row r="600" spans="1:9" x14ac:dyDescent="0.25">
      <c r="A600">
        <v>599</v>
      </c>
      <c r="F600">
        <v>154.44198899999998</v>
      </c>
      <c r="G600">
        <v>9.9435210000000005</v>
      </c>
      <c r="H600">
        <v>155.54709099999999</v>
      </c>
      <c r="I600">
        <v>6.0391839999999997</v>
      </c>
    </row>
    <row r="601" spans="1:9" x14ac:dyDescent="0.25">
      <c r="A601">
        <v>600</v>
      </c>
      <c r="F601">
        <v>154.37964199999999</v>
      </c>
      <c r="G601">
        <v>9.8688769999999995</v>
      </c>
      <c r="H601">
        <v>155.54709099999999</v>
      </c>
      <c r="I601">
        <v>6.0391839999999997</v>
      </c>
    </row>
    <row r="602" spans="1:9" x14ac:dyDescent="0.25">
      <c r="A602">
        <v>601</v>
      </c>
      <c r="F602">
        <v>154.374336</v>
      </c>
      <c r="G602">
        <v>9.9494900000000008</v>
      </c>
      <c r="H602">
        <v>155.54709099999999</v>
      </c>
      <c r="I602">
        <v>6.0391839999999997</v>
      </c>
    </row>
    <row r="603" spans="1:9" x14ac:dyDescent="0.25">
      <c r="A603">
        <v>602</v>
      </c>
      <c r="F603">
        <v>154.33260100000001</v>
      </c>
      <c r="G603">
        <v>9.9276529999999994</v>
      </c>
      <c r="H603">
        <v>155.54709099999999</v>
      </c>
      <c r="I603">
        <v>6.0391839999999997</v>
      </c>
    </row>
    <row r="604" spans="1:9" x14ac:dyDescent="0.25">
      <c r="A604">
        <v>603</v>
      </c>
      <c r="F604">
        <v>154.160203</v>
      </c>
      <c r="G604">
        <v>9.8869900000000008</v>
      </c>
      <c r="H604">
        <v>155.54709099999999</v>
      </c>
      <c r="I604">
        <v>6.0391839999999997</v>
      </c>
    </row>
    <row r="605" spans="1:9" x14ac:dyDescent="0.25">
      <c r="A605">
        <v>604</v>
      </c>
      <c r="F605">
        <v>154.26270299999999</v>
      </c>
      <c r="G605">
        <v>9.9776019999999992</v>
      </c>
      <c r="H605">
        <v>155.54709099999999</v>
      </c>
      <c r="I605">
        <v>6.0391839999999997</v>
      </c>
    </row>
    <row r="606" spans="1:9" x14ac:dyDescent="0.25">
      <c r="A606">
        <v>605</v>
      </c>
      <c r="F606">
        <v>154.519744</v>
      </c>
      <c r="G606">
        <v>10.005509999999999</v>
      </c>
      <c r="H606">
        <v>155.54709099999999</v>
      </c>
      <c r="I606">
        <v>6.0391839999999997</v>
      </c>
    </row>
    <row r="607" spans="1:9" x14ac:dyDescent="0.25">
      <c r="A607">
        <v>606</v>
      </c>
      <c r="H607">
        <v>155.54709099999999</v>
      </c>
      <c r="I607">
        <v>6.0391839999999997</v>
      </c>
    </row>
    <row r="608" spans="1:9" x14ac:dyDescent="0.25">
      <c r="A608">
        <v>607</v>
      </c>
      <c r="H608">
        <v>155.54709099999999</v>
      </c>
      <c r="I608">
        <v>6.0391839999999997</v>
      </c>
    </row>
    <row r="609" spans="1:9" x14ac:dyDescent="0.25">
      <c r="A609">
        <v>608</v>
      </c>
    </row>
    <row r="610" spans="1:9" x14ac:dyDescent="0.25">
      <c r="A610">
        <v>609</v>
      </c>
      <c r="B610">
        <v>173.703723</v>
      </c>
      <c r="C610">
        <v>8.5516839999999998</v>
      </c>
    </row>
    <row r="611" spans="1:9" x14ac:dyDescent="0.25">
      <c r="A611">
        <v>610</v>
      </c>
      <c r="B611">
        <v>173.74076399999998</v>
      </c>
      <c r="C611">
        <v>8.4529589999999999</v>
      </c>
    </row>
    <row r="612" spans="1:9" x14ac:dyDescent="0.25">
      <c r="A612">
        <v>611</v>
      </c>
      <c r="B612">
        <v>173.72015099999999</v>
      </c>
      <c r="C612">
        <v>8.5352040000000002</v>
      </c>
    </row>
    <row r="613" spans="1:9" x14ac:dyDescent="0.25">
      <c r="A613">
        <v>612</v>
      </c>
      <c r="B613">
        <v>173.732856</v>
      </c>
      <c r="C613">
        <v>8.5449490000000008</v>
      </c>
    </row>
    <row r="614" spans="1:9" x14ac:dyDescent="0.25">
      <c r="A614">
        <v>613</v>
      </c>
      <c r="B614">
        <v>173.735816</v>
      </c>
      <c r="C614">
        <v>8.548724</v>
      </c>
    </row>
    <row r="615" spans="1:9" x14ac:dyDescent="0.25">
      <c r="A615">
        <v>614</v>
      </c>
      <c r="B615">
        <v>173.75198899999998</v>
      </c>
      <c r="C615">
        <v>8.5425509999999996</v>
      </c>
    </row>
    <row r="616" spans="1:9" x14ac:dyDescent="0.25">
      <c r="A616">
        <v>615</v>
      </c>
      <c r="B616">
        <v>173.72433599999999</v>
      </c>
      <c r="C616">
        <v>8.5363779999999991</v>
      </c>
      <c r="D616">
        <v>180.25219299999998</v>
      </c>
      <c r="E616">
        <v>7.0029589999999997</v>
      </c>
    </row>
    <row r="617" spans="1:9" x14ac:dyDescent="0.25">
      <c r="A617">
        <v>616</v>
      </c>
      <c r="B617">
        <v>173.67530599999998</v>
      </c>
      <c r="C617">
        <v>8.5422449999999994</v>
      </c>
      <c r="D617">
        <v>180.08606800000001</v>
      </c>
      <c r="E617">
        <v>6.9702549999999999</v>
      </c>
    </row>
    <row r="618" spans="1:9" x14ac:dyDescent="0.25">
      <c r="A618">
        <v>617</v>
      </c>
      <c r="B618">
        <v>173.703723</v>
      </c>
      <c r="C618">
        <v>8.5516839999999998</v>
      </c>
      <c r="D618">
        <v>180.10147799999999</v>
      </c>
      <c r="E618">
        <v>6.9661739999999996</v>
      </c>
    </row>
    <row r="619" spans="1:9" x14ac:dyDescent="0.25">
      <c r="A619">
        <v>618</v>
      </c>
      <c r="D619">
        <v>180.250508</v>
      </c>
      <c r="E619">
        <v>7.0234690000000004</v>
      </c>
    </row>
    <row r="620" spans="1:9" x14ac:dyDescent="0.25">
      <c r="A620">
        <v>619</v>
      </c>
      <c r="D620">
        <v>180.19657999999998</v>
      </c>
      <c r="E620">
        <v>7.0481119999999997</v>
      </c>
    </row>
    <row r="621" spans="1:9" x14ac:dyDescent="0.25">
      <c r="A621">
        <v>620</v>
      </c>
      <c r="D621">
        <v>180.25887599999999</v>
      </c>
      <c r="E621">
        <v>7.0127040000000003</v>
      </c>
    </row>
    <row r="622" spans="1:9" x14ac:dyDescent="0.25">
      <c r="A622">
        <v>621</v>
      </c>
      <c r="D622">
        <v>180.164132</v>
      </c>
      <c r="E622">
        <v>7.0311219999999999</v>
      </c>
    </row>
    <row r="623" spans="1:9" x14ac:dyDescent="0.25">
      <c r="A623">
        <v>622</v>
      </c>
      <c r="D623">
        <v>180.25219299999998</v>
      </c>
      <c r="E623">
        <v>7.0029589999999997</v>
      </c>
      <c r="F623">
        <v>180.03101799999999</v>
      </c>
      <c r="G623">
        <v>10.408775</v>
      </c>
    </row>
    <row r="624" spans="1:9" x14ac:dyDescent="0.25">
      <c r="A624">
        <v>623</v>
      </c>
      <c r="F624">
        <v>180.031835</v>
      </c>
      <c r="G624">
        <v>10.409898</v>
      </c>
      <c r="H624">
        <v>181.96387799999999</v>
      </c>
      <c r="I624">
        <v>5.512143</v>
      </c>
    </row>
    <row r="625" spans="1:9" x14ac:dyDescent="0.25">
      <c r="A625">
        <v>624</v>
      </c>
      <c r="F625">
        <v>180.01030499999999</v>
      </c>
      <c r="G625">
        <v>10.428214000000001</v>
      </c>
      <c r="H625">
        <v>181.870509</v>
      </c>
      <c r="I625">
        <v>5.5518879999999999</v>
      </c>
    </row>
    <row r="626" spans="1:9" x14ac:dyDescent="0.25">
      <c r="A626">
        <v>625</v>
      </c>
      <c r="F626">
        <v>180.04673299999999</v>
      </c>
      <c r="G626">
        <v>10.451072</v>
      </c>
      <c r="H626">
        <v>181.993011</v>
      </c>
      <c r="I626">
        <v>5.4966330000000001</v>
      </c>
    </row>
    <row r="627" spans="1:9" x14ac:dyDescent="0.25">
      <c r="A627">
        <v>626</v>
      </c>
      <c r="F627">
        <v>179.985355</v>
      </c>
      <c r="G627">
        <v>10.45148</v>
      </c>
      <c r="H627">
        <v>181.919028</v>
      </c>
      <c r="I627">
        <v>5.4936730000000003</v>
      </c>
    </row>
    <row r="628" spans="1:9" x14ac:dyDescent="0.25">
      <c r="A628">
        <v>627</v>
      </c>
      <c r="F628">
        <v>179.97734600000001</v>
      </c>
      <c r="G628">
        <v>10.438469</v>
      </c>
      <c r="H628">
        <v>181.94617</v>
      </c>
      <c r="I628">
        <v>5.510459</v>
      </c>
    </row>
    <row r="629" spans="1:9" x14ac:dyDescent="0.25">
      <c r="A629">
        <v>628</v>
      </c>
      <c r="F629">
        <v>179.99902800000001</v>
      </c>
      <c r="G629">
        <v>10.394541</v>
      </c>
      <c r="H629">
        <v>181.99867599999999</v>
      </c>
      <c r="I629">
        <v>5.4454079999999996</v>
      </c>
    </row>
    <row r="630" spans="1:9" x14ac:dyDescent="0.25">
      <c r="A630">
        <v>629</v>
      </c>
      <c r="B630">
        <v>198.836173</v>
      </c>
      <c r="C630">
        <v>7.4828570000000001</v>
      </c>
      <c r="F630">
        <v>180.02285699999999</v>
      </c>
      <c r="G630">
        <v>10.402958999999999</v>
      </c>
      <c r="H630">
        <v>181.97571499999998</v>
      </c>
      <c r="I630">
        <v>5.50204</v>
      </c>
    </row>
    <row r="631" spans="1:9" x14ac:dyDescent="0.25">
      <c r="A631">
        <v>630</v>
      </c>
      <c r="B631">
        <v>198.761989</v>
      </c>
      <c r="C631">
        <v>7.4959699999999998</v>
      </c>
      <c r="H631">
        <v>181.96387799999999</v>
      </c>
      <c r="I631">
        <v>5.512143</v>
      </c>
    </row>
    <row r="632" spans="1:9" x14ac:dyDescent="0.25">
      <c r="A632">
        <v>631</v>
      </c>
      <c r="B632">
        <v>198.77489800000001</v>
      </c>
      <c r="C632">
        <v>7.4615309999999999</v>
      </c>
      <c r="H632">
        <v>181.96387799999999</v>
      </c>
      <c r="I632">
        <v>5.512143</v>
      </c>
    </row>
    <row r="633" spans="1:9" x14ac:dyDescent="0.25">
      <c r="A633">
        <v>632</v>
      </c>
      <c r="B633">
        <v>198.76387699999998</v>
      </c>
      <c r="C633">
        <v>7.4776020000000001</v>
      </c>
    </row>
    <row r="634" spans="1:9" x14ac:dyDescent="0.25">
      <c r="A634">
        <v>633</v>
      </c>
      <c r="B634">
        <v>198.78030699999999</v>
      </c>
      <c r="C634">
        <v>7.4795920000000002</v>
      </c>
    </row>
    <row r="635" spans="1:9" x14ac:dyDescent="0.25">
      <c r="A635">
        <v>634</v>
      </c>
      <c r="B635">
        <v>198.808063</v>
      </c>
      <c r="C635">
        <v>7.4817859999999996</v>
      </c>
    </row>
    <row r="636" spans="1:9" x14ac:dyDescent="0.25">
      <c r="A636">
        <v>635</v>
      </c>
      <c r="B636">
        <v>198.814132</v>
      </c>
      <c r="C636">
        <v>7.4987750000000002</v>
      </c>
    </row>
    <row r="637" spans="1:9" x14ac:dyDescent="0.25">
      <c r="A637">
        <v>636</v>
      </c>
      <c r="B637">
        <v>198.79923199999999</v>
      </c>
      <c r="C637">
        <v>7.5419390000000002</v>
      </c>
      <c r="D637">
        <v>205.77249499999999</v>
      </c>
      <c r="E637">
        <v>6.2376529999999999</v>
      </c>
    </row>
    <row r="638" spans="1:9" x14ac:dyDescent="0.25">
      <c r="A638">
        <v>637</v>
      </c>
      <c r="B638">
        <v>198.836173</v>
      </c>
      <c r="C638">
        <v>7.4828570000000001</v>
      </c>
      <c r="D638">
        <v>205.84275399999999</v>
      </c>
      <c r="E638">
        <v>6.2684179999999996</v>
      </c>
    </row>
    <row r="639" spans="1:9" x14ac:dyDescent="0.25">
      <c r="A639">
        <v>638</v>
      </c>
      <c r="D639">
        <v>205.77479499999998</v>
      </c>
      <c r="E639">
        <v>6.2589800000000002</v>
      </c>
    </row>
    <row r="640" spans="1:9" x14ac:dyDescent="0.25">
      <c r="A640">
        <v>639</v>
      </c>
      <c r="D640">
        <v>205.771579</v>
      </c>
      <c r="E640">
        <v>6.2373979999999998</v>
      </c>
    </row>
    <row r="641" spans="1:9" x14ac:dyDescent="0.25">
      <c r="A641">
        <v>640</v>
      </c>
      <c r="D641">
        <v>205.81668400000001</v>
      </c>
      <c r="E641">
        <v>6.2448980000000001</v>
      </c>
    </row>
    <row r="642" spans="1:9" x14ac:dyDescent="0.25">
      <c r="A642">
        <v>641</v>
      </c>
      <c r="D642">
        <v>205.79846899999998</v>
      </c>
      <c r="E642">
        <v>6.2071940000000003</v>
      </c>
    </row>
    <row r="643" spans="1:9" x14ac:dyDescent="0.25">
      <c r="A643">
        <v>642</v>
      </c>
      <c r="D643">
        <v>205.79816399999999</v>
      </c>
      <c r="E643">
        <v>6.2517339999999999</v>
      </c>
    </row>
    <row r="644" spans="1:9" x14ac:dyDescent="0.25">
      <c r="A644">
        <v>643</v>
      </c>
      <c r="D644">
        <v>205.77249499999999</v>
      </c>
      <c r="E644">
        <v>6.2376529999999999</v>
      </c>
    </row>
    <row r="645" spans="1:9" x14ac:dyDescent="0.25">
      <c r="A645">
        <v>644</v>
      </c>
      <c r="F645">
        <v>206.37556000000001</v>
      </c>
      <c r="G645">
        <v>9.1593879999999999</v>
      </c>
      <c r="H645">
        <v>207.06469299999998</v>
      </c>
      <c r="I645">
        <v>4.8370410000000001</v>
      </c>
    </row>
    <row r="646" spans="1:9" x14ac:dyDescent="0.25">
      <c r="A646">
        <v>645</v>
      </c>
      <c r="F646">
        <v>206.36336799999998</v>
      </c>
      <c r="G646">
        <v>9.1394900000000003</v>
      </c>
      <c r="H646">
        <v>206.96041</v>
      </c>
      <c r="I646">
        <v>4.8307650000000004</v>
      </c>
    </row>
    <row r="647" spans="1:9" x14ac:dyDescent="0.25">
      <c r="A647">
        <v>646</v>
      </c>
      <c r="F647">
        <v>206.42336999999998</v>
      </c>
      <c r="G647">
        <v>9.1487750000000005</v>
      </c>
      <c r="H647">
        <v>207.02428399999999</v>
      </c>
      <c r="I647">
        <v>4.8169389999999996</v>
      </c>
    </row>
    <row r="648" spans="1:9" x14ac:dyDescent="0.25">
      <c r="A648">
        <v>647</v>
      </c>
      <c r="F648">
        <v>206.42622699999998</v>
      </c>
      <c r="G648">
        <v>9.1609180000000006</v>
      </c>
      <c r="H648">
        <v>207.07306199999999</v>
      </c>
      <c r="I648">
        <v>4.7894899999999998</v>
      </c>
    </row>
    <row r="649" spans="1:9" x14ac:dyDescent="0.25">
      <c r="A649">
        <v>648</v>
      </c>
      <c r="F649">
        <v>206.38408199999998</v>
      </c>
      <c r="G649">
        <v>9.2186219999999999</v>
      </c>
      <c r="H649">
        <v>207.013622</v>
      </c>
      <c r="I649">
        <v>4.7963779999999998</v>
      </c>
    </row>
    <row r="650" spans="1:9" x14ac:dyDescent="0.25">
      <c r="A650">
        <v>649</v>
      </c>
      <c r="F650">
        <v>206.48821599999999</v>
      </c>
      <c r="G650">
        <v>9.1753579999999992</v>
      </c>
      <c r="H650">
        <v>207.07596899999999</v>
      </c>
      <c r="I650">
        <v>4.7719899999999997</v>
      </c>
    </row>
    <row r="651" spans="1:9" x14ac:dyDescent="0.25">
      <c r="A651">
        <v>650</v>
      </c>
      <c r="F651">
        <v>206.44990099999998</v>
      </c>
      <c r="G651">
        <v>9.1942850000000007</v>
      </c>
      <c r="H651">
        <v>207.082652</v>
      </c>
      <c r="I651">
        <v>4.7147959999999998</v>
      </c>
    </row>
    <row r="652" spans="1:9" x14ac:dyDescent="0.25">
      <c r="A652">
        <v>651</v>
      </c>
      <c r="F652">
        <v>206.46606800000001</v>
      </c>
      <c r="G652">
        <v>9.1824480000000008</v>
      </c>
      <c r="H652">
        <v>207.15188499999999</v>
      </c>
      <c r="I652">
        <v>4.7316330000000004</v>
      </c>
    </row>
    <row r="653" spans="1:9" x14ac:dyDescent="0.25">
      <c r="A653">
        <v>652</v>
      </c>
      <c r="B653">
        <v>223.57606000000001</v>
      </c>
      <c r="C653">
        <v>7.2224750000000002</v>
      </c>
      <c r="F653">
        <v>206.37556000000001</v>
      </c>
      <c r="G653">
        <v>9.1593879999999999</v>
      </c>
      <c r="H653">
        <v>207.166988</v>
      </c>
      <c r="I653">
        <v>4.7567349999999999</v>
      </c>
    </row>
    <row r="654" spans="1:9" x14ac:dyDescent="0.25">
      <c r="A654">
        <v>653</v>
      </c>
      <c r="B654">
        <v>223.570707</v>
      </c>
      <c r="C654">
        <v>7.1892930000000002</v>
      </c>
      <c r="H654">
        <v>207.06469299999998</v>
      </c>
      <c r="I654">
        <v>4.8370410000000001</v>
      </c>
    </row>
    <row r="655" spans="1:9" x14ac:dyDescent="0.25">
      <c r="A655">
        <v>654</v>
      </c>
      <c r="B655">
        <v>223.52424199999999</v>
      </c>
      <c r="C655">
        <v>7.134849</v>
      </c>
    </row>
    <row r="656" spans="1:9" x14ac:dyDescent="0.25">
      <c r="A656">
        <v>655</v>
      </c>
      <c r="B656">
        <v>223.54429300000001</v>
      </c>
      <c r="C656">
        <v>7.1421710000000003</v>
      </c>
    </row>
    <row r="657" spans="1:9" x14ac:dyDescent="0.25">
      <c r="A657">
        <v>656</v>
      </c>
      <c r="B657">
        <v>223.54146499999999</v>
      </c>
      <c r="C657">
        <v>7.1552519999999999</v>
      </c>
    </row>
    <row r="658" spans="1:9" x14ac:dyDescent="0.25">
      <c r="A658">
        <v>657</v>
      </c>
      <c r="B658">
        <v>223.56100900000001</v>
      </c>
      <c r="C658">
        <v>7.1365150000000002</v>
      </c>
    </row>
    <row r="659" spans="1:9" x14ac:dyDescent="0.25">
      <c r="A659">
        <v>658</v>
      </c>
      <c r="B659">
        <v>223.564798</v>
      </c>
      <c r="C659">
        <v>7.1236360000000003</v>
      </c>
    </row>
    <row r="660" spans="1:9" x14ac:dyDescent="0.25">
      <c r="A660">
        <v>659</v>
      </c>
      <c r="B660">
        <v>223.54742400000001</v>
      </c>
      <c r="C660">
        <v>7.2310610000000004</v>
      </c>
      <c r="D660">
        <v>230.25752399999999</v>
      </c>
      <c r="E660">
        <v>5.1173229999999998</v>
      </c>
    </row>
    <row r="661" spans="1:9" x14ac:dyDescent="0.25">
      <c r="A661">
        <v>660</v>
      </c>
      <c r="B661">
        <v>223.56954500000001</v>
      </c>
      <c r="C661">
        <v>7.2202520000000003</v>
      </c>
      <c r="D661">
        <v>230.24020200000001</v>
      </c>
      <c r="E661">
        <v>5.0812629999999999</v>
      </c>
    </row>
    <row r="662" spans="1:9" x14ac:dyDescent="0.25">
      <c r="A662">
        <v>661</v>
      </c>
      <c r="B662">
        <v>223.57606000000001</v>
      </c>
      <c r="C662">
        <v>7.2224750000000002</v>
      </c>
      <c r="D662">
        <v>230.205152</v>
      </c>
      <c r="E662">
        <v>5.0981310000000004</v>
      </c>
    </row>
    <row r="663" spans="1:9" x14ac:dyDescent="0.25">
      <c r="A663">
        <v>662</v>
      </c>
      <c r="D663">
        <v>230.22732300000001</v>
      </c>
      <c r="E663">
        <v>5.1124239999999999</v>
      </c>
    </row>
    <row r="664" spans="1:9" x14ac:dyDescent="0.25">
      <c r="A664">
        <v>663</v>
      </c>
      <c r="D664">
        <v>230.178686</v>
      </c>
      <c r="E664">
        <v>5.0534340000000002</v>
      </c>
    </row>
    <row r="665" spans="1:9" x14ac:dyDescent="0.25">
      <c r="A665">
        <v>664</v>
      </c>
      <c r="D665">
        <v>230.167474</v>
      </c>
      <c r="E665">
        <v>5.0655049999999999</v>
      </c>
    </row>
    <row r="666" spans="1:9" x14ac:dyDescent="0.25">
      <c r="A666">
        <v>665</v>
      </c>
      <c r="D666">
        <v>230.15964700000001</v>
      </c>
      <c r="E666">
        <v>5.0779800000000002</v>
      </c>
    </row>
    <row r="667" spans="1:9" x14ac:dyDescent="0.25">
      <c r="A667">
        <v>666</v>
      </c>
      <c r="D667">
        <v>230.25752399999999</v>
      </c>
      <c r="E667">
        <v>5.0795450000000004</v>
      </c>
    </row>
    <row r="668" spans="1:9" x14ac:dyDescent="0.25">
      <c r="A668">
        <v>667</v>
      </c>
      <c r="F668">
        <v>230.28015099999999</v>
      </c>
      <c r="G668">
        <v>8.7650509999999997</v>
      </c>
      <c r="H668">
        <v>230.97035399999999</v>
      </c>
      <c r="I668">
        <v>4.052778</v>
      </c>
    </row>
    <row r="669" spans="1:9" x14ac:dyDescent="0.25">
      <c r="A669">
        <v>668</v>
      </c>
      <c r="F669">
        <v>230.26984999999999</v>
      </c>
      <c r="G669">
        <v>8.7726260000000007</v>
      </c>
      <c r="H669">
        <v>230.98343399999999</v>
      </c>
      <c r="I669">
        <v>4.0067170000000001</v>
      </c>
    </row>
    <row r="670" spans="1:9" x14ac:dyDescent="0.25">
      <c r="A670">
        <v>669</v>
      </c>
      <c r="F670">
        <v>230.30580699999999</v>
      </c>
      <c r="G670">
        <v>8.7672220000000003</v>
      </c>
      <c r="H670">
        <v>231.00464600000001</v>
      </c>
      <c r="I670">
        <v>3.990656</v>
      </c>
    </row>
    <row r="671" spans="1:9" x14ac:dyDescent="0.25">
      <c r="A671">
        <v>670</v>
      </c>
      <c r="F671">
        <v>230.229849</v>
      </c>
      <c r="G671">
        <v>8.7779279999999993</v>
      </c>
      <c r="H671">
        <v>230.968029</v>
      </c>
      <c r="I671">
        <v>4.0232830000000002</v>
      </c>
    </row>
    <row r="672" spans="1:9" x14ac:dyDescent="0.25">
      <c r="A672">
        <v>671</v>
      </c>
      <c r="F672">
        <v>230.23646500000001</v>
      </c>
      <c r="G672">
        <v>8.7590400000000006</v>
      </c>
      <c r="H672">
        <v>230.94651400000001</v>
      </c>
      <c r="I672">
        <v>3.9894440000000002</v>
      </c>
    </row>
    <row r="673" spans="1:9" x14ac:dyDescent="0.25">
      <c r="A673">
        <v>672</v>
      </c>
      <c r="F673">
        <v>230.24954600000001</v>
      </c>
      <c r="G673">
        <v>8.7602010000000003</v>
      </c>
      <c r="H673">
        <v>230.97449499999999</v>
      </c>
      <c r="I673">
        <v>3.9610099999999999</v>
      </c>
    </row>
    <row r="674" spans="1:9" x14ac:dyDescent="0.25">
      <c r="A674">
        <v>673</v>
      </c>
      <c r="F674">
        <v>230.29449399999999</v>
      </c>
      <c r="G674">
        <v>8.7129300000000001</v>
      </c>
      <c r="H674">
        <v>230.96151499999999</v>
      </c>
      <c r="I674">
        <v>3.95207</v>
      </c>
    </row>
    <row r="675" spans="1:9" x14ac:dyDescent="0.25">
      <c r="A675">
        <v>674</v>
      </c>
      <c r="F675">
        <v>230.28227200000001</v>
      </c>
      <c r="G675">
        <v>8.7915650000000003</v>
      </c>
      <c r="H675">
        <v>230.97868499999998</v>
      </c>
      <c r="I675">
        <v>3.9610099999999999</v>
      </c>
    </row>
    <row r="676" spans="1:9" x14ac:dyDescent="0.25">
      <c r="A676">
        <v>675</v>
      </c>
      <c r="B676">
        <v>250.20312899999999</v>
      </c>
      <c r="C676">
        <v>6.9261109999999997</v>
      </c>
      <c r="H676">
        <v>231.10161600000001</v>
      </c>
      <c r="I676">
        <v>4.0000499999999999</v>
      </c>
    </row>
    <row r="677" spans="1:9" x14ac:dyDescent="0.25">
      <c r="A677">
        <v>676</v>
      </c>
      <c r="B677">
        <v>250.230602</v>
      </c>
      <c r="C677">
        <v>6.902374</v>
      </c>
      <c r="H677">
        <v>230.97035399999999</v>
      </c>
      <c r="I677">
        <v>4.052778</v>
      </c>
    </row>
    <row r="678" spans="1:9" x14ac:dyDescent="0.25">
      <c r="A678">
        <v>677</v>
      </c>
      <c r="B678">
        <v>250.21898999999999</v>
      </c>
      <c r="C678">
        <v>6.9005549999999998</v>
      </c>
    </row>
    <row r="679" spans="1:9" x14ac:dyDescent="0.25">
      <c r="A679">
        <v>678</v>
      </c>
      <c r="B679">
        <v>250.22126</v>
      </c>
      <c r="C679">
        <v>6.8929289999999996</v>
      </c>
    </row>
    <row r="680" spans="1:9" x14ac:dyDescent="0.25">
      <c r="A680">
        <v>679</v>
      </c>
      <c r="B680">
        <v>250.26222200000001</v>
      </c>
      <c r="C680">
        <v>6.8740399999999999</v>
      </c>
    </row>
    <row r="681" spans="1:9" x14ac:dyDescent="0.25">
      <c r="A681">
        <v>680</v>
      </c>
      <c r="B681">
        <v>250.25535200000002</v>
      </c>
      <c r="C681">
        <v>6.8937369999999998</v>
      </c>
    </row>
    <row r="682" spans="1:9" x14ac:dyDescent="0.25">
      <c r="A682">
        <v>681</v>
      </c>
      <c r="B682">
        <v>250.26636100000002</v>
      </c>
      <c r="C682">
        <v>6.8953530000000001</v>
      </c>
    </row>
    <row r="683" spans="1:9" x14ac:dyDescent="0.25">
      <c r="A683">
        <v>682</v>
      </c>
      <c r="B683">
        <v>250.292373</v>
      </c>
      <c r="C683">
        <v>6.9244440000000003</v>
      </c>
      <c r="D683">
        <v>257.84711800000002</v>
      </c>
      <c r="E683">
        <v>5.3182320000000001</v>
      </c>
    </row>
    <row r="684" spans="1:9" x14ac:dyDescent="0.25">
      <c r="A684">
        <v>683</v>
      </c>
      <c r="B684">
        <v>250.20312899999999</v>
      </c>
      <c r="C684">
        <v>6.9261109999999997</v>
      </c>
      <c r="D684">
        <v>257.82232299999998</v>
      </c>
      <c r="E684">
        <v>5.2658079999999998</v>
      </c>
    </row>
    <row r="685" spans="1:9" x14ac:dyDescent="0.25">
      <c r="A685">
        <v>684</v>
      </c>
      <c r="B685">
        <v>250.20312899999999</v>
      </c>
      <c r="C685">
        <v>6.9261109999999997</v>
      </c>
      <c r="D685">
        <v>257.80792600000001</v>
      </c>
      <c r="E685">
        <v>5.3141410000000002</v>
      </c>
    </row>
    <row r="686" spans="1:9" x14ac:dyDescent="0.25">
      <c r="A686">
        <v>685</v>
      </c>
      <c r="D686">
        <v>257.82742300000001</v>
      </c>
      <c r="E686">
        <v>5.2703030000000002</v>
      </c>
    </row>
    <row r="687" spans="1:9" x14ac:dyDescent="0.25">
      <c r="A687">
        <v>686</v>
      </c>
      <c r="D687">
        <v>257.78383600000001</v>
      </c>
      <c r="E687">
        <v>5.230556</v>
      </c>
    </row>
    <row r="688" spans="1:9" x14ac:dyDescent="0.25">
      <c r="A688">
        <v>687</v>
      </c>
      <c r="D688">
        <v>257.76252299999999</v>
      </c>
      <c r="E688">
        <v>5.3163629999999999</v>
      </c>
    </row>
    <row r="689" spans="1:11" x14ac:dyDescent="0.25">
      <c r="A689">
        <v>688</v>
      </c>
      <c r="D689">
        <v>257.86434100000002</v>
      </c>
      <c r="E689">
        <v>5.2540399999999998</v>
      </c>
    </row>
    <row r="690" spans="1:11" x14ac:dyDescent="0.25">
      <c r="A690">
        <v>689</v>
      </c>
      <c r="D690">
        <v>257.84711800000002</v>
      </c>
      <c r="E690">
        <v>5.3182320000000001</v>
      </c>
    </row>
    <row r="691" spans="1:11" x14ac:dyDescent="0.25">
      <c r="A691">
        <v>690</v>
      </c>
      <c r="F691">
        <v>258.23121200000003</v>
      </c>
      <c r="G691">
        <v>8.6012120000000003</v>
      </c>
    </row>
    <row r="692" spans="1:11" x14ac:dyDescent="0.25">
      <c r="A692">
        <v>691</v>
      </c>
      <c r="F692">
        <v>258.23121200000003</v>
      </c>
      <c r="G692">
        <v>8.6012120000000003</v>
      </c>
      <c r="H692">
        <v>259.99757399999999</v>
      </c>
      <c r="I692">
        <v>3.5793430000000002</v>
      </c>
    </row>
    <row r="693" spans="1:11" x14ac:dyDescent="0.25">
      <c r="A693">
        <v>692</v>
      </c>
      <c r="F693">
        <v>258.23121200000003</v>
      </c>
      <c r="G693">
        <v>8.6012120000000003</v>
      </c>
      <c r="H693">
        <v>259.99757399999999</v>
      </c>
      <c r="I693">
        <v>3.5793430000000002</v>
      </c>
      <c r="J693">
        <v>235.671312</v>
      </c>
      <c r="K693">
        <v>13.571211</v>
      </c>
    </row>
    <row r="694" spans="1:11" x14ac:dyDescent="0.25">
      <c r="A694">
        <v>693</v>
      </c>
    </row>
    <row r="695" spans="1:11" x14ac:dyDescent="0.25">
      <c r="A695">
        <v>694</v>
      </c>
    </row>
    <row r="696" spans="1:11" x14ac:dyDescent="0.25">
      <c r="A696">
        <v>695</v>
      </c>
    </row>
    <row r="697" spans="1:11" x14ac:dyDescent="0.25">
      <c r="A697">
        <v>696</v>
      </c>
    </row>
    <row r="698" spans="1:11" x14ac:dyDescent="0.25">
      <c r="A698">
        <v>697</v>
      </c>
    </row>
    <row r="699" spans="1:11" x14ac:dyDescent="0.25">
      <c r="A699">
        <v>698</v>
      </c>
    </row>
    <row r="700" spans="1:11" x14ac:dyDescent="0.25">
      <c r="A700">
        <v>699</v>
      </c>
    </row>
    <row r="701" spans="1:11" x14ac:dyDescent="0.25">
      <c r="A701">
        <v>700</v>
      </c>
    </row>
    <row r="702" spans="1:11" x14ac:dyDescent="0.25">
      <c r="A702">
        <v>701</v>
      </c>
    </row>
    <row r="703" spans="1:11" x14ac:dyDescent="0.25">
      <c r="A703">
        <v>702</v>
      </c>
    </row>
    <row r="704" spans="1:1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1" x14ac:dyDescent="0.25">
      <c r="A721">
        <v>720</v>
      </c>
    </row>
    <row r="722" spans="1:11" x14ac:dyDescent="0.25">
      <c r="A722">
        <v>721</v>
      </c>
    </row>
    <row r="723" spans="1:11" x14ac:dyDescent="0.25">
      <c r="A723">
        <v>722</v>
      </c>
    </row>
    <row r="724" spans="1:11" x14ac:dyDescent="0.25">
      <c r="A724">
        <v>723</v>
      </c>
    </row>
    <row r="725" spans="1:11" x14ac:dyDescent="0.25">
      <c r="A725">
        <v>724</v>
      </c>
    </row>
    <row r="726" spans="1:11" x14ac:dyDescent="0.25">
      <c r="A726">
        <v>725</v>
      </c>
      <c r="J726">
        <v>235.63328100000001</v>
      </c>
      <c r="K726">
        <v>13.761262</v>
      </c>
    </row>
    <row r="727" spans="1:11" x14ac:dyDescent="0.25">
      <c r="A727">
        <v>726</v>
      </c>
      <c r="D727">
        <v>249.777221</v>
      </c>
      <c r="E727">
        <v>8.2370699999999992</v>
      </c>
    </row>
    <row r="728" spans="1:11" x14ac:dyDescent="0.25">
      <c r="A728">
        <v>727</v>
      </c>
      <c r="D728">
        <v>249.777321</v>
      </c>
      <c r="E728">
        <v>8.2665649999999999</v>
      </c>
    </row>
    <row r="729" spans="1:11" x14ac:dyDescent="0.25">
      <c r="A729">
        <v>728</v>
      </c>
      <c r="D729">
        <v>249.78308100000001</v>
      </c>
      <c r="E729">
        <v>8.275404</v>
      </c>
    </row>
    <row r="730" spans="1:11" x14ac:dyDescent="0.25">
      <c r="A730">
        <v>729</v>
      </c>
      <c r="D730">
        <v>249.771816</v>
      </c>
      <c r="E730">
        <v>8.2531309999999998</v>
      </c>
    </row>
    <row r="731" spans="1:11" x14ac:dyDescent="0.25">
      <c r="A731">
        <v>730</v>
      </c>
      <c r="D731">
        <v>249.75080500000001</v>
      </c>
      <c r="E731">
        <v>8.257676</v>
      </c>
    </row>
    <row r="732" spans="1:11" x14ac:dyDescent="0.25">
      <c r="A732">
        <v>731</v>
      </c>
      <c r="D732">
        <v>249.75464600000001</v>
      </c>
      <c r="E732">
        <v>8.2550000000000008</v>
      </c>
    </row>
    <row r="733" spans="1:11" x14ac:dyDescent="0.25">
      <c r="A733">
        <v>732</v>
      </c>
      <c r="D733">
        <v>249.75202200000001</v>
      </c>
      <c r="E733">
        <v>8.246969</v>
      </c>
    </row>
    <row r="734" spans="1:11" x14ac:dyDescent="0.25">
      <c r="A734">
        <v>733</v>
      </c>
      <c r="D734">
        <v>249.738384</v>
      </c>
      <c r="E734">
        <v>8.2412120000000009</v>
      </c>
    </row>
    <row r="735" spans="1:11" x14ac:dyDescent="0.25">
      <c r="A735">
        <v>734</v>
      </c>
      <c r="B735">
        <v>242.35171700000001</v>
      </c>
      <c r="C735">
        <v>6.4915149999999997</v>
      </c>
      <c r="D735">
        <v>249.70923999999999</v>
      </c>
      <c r="E735">
        <v>8.2543430000000004</v>
      </c>
    </row>
    <row r="736" spans="1:11" x14ac:dyDescent="0.25">
      <c r="A736">
        <v>735</v>
      </c>
      <c r="B736">
        <v>242.36606</v>
      </c>
      <c r="C736">
        <v>6.4379289999999996</v>
      </c>
      <c r="D736">
        <v>249.759998</v>
      </c>
      <c r="E736">
        <v>8.2497980000000002</v>
      </c>
    </row>
    <row r="737" spans="1:9" x14ac:dyDescent="0.25">
      <c r="A737">
        <v>736</v>
      </c>
      <c r="B737">
        <v>242.39439199999998</v>
      </c>
      <c r="C737">
        <v>6.439343</v>
      </c>
      <c r="D737">
        <v>249.777221</v>
      </c>
      <c r="E737">
        <v>8.2370699999999992</v>
      </c>
    </row>
    <row r="738" spans="1:9" x14ac:dyDescent="0.25">
      <c r="A738">
        <v>737</v>
      </c>
      <c r="B738">
        <v>242.37151299999999</v>
      </c>
      <c r="C738">
        <v>6.5089389999999998</v>
      </c>
    </row>
    <row r="739" spans="1:9" x14ac:dyDescent="0.25">
      <c r="A739">
        <v>738</v>
      </c>
      <c r="B739">
        <v>242.34444199999999</v>
      </c>
      <c r="C739">
        <v>6.4642419999999996</v>
      </c>
    </row>
    <row r="740" spans="1:9" x14ac:dyDescent="0.25">
      <c r="A740">
        <v>739</v>
      </c>
      <c r="B740">
        <v>242.31752599999999</v>
      </c>
      <c r="C740">
        <v>6.4507070000000004</v>
      </c>
    </row>
    <row r="741" spans="1:9" x14ac:dyDescent="0.25">
      <c r="A741">
        <v>740</v>
      </c>
      <c r="B741">
        <v>242.36303100000001</v>
      </c>
      <c r="C741">
        <v>6.4586360000000003</v>
      </c>
      <c r="H741">
        <v>246.38343399999999</v>
      </c>
      <c r="I741">
        <v>10.076969</v>
      </c>
    </row>
    <row r="742" spans="1:9" x14ac:dyDescent="0.25">
      <c r="A742">
        <v>741</v>
      </c>
      <c r="B742">
        <v>242.289545</v>
      </c>
      <c r="C742">
        <v>6.4958580000000001</v>
      </c>
      <c r="H742">
        <v>246.40989999999999</v>
      </c>
      <c r="I742">
        <v>10.100909</v>
      </c>
    </row>
    <row r="743" spans="1:9" x14ac:dyDescent="0.25">
      <c r="A743">
        <v>742</v>
      </c>
      <c r="B743">
        <v>242.35171700000001</v>
      </c>
      <c r="C743">
        <v>6.4915149999999997</v>
      </c>
      <c r="F743">
        <v>244.46454599999998</v>
      </c>
      <c r="G743">
        <v>5.6223739999999998</v>
      </c>
      <c r="H743">
        <v>246.399845</v>
      </c>
      <c r="I743">
        <v>10.082625999999999</v>
      </c>
    </row>
    <row r="744" spans="1:9" x14ac:dyDescent="0.25">
      <c r="A744">
        <v>743</v>
      </c>
      <c r="F744">
        <v>244.45489899999998</v>
      </c>
      <c r="G744">
        <v>5.5883839999999996</v>
      </c>
      <c r="H744">
        <v>246.396061</v>
      </c>
      <c r="I744">
        <v>10.125909</v>
      </c>
    </row>
    <row r="745" spans="1:9" x14ac:dyDescent="0.25">
      <c r="A745">
        <v>744</v>
      </c>
      <c r="F745">
        <v>244.438335</v>
      </c>
      <c r="G745">
        <v>5.5892929999999996</v>
      </c>
      <c r="H745">
        <v>246.36924300000001</v>
      </c>
      <c r="I745">
        <v>10.127727999999999</v>
      </c>
    </row>
    <row r="746" spans="1:9" x14ac:dyDescent="0.25">
      <c r="A746">
        <v>745</v>
      </c>
      <c r="F746">
        <v>244.46545399999999</v>
      </c>
      <c r="G746">
        <v>5.6306560000000001</v>
      </c>
      <c r="H746">
        <v>246.37944400000001</v>
      </c>
      <c r="I746">
        <v>10.103382999999999</v>
      </c>
    </row>
    <row r="747" spans="1:9" x14ac:dyDescent="0.25">
      <c r="A747">
        <v>746</v>
      </c>
      <c r="F747">
        <v>244.53151299999999</v>
      </c>
      <c r="G747">
        <v>5.6495959999999998</v>
      </c>
      <c r="H747">
        <v>246.395454</v>
      </c>
      <c r="I747">
        <v>10.101162</v>
      </c>
    </row>
    <row r="748" spans="1:9" x14ac:dyDescent="0.25">
      <c r="A748">
        <v>747</v>
      </c>
      <c r="F748">
        <v>244.44570899999999</v>
      </c>
      <c r="G748">
        <v>5.6334850000000003</v>
      </c>
      <c r="H748">
        <v>246.395858</v>
      </c>
      <c r="I748">
        <v>10.059191999999999</v>
      </c>
    </row>
    <row r="749" spans="1:9" x14ac:dyDescent="0.25">
      <c r="A749">
        <v>748</v>
      </c>
      <c r="D749">
        <v>227.798181</v>
      </c>
      <c r="E749">
        <v>8.091666</v>
      </c>
      <c r="F749">
        <v>244.471462</v>
      </c>
      <c r="G749">
        <v>5.5666159999999998</v>
      </c>
      <c r="H749">
        <v>246.36196899999999</v>
      </c>
      <c r="I749">
        <v>9.995101</v>
      </c>
    </row>
    <row r="750" spans="1:9" x14ac:dyDescent="0.25">
      <c r="A750">
        <v>749</v>
      </c>
      <c r="D750">
        <v>227.757576</v>
      </c>
      <c r="E750">
        <v>8.0158590000000007</v>
      </c>
      <c r="F750">
        <v>244.47742399999998</v>
      </c>
      <c r="G750">
        <v>5.5289900000000003</v>
      </c>
      <c r="H750">
        <v>246.38343399999999</v>
      </c>
      <c r="I750">
        <v>10.076969</v>
      </c>
    </row>
    <row r="751" spans="1:9" x14ac:dyDescent="0.25">
      <c r="A751">
        <v>750</v>
      </c>
      <c r="D751">
        <v>227.73974799999999</v>
      </c>
      <c r="E751">
        <v>8.0493939999999995</v>
      </c>
      <c r="F751">
        <v>244.48570599999999</v>
      </c>
      <c r="G751">
        <v>5.491161</v>
      </c>
    </row>
    <row r="752" spans="1:9" x14ac:dyDescent="0.25">
      <c r="A752">
        <v>751</v>
      </c>
      <c r="D752">
        <v>227.729747</v>
      </c>
      <c r="E752">
        <v>8.0729799999999994</v>
      </c>
    </row>
    <row r="753" spans="1:9" x14ac:dyDescent="0.25">
      <c r="A753">
        <v>752</v>
      </c>
      <c r="D753">
        <v>227.74742499999999</v>
      </c>
      <c r="E753">
        <v>8.0823739999999997</v>
      </c>
    </row>
    <row r="754" spans="1:9" x14ac:dyDescent="0.25">
      <c r="A754">
        <v>753</v>
      </c>
      <c r="D754">
        <v>227.70646400000001</v>
      </c>
      <c r="E754">
        <v>8.0889389999999999</v>
      </c>
    </row>
    <row r="755" spans="1:9" x14ac:dyDescent="0.25">
      <c r="A755">
        <v>754</v>
      </c>
      <c r="D755">
        <v>227.714191</v>
      </c>
      <c r="E755">
        <v>8.0759089999999993</v>
      </c>
    </row>
    <row r="756" spans="1:9" x14ac:dyDescent="0.25">
      <c r="A756">
        <v>755</v>
      </c>
      <c r="B756">
        <v>222.18828300000001</v>
      </c>
      <c r="C756">
        <v>6.3577779999999997</v>
      </c>
      <c r="D756">
        <v>227.70717099999999</v>
      </c>
      <c r="E756">
        <v>8.0864130000000003</v>
      </c>
    </row>
    <row r="757" spans="1:9" x14ac:dyDescent="0.25">
      <c r="A757">
        <v>756</v>
      </c>
      <c r="B757">
        <v>222.130606</v>
      </c>
      <c r="C757">
        <v>6.3368180000000001</v>
      </c>
      <c r="D757">
        <v>227.76550399999999</v>
      </c>
      <c r="E757">
        <v>8.0637869999999996</v>
      </c>
    </row>
    <row r="758" spans="1:9" x14ac:dyDescent="0.25">
      <c r="A758">
        <v>757</v>
      </c>
      <c r="B758">
        <v>222.16792899999999</v>
      </c>
      <c r="C758">
        <v>6.3480299999999996</v>
      </c>
      <c r="D758">
        <v>227.67686900000001</v>
      </c>
      <c r="E758">
        <v>8.0776260000000004</v>
      </c>
    </row>
    <row r="759" spans="1:9" x14ac:dyDescent="0.25">
      <c r="A759">
        <v>758</v>
      </c>
      <c r="B759">
        <v>222.19222199999999</v>
      </c>
      <c r="C759">
        <v>6.3166159999999998</v>
      </c>
      <c r="D759">
        <v>227.798181</v>
      </c>
      <c r="E759">
        <v>8.091666</v>
      </c>
    </row>
    <row r="760" spans="1:9" x14ac:dyDescent="0.25">
      <c r="A760">
        <v>759</v>
      </c>
      <c r="B760">
        <v>222.17500000000001</v>
      </c>
      <c r="C760">
        <v>6.3897979999999999</v>
      </c>
    </row>
    <row r="761" spans="1:9" x14ac:dyDescent="0.25">
      <c r="A761">
        <v>760</v>
      </c>
      <c r="B761">
        <v>222.192576</v>
      </c>
      <c r="C761">
        <v>6.401313</v>
      </c>
    </row>
    <row r="762" spans="1:9" x14ac:dyDescent="0.25">
      <c r="A762">
        <v>761</v>
      </c>
      <c r="B762">
        <v>222.23792900000001</v>
      </c>
      <c r="C762">
        <v>6.4199489999999999</v>
      </c>
    </row>
    <row r="763" spans="1:9" x14ac:dyDescent="0.25">
      <c r="A763">
        <v>762</v>
      </c>
      <c r="B763">
        <v>222.17616100000001</v>
      </c>
      <c r="C763">
        <v>6.4320199999999996</v>
      </c>
      <c r="H763">
        <v>223.28267700000001</v>
      </c>
      <c r="I763">
        <v>9.9227270000000001</v>
      </c>
    </row>
    <row r="764" spans="1:9" x14ac:dyDescent="0.25">
      <c r="A764">
        <v>763</v>
      </c>
      <c r="B764">
        <v>222.18828300000001</v>
      </c>
      <c r="C764">
        <v>6.3577779999999997</v>
      </c>
      <c r="F764">
        <v>222.706515</v>
      </c>
      <c r="G764">
        <v>5.3237880000000004</v>
      </c>
      <c r="H764">
        <v>223.27631299999999</v>
      </c>
      <c r="I764">
        <v>9.8512120000000003</v>
      </c>
    </row>
    <row r="765" spans="1:9" x14ac:dyDescent="0.25">
      <c r="A765">
        <v>764</v>
      </c>
      <c r="F765">
        <v>222.69469599999999</v>
      </c>
      <c r="G765">
        <v>5.3567169999999997</v>
      </c>
      <c r="H765">
        <v>223.28080800000001</v>
      </c>
      <c r="I765">
        <v>9.8813630000000003</v>
      </c>
    </row>
    <row r="766" spans="1:9" x14ac:dyDescent="0.25">
      <c r="A766">
        <v>765</v>
      </c>
      <c r="F766">
        <v>222.70747399999999</v>
      </c>
      <c r="G766">
        <v>5.3234339999999998</v>
      </c>
      <c r="H766">
        <v>223.28439399999999</v>
      </c>
      <c r="I766">
        <v>9.8780800000000006</v>
      </c>
    </row>
    <row r="767" spans="1:9" x14ac:dyDescent="0.25">
      <c r="A767">
        <v>766</v>
      </c>
      <c r="F767">
        <v>222.68954500000001</v>
      </c>
      <c r="G767">
        <v>5.2926760000000002</v>
      </c>
      <c r="H767">
        <v>223.27454499999999</v>
      </c>
      <c r="I767">
        <v>9.921818</v>
      </c>
    </row>
    <row r="768" spans="1:9" x14ac:dyDescent="0.25">
      <c r="A768">
        <v>767</v>
      </c>
      <c r="F768">
        <v>222.70530299999999</v>
      </c>
      <c r="G768">
        <v>5.237323</v>
      </c>
      <c r="H768">
        <v>223.27742499999999</v>
      </c>
      <c r="I768">
        <v>9.9174749999999996</v>
      </c>
    </row>
    <row r="769" spans="1:9" x14ac:dyDescent="0.25">
      <c r="A769">
        <v>768</v>
      </c>
      <c r="F769">
        <v>222.68722199999999</v>
      </c>
      <c r="G769">
        <v>5.3035350000000001</v>
      </c>
      <c r="H769">
        <v>223.27691899999999</v>
      </c>
      <c r="I769">
        <v>9.9037369999999996</v>
      </c>
    </row>
    <row r="770" spans="1:9" x14ac:dyDescent="0.25">
      <c r="A770">
        <v>769</v>
      </c>
      <c r="F770">
        <v>222.744696</v>
      </c>
      <c r="G770">
        <v>5.277272</v>
      </c>
      <c r="H770">
        <v>223.286869</v>
      </c>
      <c r="I770">
        <v>9.8926759999999998</v>
      </c>
    </row>
    <row r="771" spans="1:9" x14ac:dyDescent="0.25">
      <c r="A771">
        <v>770</v>
      </c>
      <c r="F771">
        <v>222.67252500000001</v>
      </c>
      <c r="G771">
        <v>5.3452529999999996</v>
      </c>
      <c r="H771">
        <v>223.262878</v>
      </c>
      <c r="I771">
        <v>9.8710599999999999</v>
      </c>
    </row>
    <row r="772" spans="1:9" x14ac:dyDescent="0.25">
      <c r="A772">
        <v>771</v>
      </c>
      <c r="D772">
        <v>207.92102</v>
      </c>
      <c r="E772">
        <v>8.1551530000000003</v>
      </c>
      <c r="F772">
        <v>222.62813199999999</v>
      </c>
      <c r="G772">
        <v>5.3650500000000001</v>
      </c>
      <c r="H772">
        <v>223.28267700000001</v>
      </c>
      <c r="I772">
        <v>9.9227270000000001</v>
      </c>
    </row>
    <row r="773" spans="1:9" x14ac:dyDescent="0.25">
      <c r="A773">
        <v>772</v>
      </c>
      <c r="D773">
        <v>207.93259699999999</v>
      </c>
      <c r="E773">
        <v>8.1785720000000008</v>
      </c>
      <c r="F773">
        <v>222.706515</v>
      </c>
      <c r="G773">
        <v>5.3237880000000004</v>
      </c>
    </row>
    <row r="774" spans="1:9" x14ac:dyDescent="0.25">
      <c r="A774">
        <v>773</v>
      </c>
      <c r="D774">
        <v>207.92362499999999</v>
      </c>
      <c r="E774">
        <v>8.1948980000000002</v>
      </c>
    </row>
    <row r="775" spans="1:9" x14ac:dyDescent="0.25">
      <c r="A775">
        <v>774</v>
      </c>
      <c r="D775">
        <v>207.92816499999998</v>
      </c>
      <c r="E775">
        <v>8.1993880000000008</v>
      </c>
    </row>
    <row r="776" spans="1:9" x14ac:dyDescent="0.25">
      <c r="A776">
        <v>775</v>
      </c>
      <c r="D776">
        <v>207.92551</v>
      </c>
      <c r="E776">
        <v>8.2382139999999993</v>
      </c>
    </row>
    <row r="777" spans="1:9" x14ac:dyDescent="0.25">
      <c r="A777">
        <v>776</v>
      </c>
      <c r="B777">
        <v>202.95556199999999</v>
      </c>
      <c r="C777">
        <v>6.2707139999999999</v>
      </c>
      <c r="D777">
        <v>207.92106899999999</v>
      </c>
      <c r="E777">
        <v>8.2133669999999999</v>
      </c>
    </row>
    <row r="778" spans="1:9" x14ac:dyDescent="0.25">
      <c r="A778">
        <v>777</v>
      </c>
      <c r="B778">
        <v>202.97413599999999</v>
      </c>
      <c r="C778">
        <v>6.2341329999999999</v>
      </c>
      <c r="D778">
        <v>207.91555699999998</v>
      </c>
      <c r="E778">
        <v>8.2180099999999996</v>
      </c>
    </row>
    <row r="779" spans="1:9" x14ac:dyDescent="0.25">
      <c r="A779">
        <v>778</v>
      </c>
      <c r="B779">
        <v>202.994182</v>
      </c>
      <c r="C779">
        <v>6.2294900000000002</v>
      </c>
      <c r="D779">
        <v>207.97377299999999</v>
      </c>
      <c r="E779">
        <v>8.2043879999999998</v>
      </c>
    </row>
    <row r="780" spans="1:9" x14ac:dyDescent="0.25">
      <c r="A780">
        <v>779</v>
      </c>
      <c r="B780">
        <v>202.95367399999998</v>
      </c>
      <c r="C780">
        <v>6.2458669999999996</v>
      </c>
      <c r="D780">
        <v>208.00097199999999</v>
      </c>
      <c r="E780">
        <v>8.2595410000000005</v>
      </c>
    </row>
    <row r="781" spans="1:9" x14ac:dyDescent="0.25">
      <c r="A781">
        <v>780</v>
      </c>
      <c r="B781">
        <v>202.97045800000001</v>
      </c>
      <c r="C781">
        <v>6.2297950000000002</v>
      </c>
      <c r="D781">
        <v>207.92102</v>
      </c>
      <c r="E781">
        <v>8.1551530000000003</v>
      </c>
    </row>
    <row r="782" spans="1:9" x14ac:dyDescent="0.25">
      <c r="A782">
        <v>781</v>
      </c>
      <c r="B782">
        <v>202.989486</v>
      </c>
      <c r="C782">
        <v>6.218572</v>
      </c>
    </row>
    <row r="783" spans="1:9" x14ac:dyDescent="0.25">
      <c r="A783">
        <v>782</v>
      </c>
      <c r="B783">
        <v>202.959743</v>
      </c>
      <c r="C783">
        <v>6.2249999999999996</v>
      </c>
    </row>
    <row r="784" spans="1:9" x14ac:dyDescent="0.25">
      <c r="A784">
        <v>783</v>
      </c>
      <c r="B784">
        <v>202.97561199999998</v>
      </c>
      <c r="C784">
        <v>6.2913779999999999</v>
      </c>
    </row>
    <row r="785" spans="1:9" x14ac:dyDescent="0.25">
      <c r="A785">
        <v>784</v>
      </c>
      <c r="B785">
        <v>202.95556199999999</v>
      </c>
      <c r="C785">
        <v>6.2707139999999999</v>
      </c>
      <c r="H785">
        <v>203.409232</v>
      </c>
      <c r="I785">
        <v>9.4660709999999995</v>
      </c>
    </row>
    <row r="786" spans="1:9" x14ac:dyDescent="0.25">
      <c r="A786">
        <v>785</v>
      </c>
      <c r="F786">
        <v>202.853522</v>
      </c>
      <c r="G786">
        <v>4.9211229999999997</v>
      </c>
      <c r="H786">
        <v>203.359283</v>
      </c>
      <c r="I786">
        <v>9.4382660000000005</v>
      </c>
    </row>
    <row r="787" spans="1:9" x14ac:dyDescent="0.25">
      <c r="A787">
        <v>786</v>
      </c>
      <c r="F787">
        <v>202.864284</v>
      </c>
      <c r="G787">
        <v>4.9587240000000001</v>
      </c>
      <c r="H787">
        <v>203.38377299999999</v>
      </c>
      <c r="I787">
        <v>9.4473979999999997</v>
      </c>
    </row>
    <row r="788" spans="1:9" x14ac:dyDescent="0.25">
      <c r="A788">
        <v>787</v>
      </c>
      <c r="F788">
        <v>202.82352</v>
      </c>
      <c r="G788">
        <v>4.9421419999999996</v>
      </c>
      <c r="H788">
        <v>203.402908</v>
      </c>
      <c r="I788">
        <v>9.4683159999999997</v>
      </c>
    </row>
    <row r="789" spans="1:9" x14ac:dyDescent="0.25">
      <c r="A789">
        <v>788</v>
      </c>
      <c r="F789">
        <v>202.826785</v>
      </c>
      <c r="G789">
        <v>4.968877</v>
      </c>
      <c r="H789">
        <v>203.41035399999998</v>
      </c>
      <c r="I789">
        <v>9.4789790000000007</v>
      </c>
    </row>
    <row r="790" spans="1:9" x14ac:dyDescent="0.25">
      <c r="A790">
        <v>789</v>
      </c>
      <c r="F790">
        <v>202.81178599999998</v>
      </c>
      <c r="G790">
        <v>4.9610709999999996</v>
      </c>
      <c r="H790">
        <v>203.42934</v>
      </c>
      <c r="I790">
        <v>9.4647950000000005</v>
      </c>
    </row>
    <row r="791" spans="1:9" x14ac:dyDescent="0.25">
      <c r="A791">
        <v>790</v>
      </c>
      <c r="F791">
        <v>202.80939000000001</v>
      </c>
      <c r="G791">
        <v>4.9507659999999998</v>
      </c>
      <c r="H791">
        <v>203.42296099999999</v>
      </c>
      <c r="I791">
        <v>9.4598980000000008</v>
      </c>
    </row>
    <row r="792" spans="1:9" x14ac:dyDescent="0.25">
      <c r="A792">
        <v>791</v>
      </c>
      <c r="F792">
        <v>202.868774</v>
      </c>
      <c r="G792">
        <v>4.9608160000000003</v>
      </c>
      <c r="H792">
        <v>203.430713</v>
      </c>
      <c r="I792">
        <v>9.4734180000000006</v>
      </c>
    </row>
    <row r="793" spans="1:9" x14ac:dyDescent="0.25">
      <c r="A793">
        <v>792</v>
      </c>
      <c r="D793">
        <v>186.70025199999998</v>
      </c>
      <c r="E793">
        <v>8.3251019999999993</v>
      </c>
      <c r="F793">
        <v>202.84744899999998</v>
      </c>
      <c r="G793">
        <v>4.9640810000000002</v>
      </c>
      <c r="H793">
        <v>203.47367</v>
      </c>
      <c r="I793">
        <v>9.4587249999999994</v>
      </c>
    </row>
    <row r="794" spans="1:9" x14ac:dyDescent="0.25">
      <c r="A794">
        <v>793</v>
      </c>
      <c r="D794">
        <v>186.82397799999998</v>
      </c>
      <c r="E794">
        <v>8.3348469999999999</v>
      </c>
      <c r="F794">
        <v>202.89540399999998</v>
      </c>
      <c r="G794">
        <v>4.9339279999999999</v>
      </c>
      <c r="H794">
        <v>203.473827</v>
      </c>
      <c r="I794">
        <v>9.5252549999999996</v>
      </c>
    </row>
    <row r="795" spans="1:9" x14ac:dyDescent="0.25">
      <c r="A795">
        <v>794</v>
      </c>
      <c r="D795">
        <v>186.78290899999999</v>
      </c>
      <c r="E795">
        <v>8.3648980000000002</v>
      </c>
      <c r="F795">
        <v>202.853522</v>
      </c>
      <c r="G795">
        <v>4.9211229999999997</v>
      </c>
      <c r="H795">
        <v>203.409232</v>
      </c>
      <c r="I795">
        <v>9.4660709999999995</v>
      </c>
    </row>
    <row r="796" spans="1:9" x14ac:dyDescent="0.25">
      <c r="A796">
        <v>795</v>
      </c>
      <c r="D796">
        <v>186.771323</v>
      </c>
      <c r="E796">
        <v>8.3518360000000005</v>
      </c>
    </row>
    <row r="797" spans="1:9" x14ac:dyDescent="0.25">
      <c r="A797">
        <v>796</v>
      </c>
      <c r="D797">
        <v>186.79489799999999</v>
      </c>
      <c r="E797">
        <v>8.3651529999999994</v>
      </c>
    </row>
    <row r="798" spans="1:9" x14ac:dyDescent="0.25">
      <c r="A798">
        <v>797</v>
      </c>
      <c r="D798">
        <v>186.74020300000001</v>
      </c>
      <c r="E798">
        <v>8.3314789999999999</v>
      </c>
    </row>
    <row r="799" spans="1:9" x14ac:dyDescent="0.25">
      <c r="A799">
        <v>798</v>
      </c>
      <c r="D799">
        <v>186.74805799999999</v>
      </c>
      <c r="E799">
        <v>8.3239789999999996</v>
      </c>
    </row>
    <row r="800" spans="1:9" x14ac:dyDescent="0.25">
      <c r="A800">
        <v>799</v>
      </c>
      <c r="B800">
        <v>180.66464199999999</v>
      </c>
      <c r="C800">
        <v>6.7905100000000003</v>
      </c>
      <c r="D800">
        <v>186.77555799999999</v>
      </c>
      <c r="E800">
        <v>8.3295919999999999</v>
      </c>
    </row>
    <row r="801" spans="1:9" x14ac:dyDescent="0.25">
      <c r="A801">
        <v>800</v>
      </c>
      <c r="B801">
        <v>180.633163</v>
      </c>
      <c r="C801">
        <v>6.7590810000000001</v>
      </c>
      <c r="D801">
        <v>186.71193599999998</v>
      </c>
      <c r="E801">
        <v>8.3454080000000008</v>
      </c>
    </row>
    <row r="802" spans="1:9" x14ac:dyDescent="0.25">
      <c r="A802">
        <v>801</v>
      </c>
      <c r="B802">
        <v>180.614948</v>
      </c>
      <c r="C802">
        <v>6.7663260000000003</v>
      </c>
      <c r="D802">
        <v>186.733825</v>
      </c>
      <c r="E802">
        <v>8.3287239999999994</v>
      </c>
    </row>
    <row r="803" spans="1:9" x14ac:dyDescent="0.25">
      <c r="A803">
        <v>802</v>
      </c>
      <c r="B803">
        <v>180.68606899999997</v>
      </c>
      <c r="C803">
        <v>6.7923470000000004</v>
      </c>
      <c r="D803">
        <v>186.70025199999998</v>
      </c>
      <c r="E803">
        <v>8.3251019999999993</v>
      </c>
    </row>
    <row r="804" spans="1:9" x14ac:dyDescent="0.25">
      <c r="A804">
        <v>803</v>
      </c>
      <c r="B804">
        <v>180.68642699999998</v>
      </c>
      <c r="C804">
        <v>6.763776</v>
      </c>
    </row>
    <row r="805" spans="1:9" x14ac:dyDescent="0.25">
      <c r="A805">
        <v>804</v>
      </c>
      <c r="B805">
        <v>180.686172</v>
      </c>
      <c r="C805">
        <v>6.765765</v>
      </c>
    </row>
    <row r="806" spans="1:9" x14ac:dyDescent="0.25">
      <c r="A806">
        <v>805</v>
      </c>
      <c r="B806">
        <v>180.65051</v>
      </c>
      <c r="C806">
        <v>6.7879079999999998</v>
      </c>
    </row>
    <row r="807" spans="1:9" x14ac:dyDescent="0.25">
      <c r="A807">
        <v>806</v>
      </c>
      <c r="B807">
        <v>180.64714199999997</v>
      </c>
      <c r="C807">
        <v>6.8077040000000002</v>
      </c>
      <c r="H807">
        <v>181.894645</v>
      </c>
      <c r="I807">
        <v>10.227551</v>
      </c>
    </row>
    <row r="808" spans="1:9" x14ac:dyDescent="0.25">
      <c r="A808">
        <v>807</v>
      </c>
      <c r="B808">
        <v>180.66464199999999</v>
      </c>
      <c r="C808">
        <v>6.7905100000000003</v>
      </c>
      <c r="H808">
        <v>181.90158</v>
      </c>
      <c r="I808">
        <v>10.224847</v>
      </c>
    </row>
    <row r="809" spans="1:9" x14ac:dyDescent="0.25">
      <c r="A809">
        <v>808</v>
      </c>
      <c r="F809">
        <v>180.90821399999999</v>
      </c>
      <c r="G809">
        <v>5.6982140000000001</v>
      </c>
      <c r="H809">
        <v>181.88296099999999</v>
      </c>
      <c r="I809">
        <v>10.224439</v>
      </c>
    </row>
    <row r="810" spans="1:9" x14ac:dyDescent="0.25">
      <c r="A810">
        <v>809</v>
      </c>
      <c r="F810">
        <v>180.96938599999999</v>
      </c>
      <c r="G810">
        <v>5.7407139999999997</v>
      </c>
      <c r="H810">
        <v>181.90438799999998</v>
      </c>
      <c r="I810">
        <v>10.231837000000001</v>
      </c>
    </row>
    <row r="811" spans="1:9" x14ac:dyDescent="0.25">
      <c r="A811">
        <v>810</v>
      </c>
      <c r="F811">
        <v>180.97693899999999</v>
      </c>
      <c r="G811">
        <v>5.6867349999999997</v>
      </c>
      <c r="H811">
        <v>181.90122099999999</v>
      </c>
      <c r="I811">
        <v>10.252551</v>
      </c>
    </row>
    <row r="812" spans="1:9" x14ac:dyDescent="0.25">
      <c r="A812">
        <v>811</v>
      </c>
      <c r="F812">
        <v>180.93183399999998</v>
      </c>
      <c r="G812">
        <v>5.6884690000000004</v>
      </c>
      <c r="H812">
        <v>181.922347</v>
      </c>
      <c r="I812">
        <v>10.257346999999999</v>
      </c>
    </row>
    <row r="813" spans="1:9" x14ac:dyDescent="0.25">
      <c r="A813">
        <v>812</v>
      </c>
      <c r="F813">
        <v>180.94254999999998</v>
      </c>
      <c r="G813">
        <v>5.7010199999999998</v>
      </c>
      <c r="H813">
        <v>181.92280499999998</v>
      </c>
      <c r="I813">
        <v>10.244897999999999</v>
      </c>
    </row>
    <row r="814" spans="1:9" x14ac:dyDescent="0.25">
      <c r="A814">
        <v>813</v>
      </c>
      <c r="F814">
        <v>180.989745</v>
      </c>
      <c r="G814">
        <v>5.6792860000000003</v>
      </c>
      <c r="H814">
        <v>181.88545499999998</v>
      </c>
      <c r="I814">
        <v>10.209847</v>
      </c>
    </row>
    <row r="815" spans="1:9" x14ac:dyDescent="0.25">
      <c r="A815">
        <v>814</v>
      </c>
      <c r="F815">
        <v>180.98295899999999</v>
      </c>
      <c r="G815">
        <v>5.6505609999999997</v>
      </c>
      <c r="H815">
        <v>181.86617200000001</v>
      </c>
      <c r="I815">
        <v>10.260560999999999</v>
      </c>
    </row>
    <row r="816" spans="1:9" x14ac:dyDescent="0.25">
      <c r="A816">
        <v>815</v>
      </c>
      <c r="D816">
        <v>164.79617199999998</v>
      </c>
      <c r="E816">
        <v>8.5992859999999993</v>
      </c>
      <c r="F816">
        <v>180.97974299999998</v>
      </c>
      <c r="G816">
        <v>5.6413770000000003</v>
      </c>
      <c r="H816">
        <v>181.84305899999998</v>
      </c>
      <c r="I816">
        <v>10.210203999999999</v>
      </c>
    </row>
    <row r="817" spans="1:9" x14ac:dyDescent="0.25">
      <c r="A817">
        <v>816</v>
      </c>
      <c r="D817">
        <v>164.76224299999998</v>
      </c>
      <c r="E817">
        <v>8.6217349999999993</v>
      </c>
      <c r="F817">
        <v>180.90821399999999</v>
      </c>
      <c r="G817">
        <v>5.6982140000000001</v>
      </c>
      <c r="H817">
        <v>181.894645</v>
      </c>
      <c r="I817">
        <v>10.227551</v>
      </c>
    </row>
    <row r="818" spans="1:9" x14ac:dyDescent="0.25">
      <c r="A818">
        <v>817</v>
      </c>
      <c r="D818">
        <v>164.84061199999999</v>
      </c>
      <c r="E818">
        <v>8.6433160000000004</v>
      </c>
    </row>
    <row r="819" spans="1:9" x14ac:dyDescent="0.25">
      <c r="A819">
        <v>818</v>
      </c>
      <c r="D819">
        <v>164.801582</v>
      </c>
      <c r="E819">
        <v>8.6647960000000008</v>
      </c>
    </row>
    <row r="820" spans="1:9" x14ac:dyDescent="0.25">
      <c r="A820">
        <v>819</v>
      </c>
      <c r="D820">
        <v>164.81438599999998</v>
      </c>
      <c r="E820">
        <v>8.6536729999999995</v>
      </c>
    </row>
    <row r="821" spans="1:9" x14ac:dyDescent="0.25">
      <c r="A821">
        <v>820</v>
      </c>
      <c r="D821">
        <v>164.78607099999999</v>
      </c>
      <c r="E821">
        <v>8.6097959999999993</v>
      </c>
    </row>
    <row r="822" spans="1:9" x14ac:dyDescent="0.25">
      <c r="A822">
        <v>821</v>
      </c>
      <c r="D822">
        <v>164.78484599999999</v>
      </c>
      <c r="E822">
        <v>8.6431120000000004</v>
      </c>
    </row>
    <row r="823" spans="1:9" x14ac:dyDescent="0.25">
      <c r="A823">
        <v>822</v>
      </c>
      <c r="B823">
        <v>159.625101</v>
      </c>
      <c r="C823">
        <v>7.1667350000000001</v>
      </c>
      <c r="D823">
        <v>164.72601900000001</v>
      </c>
      <c r="E823">
        <v>8.6389800000000001</v>
      </c>
    </row>
    <row r="824" spans="1:9" x14ac:dyDescent="0.25">
      <c r="A824">
        <v>823</v>
      </c>
      <c r="B824">
        <v>159.597295</v>
      </c>
      <c r="C824">
        <v>7.1555609999999996</v>
      </c>
      <c r="D824">
        <v>164.73270299999999</v>
      </c>
      <c r="E824">
        <v>8.6721939999999993</v>
      </c>
    </row>
    <row r="825" spans="1:9" x14ac:dyDescent="0.25">
      <c r="A825">
        <v>824</v>
      </c>
      <c r="B825">
        <v>159.597295</v>
      </c>
      <c r="C825">
        <v>7.1555609999999996</v>
      </c>
      <c r="D825">
        <v>164.79617199999998</v>
      </c>
      <c r="E825">
        <v>8.5992859999999993</v>
      </c>
    </row>
    <row r="826" spans="1:9" x14ac:dyDescent="0.25">
      <c r="A826">
        <v>825</v>
      </c>
      <c r="B826">
        <v>159.597295</v>
      </c>
      <c r="C826">
        <v>7.1555609999999996</v>
      </c>
    </row>
    <row r="827" spans="1:9" x14ac:dyDescent="0.25">
      <c r="A827">
        <v>826</v>
      </c>
      <c r="B827">
        <v>159.653111</v>
      </c>
      <c r="C827">
        <v>7.1265299999999998</v>
      </c>
    </row>
    <row r="828" spans="1:9" x14ac:dyDescent="0.25">
      <c r="A828">
        <v>827</v>
      </c>
      <c r="B828">
        <v>159.75244799999999</v>
      </c>
      <c r="C828">
        <v>7.1192349999999998</v>
      </c>
    </row>
    <row r="829" spans="1:9" x14ac:dyDescent="0.25">
      <c r="A829">
        <v>828</v>
      </c>
      <c r="B829">
        <v>159.81152900000001</v>
      </c>
      <c r="C829">
        <v>7.1020409999999998</v>
      </c>
    </row>
    <row r="830" spans="1:9" x14ac:dyDescent="0.25">
      <c r="A830">
        <v>829</v>
      </c>
      <c r="B830">
        <v>159.60015199999998</v>
      </c>
      <c r="C830">
        <v>7.0464789999999997</v>
      </c>
    </row>
    <row r="831" spans="1:9" x14ac:dyDescent="0.25">
      <c r="A831">
        <v>830</v>
      </c>
      <c r="B831">
        <v>159.625101</v>
      </c>
      <c r="C831">
        <v>7.1667350000000001</v>
      </c>
      <c r="H831">
        <v>160.07275399999997</v>
      </c>
      <c r="I831">
        <v>9.9415820000000004</v>
      </c>
    </row>
    <row r="832" spans="1:9" x14ac:dyDescent="0.25">
      <c r="A832">
        <v>831</v>
      </c>
      <c r="F832">
        <v>159.293316</v>
      </c>
      <c r="G832">
        <v>5.8687240000000003</v>
      </c>
      <c r="H832">
        <v>160.06484599999999</v>
      </c>
      <c r="I832">
        <v>9.9978060000000006</v>
      </c>
    </row>
    <row r="833" spans="1:9" x14ac:dyDescent="0.25">
      <c r="A833">
        <v>832</v>
      </c>
      <c r="F833">
        <v>159.32663199999999</v>
      </c>
      <c r="G833">
        <v>5.840357</v>
      </c>
      <c r="H833">
        <v>160.09249899999998</v>
      </c>
      <c r="I833">
        <v>9.9586220000000001</v>
      </c>
    </row>
    <row r="834" spans="1:9" x14ac:dyDescent="0.25">
      <c r="A834">
        <v>833</v>
      </c>
      <c r="F834">
        <v>159.319897</v>
      </c>
      <c r="G834">
        <v>5.8555609999999998</v>
      </c>
      <c r="H834">
        <v>160.07857100000001</v>
      </c>
      <c r="I834">
        <v>9.9242340000000002</v>
      </c>
    </row>
    <row r="835" spans="1:9" x14ac:dyDescent="0.25">
      <c r="A835">
        <v>834</v>
      </c>
      <c r="F835">
        <v>159.294693</v>
      </c>
      <c r="G835">
        <v>5.8673469999999996</v>
      </c>
      <c r="H835">
        <v>160.06719299999997</v>
      </c>
      <c r="I835">
        <v>9.9450000000000003</v>
      </c>
    </row>
    <row r="836" spans="1:9" x14ac:dyDescent="0.25">
      <c r="A836">
        <v>835</v>
      </c>
      <c r="F836">
        <v>159.245203</v>
      </c>
      <c r="G836">
        <v>5.8468879999999999</v>
      </c>
      <c r="H836">
        <v>160.07147900000001</v>
      </c>
      <c r="I836">
        <v>9.9540299999999995</v>
      </c>
    </row>
    <row r="837" spans="1:9" x14ac:dyDescent="0.25">
      <c r="A837">
        <v>836</v>
      </c>
      <c r="F837">
        <v>159.29173399999999</v>
      </c>
      <c r="G837">
        <v>5.7986230000000001</v>
      </c>
      <c r="H837">
        <v>160.07147900000001</v>
      </c>
      <c r="I837">
        <v>9.9472950000000004</v>
      </c>
    </row>
    <row r="838" spans="1:9" x14ac:dyDescent="0.25">
      <c r="A838">
        <v>837</v>
      </c>
      <c r="D838">
        <v>135.87745000000001</v>
      </c>
      <c r="E838">
        <v>6.9611729999999996</v>
      </c>
      <c r="F838">
        <v>159.29811100000001</v>
      </c>
      <c r="G838">
        <v>5.829745</v>
      </c>
      <c r="H838">
        <v>160.08928499999999</v>
      </c>
      <c r="I838">
        <v>9.9223470000000002</v>
      </c>
    </row>
    <row r="839" spans="1:9" x14ac:dyDescent="0.25">
      <c r="A839">
        <v>838</v>
      </c>
      <c r="D839">
        <v>135.92040300000002</v>
      </c>
      <c r="E839">
        <v>6.8942860000000001</v>
      </c>
      <c r="F839">
        <v>159.33882499999999</v>
      </c>
      <c r="G839">
        <v>5.7967849999999999</v>
      </c>
      <c r="H839">
        <v>160.05448799999999</v>
      </c>
      <c r="I839">
        <v>9.9659689999999994</v>
      </c>
    </row>
    <row r="840" spans="1:9" x14ac:dyDescent="0.25">
      <c r="A840">
        <v>839</v>
      </c>
      <c r="D840">
        <v>135.91443700000002</v>
      </c>
      <c r="E840">
        <v>6.885561</v>
      </c>
      <c r="F840">
        <v>159.36117200000001</v>
      </c>
      <c r="G840">
        <v>5.7695920000000003</v>
      </c>
      <c r="H840">
        <v>160.07275399999997</v>
      </c>
      <c r="I840">
        <v>9.9415820000000004</v>
      </c>
    </row>
    <row r="841" spans="1:9" x14ac:dyDescent="0.25">
      <c r="A841">
        <v>840</v>
      </c>
      <c r="D841">
        <v>135.91081300000002</v>
      </c>
      <c r="E841">
        <v>6.9187240000000001</v>
      </c>
      <c r="F841">
        <v>159.293316</v>
      </c>
      <c r="G841">
        <v>5.8687240000000003</v>
      </c>
    </row>
    <row r="842" spans="1:9" x14ac:dyDescent="0.25">
      <c r="A842">
        <v>841</v>
      </c>
      <c r="D842">
        <v>135.92188300000001</v>
      </c>
      <c r="E842">
        <v>6.9181119999999998</v>
      </c>
      <c r="F842">
        <v>159.293316</v>
      </c>
      <c r="G842">
        <v>5.8687240000000003</v>
      </c>
    </row>
    <row r="843" spans="1:9" x14ac:dyDescent="0.25">
      <c r="A843">
        <v>842</v>
      </c>
      <c r="D843">
        <v>135.93184000000002</v>
      </c>
      <c r="E843">
        <v>6.9555610000000003</v>
      </c>
    </row>
    <row r="844" spans="1:9" x14ac:dyDescent="0.25">
      <c r="A844">
        <v>843</v>
      </c>
      <c r="D844">
        <v>135.93184000000002</v>
      </c>
      <c r="E844">
        <v>6.9555610000000003</v>
      </c>
    </row>
    <row r="845" spans="1:9" x14ac:dyDescent="0.25">
      <c r="A845">
        <v>844</v>
      </c>
      <c r="B845">
        <v>130.80545900000001</v>
      </c>
      <c r="C845">
        <v>5.6735720000000001</v>
      </c>
      <c r="D845">
        <v>135.92530900000003</v>
      </c>
      <c r="E845">
        <v>7.0053570000000001</v>
      </c>
    </row>
    <row r="846" spans="1:9" x14ac:dyDescent="0.25">
      <c r="A846">
        <v>845</v>
      </c>
      <c r="B846">
        <v>130.82117199999999</v>
      </c>
      <c r="C846">
        <v>5.7835710000000002</v>
      </c>
      <c r="D846">
        <v>135.98632900000001</v>
      </c>
      <c r="E846">
        <v>7.0026020000000004</v>
      </c>
    </row>
    <row r="847" spans="1:9" x14ac:dyDescent="0.25">
      <c r="A847">
        <v>846</v>
      </c>
      <c r="B847">
        <v>130.799386</v>
      </c>
      <c r="C847">
        <v>5.7534689999999999</v>
      </c>
      <c r="D847">
        <v>135.77096599999999</v>
      </c>
      <c r="E847">
        <v>7.0325509999999998</v>
      </c>
    </row>
    <row r="848" spans="1:9" x14ac:dyDescent="0.25">
      <c r="A848">
        <v>847</v>
      </c>
      <c r="B848">
        <v>130.80948699999999</v>
      </c>
      <c r="C848">
        <v>5.7457140000000004</v>
      </c>
      <c r="D848">
        <v>135.87745000000001</v>
      </c>
      <c r="E848">
        <v>6.9611729999999996</v>
      </c>
    </row>
    <row r="849" spans="1:9" x14ac:dyDescent="0.25">
      <c r="A849">
        <v>848</v>
      </c>
      <c r="B849">
        <v>130.79918000000001</v>
      </c>
      <c r="C849">
        <v>5.7680610000000003</v>
      </c>
    </row>
    <row r="850" spans="1:9" x14ac:dyDescent="0.25">
      <c r="A850">
        <v>849</v>
      </c>
      <c r="B850">
        <v>130.75816400000002</v>
      </c>
      <c r="C850">
        <v>5.7455100000000003</v>
      </c>
    </row>
    <row r="851" spans="1:9" x14ac:dyDescent="0.25">
      <c r="A851">
        <v>850</v>
      </c>
      <c r="B851">
        <v>130.78097200000002</v>
      </c>
      <c r="C851">
        <v>5.6729589999999996</v>
      </c>
    </row>
    <row r="852" spans="1:9" x14ac:dyDescent="0.25">
      <c r="A852">
        <v>851</v>
      </c>
      <c r="B852">
        <v>130.96224699999999</v>
      </c>
      <c r="C852">
        <v>5.5827549999999997</v>
      </c>
    </row>
    <row r="853" spans="1:9" x14ac:dyDescent="0.25">
      <c r="A853">
        <v>852</v>
      </c>
      <c r="B853">
        <v>130.80545900000001</v>
      </c>
      <c r="C853">
        <v>5.6735720000000001</v>
      </c>
    </row>
    <row r="854" spans="1:9" x14ac:dyDescent="0.25">
      <c r="A854">
        <v>853</v>
      </c>
      <c r="F854">
        <v>130.879594</v>
      </c>
      <c r="G854">
        <v>4.3539289999999999</v>
      </c>
      <c r="H854">
        <v>131.42056300000002</v>
      </c>
      <c r="I854">
        <v>8.7587240000000008</v>
      </c>
    </row>
    <row r="855" spans="1:9" x14ac:dyDescent="0.25">
      <c r="A855">
        <v>854</v>
      </c>
      <c r="F855">
        <v>130.889489</v>
      </c>
      <c r="G855">
        <v>4.3525</v>
      </c>
      <c r="H855">
        <v>131.386021</v>
      </c>
      <c r="I855">
        <v>8.7453059999999994</v>
      </c>
    </row>
    <row r="856" spans="1:9" x14ac:dyDescent="0.25">
      <c r="A856">
        <v>855</v>
      </c>
      <c r="F856">
        <v>130.9325</v>
      </c>
      <c r="G856">
        <v>4.3267860000000002</v>
      </c>
      <c r="H856">
        <v>131.446889</v>
      </c>
      <c r="I856">
        <v>8.7464790000000008</v>
      </c>
    </row>
    <row r="857" spans="1:9" x14ac:dyDescent="0.25">
      <c r="A857">
        <v>856</v>
      </c>
      <c r="F857">
        <v>130.894746</v>
      </c>
      <c r="G857">
        <v>4.3226529999999999</v>
      </c>
      <c r="H857">
        <v>131.51234500000001</v>
      </c>
      <c r="I857">
        <v>8.7619900000000008</v>
      </c>
    </row>
    <row r="858" spans="1:9" x14ac:dyDescent="0.25">
      <c r="A858">
        <v>857</v>
      </c>
      <c r="F858">
        <v>130.87938800000001</v>
      </c>
      <c r="G858">
        <v>4.2679590000000003</v>
      </c>
      <c r="H858">
        <v>131.48662999999999</v>
      </c>
      <c r="I858">
        <v>8.7590299999999992</v>
      </c>
    </row>
    <row r="859" spans="1:9" x14ac:dyDescent="0.25">
      <c r="A859">
        <v>858</v>
      </c>
      <c r="F859">
        <v>130.885411</v>
      </c>
      <c r="G859">
        <v>4.1404079999999999</v>
      </c>
      <c r="H859">
        <v>131.58326400000001</v>
      </c>
      <c r="I859">
        <v>8.8668370000000003</v>
      </c>
    </row>
    <row r="860" spans="1:9" x14ac:dyDescent="0.25">
      <c r="A860">
        <v>859</v>
      </c>
      <c r="F860">
        <v>130.91306400000002</v>
      </c>
      <c r="G860">
        <v>4.1445410000000003</v>
      </c>
      <c r="H860">
        <v>131.65458799999999</v>
      </c>
      <c r="I860">
        <v>8.8555100000000007</v>
      </c>
    </row>
    <row r="861" spans="1:9" x14ac:dyDescent="0.25">
      <c r="A861">
        <v>860</v>
      </c>
      <c r="F861">
        <v>130.879594</v>
      </c>
      <c r="G861">
        <v>4.3539289999999999</v>
      </c>
      <c r="H861">
        <v>131.504288</v>
      </c>
      <c r="I861">
        <v>8.8291319999999995</v>
      </c>
    </row>
    <row r="862" spans="1:9" x14ac:dyDescent="0.25">
      <c r="A862">
        <v>861</v>
      </c>
      <c r="F862">
        <v>130.879594</v>
      </c>
      <c r="G862">
        <v>4.3539289999999999</v>
      </c>
      <c r="H862">
        <v>131.42056300000002</v>
      </c>
      <c r="I862">
        <v>8.7587240000000008</v>
      </c>
    </row>
    <row r="863" spans="1:9" x14ac:dyDescent="0.25">
      <c r="A863">
        <v>862</v>
      </c>
      <c r="F863">
        <v>130.879594</v>
      </c>
      <c r="G863">
        <v>4.3539289999999999</v>
      </c>
      <c r="H863">
        <v>131.42056300000002</v>
      </c>
      <c r="I863">
        <v>8.7587240000000008</v>
      </c>
    </row>
    <row r="864" spans="1:9" x14ac:dyDescent="0.25">
      <c r="A864">
        <v>863</v>
      </c>
      <c r="D864">
        <v>112.358418</v>
      </c>
      <c r="E864">
        <v>7.9801019999999996</v>
      </c>
    </row>
    <row r="865" spans="1:9" x14ac:dyDescent="0.25">
      <c r="A865">
        <v>864</v>
      </c>
      <c r="D865">
        <v>112.36959200000001</v>
      </c>
      <c r="E865">
        <v>7.9620920000000002</v>
      </c>
    </row>
    <row r="866" spans="1:9" x14ac:dyDescent="0.25">
      <c r="A866">
        <v>865</v>
      </c>
      <c r="D866">
        <v>112.36749700000001</v>
      </c>
      <c r="E866">
        <v>8.0189789999999999</v>
      </c>
    </row>
    <row r="867" spans="1:9" x14ac:dyDescent="0.25">
      <c r="A867">
        <v>866</v>
      </c>
      <c r="D867">
        <v>112.339742</v>
      </c>
      <c r="E867">
        <v>8.0568880000000007</v>
      </c>
    </row>
    <row r="868" spans="1:9" x14ac:dyDescent="0.25">
      <c r="A868">
        <v>867</v>
      </c>
      <c r="D868">
        <v>112.29342</v>
      </c>
      <c r="E868">
        <v>8.0481630000000006</v>
      </c>
    </row>
    <row r="869" spans="1:9" x14ac:dyDescent="0.25">
      <c r="A869">
        <v>868</v>
      </c>
      <c r="D869">
        <v>112.29010100000001</v>
      </c>
      <c r="E869">
        <v>8.0636740000000007</v>
      </c>
    </row>
    <row r="870" spans="1:9" x14ac:dyDescent="0.25">
      <c r="A870">
        <v>869</v>
      </c>
      <c r="B870">
        <v>105.725461</v>
      </c>
      <c r="C870">
        <v>6.7144380000000004</v>
      </c>
      <c r="D870">
        <v>112.275716</v>
      </c>
      <c r="E870">
        <v>8.0407650000000004</v>
      </c>
    </row>
    <row r="871" spans="1:9" x14ac:dyDescent="0.25">
      <c r="A871">
        <v>870</v>
      </c>
      <c r="B871">
        <v>105.69316600000001</v>
      </c>
      <c r="C871">
        <v>6.7785200000000003</v>
      </c>
      <c r="D871">
        <v>112.33265400000001</v>
      </c>
      <c r="E871">
        <v>8.0333670000000001</v>
      </c>
    </row>
    <row r="872" spans="1:9" x14ac:dyDescent="0.25">
      <c r="A872">
        <v>871</v>
      </c>
      <c r="B872">
        <v>105.71698800000001</v>
      </c>
      <c r="C872">
        <v>6.7687249999999999</v>
      </c>
      <c r="D872">
        <v>112.358418</v>
      </c>
      <c r="E872">
        <v>7.9801019999999996</v>
      </c>
    </row>
    <row r="873" spans="1:9" x14ac:dyDescent="0.25">
      <c r="A873">
        <v>872</v>
      </c>
      <c r="B873">
        <v>105.69188800000001</v>
      </c>
      <c r="C873">
        <v>6.7862239999999998</v>
      </c>
    </row>
    <row r="874" spans="1:9" x14ac:dyDescent="0.25">
      <c r="A874">
        <v>873</v>
      </c>
      <c r="B874">
        <v>105.715867</v>
      </c>
      <c r="C874">
        <v>6.7603569999999999</v>
      </c>
    </row>
    <row r="875" spans="1:9" x14ac:dyDescent="0.25">
      <c r="A875">
        <v>874</v>
      </c>
      <c r="B875">
        <v>105.69398200000001</v>
      </c>
      <c r="C875">
        <v>6.7545409999999997</v>
      </c>
    </row>
    <row r="876" spans="1:9" x14ac:dyDescent="0.25">
      <c r="A876">
        <v>875</v>
      </c>
      <c r="B876">
        <v>105.64336900000001</v>
      </c>
      <c r="C876">
        <v>6.7518880000000001</v>
      </c>
    </row>
    <row r="877" spans="1:9" x14ac:dyDescent="0.25">
      <c r="A877">
        <v>876</v>
      </c>
      <c r="B877">
        <v>105.715001</v>
      </c>
      <c r="C877">
        <v>6.706378</v>
      </c>
      <c r="H877">
        <v>106.67561000000001</v>
      </c>
      <c r="I877">
        <v>9.4528060000000007</v>
      </c>
    </row>
    <row r="878" spans="1:9" x14ac:dyDescent="0.25">
      <c r="A878">
        <v>877</v>
      </c>
      <c r="H878">
        <v>106.68387700000001</v>
      </c>
      <c r="I878">
        <v>9.4474490000000007</v>
      </c>
    </row>
    <row r="879" spans="1:9" x14ac:dyDescent="0.25">
      <c r="A879">
        <v>878</v>
      </c>
      <c r="F879">
        <v>105.147141</v>
      </c>
      <c r="G879">
        <v>5.0041330000000004</v>
      </c>
      <c r="H879">
        <v>106.70831800000001</v>
      </c>
      <c r="I879">
        <v>9.4687239999999999</v>
      </c>
    </row>
    <row r="880" spans="1:9" x14ac:dyDescent="0.25">
      <c r="A880">
        <v>879</v>
      </c>
      <c r="F880">
        <v>105.13484600000001</v>
      </c>
      <c r="G880">
        <v>5.0131119999999996</v>
      </c>
      <c r="H880">
        <v>106.672448</v>
      </c>
      <c r="I880">
        <v>9.5</v>
      </c>
    </row>
    <row r="881" spans="1:9" x14ac:dyDescent="0.25">
      <c r="A881">
        <v>880</v>
      </c>
      <c r="F881">
        <v>105.13040600000001</v>
      </c>
      <c r="G881">
        <v>5.0517849999999997</v>
      </c>
      <c r="H881">
        <v>106.66637500000002</v>
      </c>
      <c r="I881">
        <v>9.4886730000000004</v>
      </c>
    </row>
    <row r="882" spans="1:9" x14ac:dyDescent="0.25">
      <c r="A882">
        <v>881</v>
      </c>
      <c r="F882">
        <v>105.159695</v>
      </c>
      <c r="G882">
        <v>5.0288779999999997</v>
      </c>
      <c r="H882">
        <v>106.65342000000001</v>
      </c>
      <c r="I882">
        <v>9.4709690000000002</v>
      </c>
    </row>
    <row r="883" spans="1:9" x14ac:dyDescent="0.25">
      <c r="A883">
        <v>882</v>
      </c>
      <c r="F883">
        <v>105.10862</v>
      </c>
      <c r="G883">
        <v>5.0170919999999999</v>
      </c>
      <c r="H883">
        <v>106.653367</v>
      </c>
      <c r="I883">
        <v>9.4888770000000005</v>
      </c>
    </row>
    <row r="884" spans="1:9" x14ac:dyDescent="0.25">
      <c r="A884">
        <v>883</v>
      </c>
      <c r="F884">
        <v>105.11403000000001</v>
      </c>
      <c r="G884">
        <v>5.0146940000000004</v>
      </c>
      <c r="H884">
        <v>106.67372600000002</v>
      </c>
      <c r="I884">
        <v>9.4418880000000005</v>
      </c>
    </row>
    <row r="885" spans="1:9" x14ac:dyDescent="0.25">
      <c r="A885">
        <v>884</v>
      </c>
      <c r="F885">
        <v>105.07357100000002</v>
      </c>
      <c r="G885">
        <v>4.9755609999999999</v>
      </c>
      <c r="H885">
        <v>106.67561000000001</v>
      </c>
      <c r="I885">
        <v>9.4528060000000007</v>
      </c>
    </row>
    <row r="886" spans="1:9" x14ac:dyDescent="0.25">
      <c r="A886">
        <v>885</v>
      </c>
      <c r="D886">
        <v>86.964541000000011</v>
      </c>
      <c r="E886">
        <v>8.5415810000000008</v>
      </c>
      <c r="F886">
        <v>105.147141</v>
      </c>
      <c r="G886">
        <v>5.0041330000000004</v>
      </c>
    </row>
    <row r="887" spans="1:9" x14ac:dyDescent="0.25">
      <c r="A887">
        <v>886</v>
      </c>
      <c r="D887">
        <v>86.993264000000011</v>
      </c>
      <c r="E887">
        <v>8.5293369999999999</v>
      </c>
    </row>
    <row r="888" spans="1:9" x14ac:dyDescent="0.25">
      <c r="A888">
        <v>887</v>
      </c>
      <c r="D888">
        <v>87.004388000000006</v>
      </c>
      <c r="E888">
        <v>8.5583679999999998</v>
      </c>
    </row>
    <row r="889" spans="1:9" x14ac:dyDescent="0.25">
      <c r="A889">
        <v>888</v>
      </c>
      <c r="D889">
        <v>86.998265000000004</v>
      </c>
      <c r="E889">
        <v>8.5432649999999999</v>
      </c>
    </row>
    <row r="890" spans="1:9" x14ac:dyDescent="0.25">
      <c r="A890">
        <v>889</v>
      </c>
      <c r="D890">
        <v>86.967093000000006</v>
      </c>
      <c r="E890">
        <v>8.5602549999999997</v>
      </c>
    </row>
    <row r="891" spans="1:9" x14ac:dyDescent="0.25">
      <c r="A891">
        <v>890</v>
      </c>
      <c r="D891">
        <v>86.960664000000008</v>
      </c>
      <c r="E891">
        <v>8.5354589999999995</v>
      </c>
    </row>
    <row r="892" spans="1:9" x14ac:dyDescent="0.25">
      <c r="A892">
        <v>891</v>
      </c>
      <c r="B892">
        <v>81.612346000000002</v>
      </c>
      <c r="C892">
        <v>6.9349489999999996</v>
      </c>
      <c r="D892">
        <v>86.970357000000007</v>
      </c>
      <c r="E892">
        <v>8.5545410000000004</v>
      </c>
    </row>
    <row r="893" spans="1:9" x14ac:dyDescent="0.25">
      <c r="A893">
        <v>892</v>
      </c>
      <c r="B893">
        <v>81.593265000000002</v>
      </c>
      <c r="C893">
        <v>6.9259190000000004</v>
      </c>
      <c r="D893">
        <v>86.932704000000001</v>
      </c>
      <c r="E893">
        <v>8.5596940000000004</v>
      </c>
    </row>
    <row r="894" spans="1:9" x14ac:dyDescent="0.25">
      <c r="A894">
        <v>893</v>
      </c>
      <c r="B894">
        <v>81.606888000000012</v>
      </c>
      <c r="C894">
        <v>6.9394390000000001</v>
      </c>
      <c r="D894">
        <v>86.964541000000011</v>
      </c>
      <c r="E894">
        <v>8.5415810000000008</v>
      </c>
    </row>
    <row r="895" spans="1:9" x14ac:dyDescent="0.25">
      <c r="A895">
        <v>894</v>
      </c>
      <c r="B895">
        <v>81.617092000000014</v>
      </c>
      <c r="C895">
        <v>6.913214</v>
      </c>
    </row>
    <row r="896" spans="1:9" x14ac:dyDescent="0.25">
      <c r="A896">
        <v>895</v>
      </c>
      <c r="B896">
        <v>81.612398000000013</v>
      </c>
      <c r="C896">
        <v>6.9155610000000003</v>
      </c>
    </row>
    <row r="897" spans="1:9" x14ac:dyDescent="0.25">
      <c r="A897">
        <v>896</v>
      </c>
      <c r="B897">
        <v>81.612244000000004</v>
      </c>
      <c r="C897">
        <v>6.9313770000000003</v>
      </c>
    </row>
    <row r="898" spans="1:9" x14ac:dyDescent="0.25">
      <c r="A898">
        <v>897</v>
      </c>
      <c r="B898">
        <v>81.625</v>
      </c>
      <c r="C898">
        <v>6.8741329999999996</v>
      </c>
    </row>
    <row r="899" spans="1:9" x14ac:dyDescent="0.25">
      <c r="A899">
        <v>898</v>
      </c>
      <c r="B899">
        <v>81.612346000000002</v>
      </c>
      <c r="C899">
        <v>6.9349489999999996</v>
      </c>
      <c r="H899">
        <v>80.850560999999999</v>
      </c>
      <c r="I899">
        <v>9.5043880000000005</v>
      </c>
    </row>
    <row r="900" spans="1:9" x14ac:dyDescent="0.25">
      <c r="A900">
        <v>899</v>
      </c>
      <c r="F900">
        <v>80.680357000000001</v>
      </c>
      <c r="G900">
        <v>5.3233160000000002</v>
      </c>
      <c r="H900">
        <v>80.812551000000013</v>
      </c>
      <c r="I900">
        <v>9.4538770000000003</v>
      </c>
    </row>
    <row r="901" spans="1:9" x14ac:dyDescent="0.25">
      <c r="A901">
        <v>900</v>
      </c>
      <c r="F901">
        <v>80.787857000000002</v>
      </c>
      <c r="G901">
        <v>5.3156629999999998</v>
      </c>
      <c r="H901">
        <v>80.820255000000003</v>
      </c>
      <c r="I901">
        <v>9.4588269999999994</v>
      </c>
    </row>
    <row r="902" spans="1:9" x14ac:dyDescent="0.25">
      <c r="A902">
        <v>901</v>
      </c>
      <c r="F902">
        <v>80.707449000000011</v>
      </c>
      <c r="G902">
        <v>5.3088259999999998</v>
      </c>
      <c r="H902">
        <v>80.783214000000001</v>
      </c>
      <c r="I902">
        <v>9.5041840000000004</v>
      </c>
    </row>
    <row r="903" spans="1:9" x14ac:dyDescent="0.25">
      <c r="A903">
        <v>902</v>
      </c>
      <c r="F903">
        <v>80.68535700000001</v>
      </c>
      <c r="G903">
        <v>5.3034179999999997</v>
      </c>
      <c r="H903">
        <v>80.782040000000009</v>
      </c>
      <c r="I903">
        <v>9.4970409999999994</v>
      </c>
    </row>
    <row r="904" spans="1:9" x14ac:dyDescent="0.25">
      <c r="A904">
        <v>903</v>
      </c>
      <c r="F904">
        <v>80.695102000000006</v>
      </c>
      <c r="G904">
        <v>5.262194</v>
      </c>
      <c r="H904">
        <v>80.802295000000001</v>
      </c>
      <c r="I904">
        <v>9.5455100000000002</v>
      </c>
    </row>
    <row r="905" spans="1:9" x14ac:dyDescent="0.25">
      <c r="A905">
        <v>904</v>
      </c>
      <c r="F905">
        <v>80.731684000000001</v>
      </c>
      <c r="G905">
        <v>5.267398</v>
      </c>
      <c r="H905">
        <v>80.792449000000005</v>
      </c>
      <c r="I905">
        <v>9.5479090000000006</v>
      </c>
    </row>
    <row r="906" spans="1:9" x14ac:dyDescent="0.25">
      <c r="A906">
        <v>905</v>
      </c>
      <c r="F906">
        <v>80.73607100000001</v>
      </c>
      <c r="G906">
        <v>5.2568359999999998</v>
      </c>
      <c r="H906">
        <v>80.824183000000005</v>
      </c>
      <c r="I906">
        <v>9.5358160000000005</v>
      </c>
    </row>
    <row r="907" spans="1:9" x14ac:dyDescent="0.25">
      <c r="A907">
        <v>906</v>
      </c>
      <c r="D907">
        <v>66.032574000000011</v>
      </c>
      <c r="E907">
        <v>8.6219280000000005</v>
      </c>
      <c r="F907">
        <v>80.66158200000001</v>
      </c>
      <c r="G907">
        <v>5.3358160000000003</v>
      </c>
      <c r="H907">
        <v>80.780204000000012</v>
      </c>
      <c r="I907">
        <v>9.4945409999999999</v>
      </c>
    </row>
    <row r="908" spans="1:9" x14ac:dyDescent="0.25">
      <c r="A908">
        <v>907</v>
      </c>
      <c r="D908">
        <v>66.030959999999993</v>
      </c>
      <c r="E908">
        <v>8.5939610000000002</v>
      </c>
      <c r="F908">
        <v>80.680357000000001</v>
      </c>
      <c r="G908">
        <v>5.3233160000000002</v>
      </c>
      <c r="H908">
        <v>80.850560999999999</v>
      </c>
      <c r="I908">
        <v>9.5043880000000005</v>
      </c>
    </row>
    <row r="909" spans="1:9" x14ac:dyDescent="0.25">
      <c r="A909">
        <v>908</v>
      </c>
      <c r="D909">
        <v>66.015129000000002</v>
      </c>
      <c r="E909">
        <v>8.6059909999999995</v>
      </c>
    </row>
    <row r="910" spans="1:9" x14ac:dyDescent="0.25">
      <c r="A910">
        <v>909</v>
      </c>
      <c r="D910">
        <v>66.011120000000005</v>
      </c>
      <c r="E910">
        <v>8.5937529999999995</v>
      </c>
    </row>
    <row r="911" spans="1:9" x14ac:dyDescent="0.25">
      <c r="A911">
        <v>910</v>
      </c>
      <c r="D911">
        <v>66.036015000000006</v>
      </c>
      <c r="E911">
        <v>8.5915649999999992</v>
      </c>
    </row>
    <row r="912" spans="1:9" x14ac:dyDescent="0.25">
      <c r="A912">
        <v>911</v>
      </c>
      <c r="D912">
        <v>66.010548</v>
      </c>
      <c r="E912">
        <v>8.5733379999999997</v>
      </c>
    </row>
    <row r="913" spans="1:9" x14ac:dyDescent="0.25">
      <c r="A913">
        <v>912</v>
      </c>
      <c r="B913">
        <v>60.043007000000003</v>
      </c>
      <c r="C913">
        <v>7.0870119999999996</v>
      </c>
      <c r="D913">
        <v>66.067363999999998</v>
      </c>
      <c r="E913">
        <v>8.5890129999999996</v>
      </c>
    </row>
    <row r="914" spans="1:9" x14ac:dyDescent="0.25">
      <c r="A914">
        <v>913</v>
      </c>
      <c r="B914">
        <v>60.025711000000001</v>
      </c>
      <c r="C914">
        <v>7.0568569999999999</v>
      </c>
      <c r="D914">
        <v>66.116791000000006</v>
      </c>
      <c r="E914">
        <v>8.5897430000000004</v>
      </c>
    </row>
    <row r="915" spans="1:9" x14ac:dyDescent="0.25">
      <c r="A915">
        <v>914</v>
      </c>
      <c r="B915">
        <v>60.074619000000006</v>
      </c>
      <c r="C915">
        <v>7.0600860000000001</v>
      </c>
      <c r="D915">
        <v>65.989452</v>
      </c>
      <c r="E915">
        <v>8.6312499999999996</v>
      </c>
    </row>
    <row r="916" spans="1:9" x14ac:dyDescent="0.25">
      <c r="A916">
        <v>915</v>
      </c>
      <c r="B916">
        <v>60.046074000000004</v>
      </c>
      <c r="C916">
        <v>7.0445130000000002</v>
      </c>
    </row>
    <row r="917" spans="1:9" x14ac:dyDescent="0.25">
      <c r="A917">
        <v>916</v>
      </c>
      <c r="B917">
        <v>60.046597000000006</v>
      </c>
      <c r="C917">
        <v>7.036702</v>
      </c>
    </row>
    <row r="918" spans="1:9" x14ac:dyDescent="0.25">
      <c r="A918">
        <v>917</v>
      </c>
      <c r="B918">
        <v>60.089512000000006</v>
      </c>
      <c r="C918">
        <v>7.0517529999999997</v>
      </c>
    </row>
    <row r="919" spans="1:9" x14ac:dyDescent="0.25">
      <c r="A919">
        <v>918</v>
      </c>
      <c r="B919">
        <v>60.122582000000001</v>
      </c>
      <c r="C919">
        <v>7.0688360000000001</v>
      </c>
    </row>
    <row r="920" spans="1:9" x14ac:dyDescent="0.25">
      <c r="A920">
        <v>919</v>
      </c>
      <c r="B920">
        <v>60.045815000000005</v>
      </c>
      <c r="C920">
        <v>7.0981569999999996</v>
      </c>
    </row>
    <row r="921" spans="1:9" x14ac:dyDescent="0.25">
      <c r="A921">
        <v>920</v>
      </c>
      <c r="B921">
        <v>60.043007000000003</v>
      </c>
      <c r="C921">
        <v>7.0870119999999996</v>
      </c>
      <c r="H921">
        <v>58.948532</v>
      </c>
      <c r="I921">
        <v>9.6495809999999995</v>
      </c>
    </row>
    <row r="922" spans="1:9" x14ac:dyDescent="0.25">
      <c r="A922">
        <v>921</v>
      </c>
      <c r="H922">
        <v>58.944054000000001</v>
      </c>
      <c r="I922">
        <v>9.5944280000000006</v>
      </c>
    </row>
    <row r="923" spans="1:9" x14ac:dyDescent="0.25">
      <c r="A923">
        <v>922</v>
      </c>
      <c r="F923">
        <v>58.368824000000004</v>
      </c>
      <c r="G923">
        <v>5.1838860000000002</v>
      </c>
      <c r="H923">
        <v>58.944992000000006</v>
      </c>
      <c r="I923">
        <v>9.5648459999999993</v>
      </c>
    </row>
    <row r="924" spans="1:9" x14ac:dyDescent="0.25">
      <c r="A924">
        <v>923</v>
      </c>
      <c r="F924">
        <v>58.330807</v>
      </c>
      <c r="G924">
        <v>5.172167</v>
      </c>
      <c r="H924">
        <v>58.929836000000002</v>
      </c>
      <c r="I924">
        <v>9.5833340000000007</v>
      </c>
    </row>
    <row r="925" spans="1:9" x14ac:dyDescent="0.25">
      <c r="A925">
        <v>924</v>
      </c>
      <c r="F925">
        <v>58.321068000000004</v>
      </c>
      <c r="G925">
        <v>5.1675839999999997</v>
      </c>
      <c r="H925">
        <v>58.941814000000001</v>
      </c>
      <c r="I925">
        <v>9.6110939999999996</v>
      </c>
    </row>
    <row r="926" spans="1:9" x14ac:dyDescent="0.25">
      <c r="A926">
        <v>925</v>
      </c>
      <c r="F926">
        <v>58.311329000000001</v>
      </c>
      <c r="G926">
        <v>5.1500329999999996</v>
      </c>
      <c r="H926">
        <v>58.951866000000003</v>
      </c>
      <c r="I926">
        <v>9.6238530000000004</v>
      </c>
    </row>
    <row r="927" spans="1:9" x14ac:dyDescent="0.25">
      <c r="A927">
        <v>926</v>
      </c>
      <c r="F927">
        <v>58.317112000000002</v>
      </c>
      <c r="G927">
        <v>5.1192019999999996</v>
      </c>
      <c r="H927">
        <v>58.940563000000004</v>
      </c>
      <c r="I927">
        <v>9.6292179999999998</v>
      </c>
    </row>
    <row r="928" spans="1:9" x14ac:dyDescent="0.25">
      <c r="A928">
        <v>927</v>
      </c>
      <c r="D928">
        <v>42.495365</v>
      </c>
      <c r="E928">
        <v>9.0786219999999993</v>
      </c>
      <c r="F928">
        <v>58.301434</v>
      </c>
      <c r="G928">
        <v>5.144825</v>
      </c>
      <c r="H928">
        <v>58.959576000000006</v>
      </c>
      <c r="I928">
        <v>9.5881779999999992</v>
      </c>
    </row>
    <row r="929" spans="1:9" x14ac:dyDescent="0.25">
      <c r="A929">
        <v>928</v>
      </c>
      <c r="D929">
        <v>42.523590000000006</v>
      </c>
      <c r="E929">
        <v>9.1081520000000005</v>
      </c>
      <c r="F929">
        <v>58.302475000000001</v>
      </c>
      <c r="G929">
        <v>5.1438879999999996</v>
      </c>
      <c r="H929">
        <v>58.945824000000002</v>
      </c>
      <c r="I929">
        <v>9.5874489999999994</v>
      </c>
    </row>
    <row r="930" spans="1:9" x14ac:dyDescent="0.25">
      <c r="A930">
        <v>929</v>
      </c>
      <c r="D930">
        <v>42.475002000000003</v>
      </c>
      <c r="E930">
        <v>9.1123700000000003</v>
      </c>
      <c r="F930">
        <v>58.303986000000002</v>
      </c>
      <c r="G930">
        <v>5.1543039999999998</v>
      </c>
      <c r="H930">
        <v>58.948532</v>
      </c>
      <c r="I930">
        <v>9.6495809999999995</v>
      </c>
    </row>
    <row r="931" spans="1:9" x14ac:dyDescent="0.25">
      <c r="A931">
        <v>930</v>
      </c>
      <c r="D931">
        <v>42.472294000000005</v>
      </c>
      <c r="E931">
        <v>9.1229949999999995</v>
      </c>
      <c r="F931">
        <v>58.349400000000003</v>
      </c>
      <c r="G931">
        <v>5.1985720000000004</v>
      </c>
      <c r="H931">
        <v>58.948532</v>
      </c>
      <c r="I931">
        <v>9.6495809999999995</v>
      </c>
    </row>
    <row r="932" spans="1:9" x14ac:dyDescent="0.25">
      <c r="A932">
        <v>931</v>
      </c>
      <c r="D932">
        <v>42.486614000000003</v>
      </c>
      <c r="E932">
        <v>9.1224740000000004</v>
      </c>
    </row>
    <row r="933" spans="1:9" x14ac:dyDescent="0.25">
      <c r="A933">
        <v>932</v>
      </c>
      <c r="D933">
        <v>42.486042000000005</v>
      </c>
      <c r="E933">
        <v>9.1129949999999997</v>
      </c>
    </row>
    <row r="934" spans="1:9" x14ac:dyDescent="0.25">
      <c r="A934">
        <v>933</v>
      </c>
      <c r="D934">
        <v>42.487499</v>
      </c>
      <c r="E934">
        <v>9.1156000000000006</v>
      </c>
    </row>
    <row r="935" spans="1:9" x14ac:dyDescent="0.25">
      <c r="A935">
        <v>934</v>
      </c>
      <c r="B935">
        <v>35.838694000000004</v>
      </c>
      <c r="C935">
        <v>7.6989570000000001</v>
      </c>
      <c r="D935">
        <v>42.468437000000002</v>
      </c>
      <c r="E935">
        <v>9.0787270000000007</v>
      </c>
    </row>
    <row r="936" spans="1:9" x14ac:dyDescent="0.25">
      <c r="A936">
        <v>935</v>
      </c>
      <c r="B936">
        <v>35.791769000000002</v>
      </c>
      <c r="C936">
        <v>7.6751040000000001</v>
      </c>
      <c r="D936">
        <v>42.423283000000005</v>
      </c>
      <c r="E936">
        <v>9.0469570000000008</v>
      </c>
    </row>
    <row r="937" spans="1:9" x14ac:dyDescent="0.25">
      <c r="A937">
        <v>936</v>
      </c>
      <c r="B937">
        <v>35.741148000000003</v>
      </c>
      <c r="C937">
        <v>7.665</v>
      </c>
      <c r="D937">
        <v>42.495365</v>
      </c>
      <c r="E937">
        <v>9.0786219999999993</v>
      </c>
    </row>
    <row r="938" spans="1:9" x14ac:dyDescent="0.25">
      <c r="A938">
        <v>937</v>
      </c>
      <c r="B938">
        <v>35.770260000000007</v>
      </c>
      <c r="C938">
        <v>7.6531269999999996</v>
      </c>
    </row>
    <row r="939" spans="1:9" x14ac:dyDescent="0.25">
      <c r="A939">
        <v>938</v>
      </c>
      <c r="B939">
        <v>35.781041999999999</v>
      </c>
      <c r="C939">
        <v>7.6350030000000002</v>
      </c>
    </row>
    <row r="940" spans="1:9" x14ac:dyDescent="0.25">
      <c r="A940">
        <v>939</v>
      </c>
      <c r="B940">
        <v>35.813904000000008</v>
      </c>
      <c r="C940">
        <v>7.574173</v>
      </c>
    </row>
    <row r="941" spans="1:9" x14ac:dyDescent="0.25">
      <c r="A941">
        <v>940</v>
      </c>
      <c r="B941">
        <v>35.837185000000005</v>
      </c>
      <c r="C941">
        <v>7.6000040000000002</v>
      </c>
    </row>
    <row r="942" spans="1:9" x14ac:dyDescent="0.25">
      <c r="A942">
        <v>941</v>
      </c>
      <c r="B942">
        <v>35.799685000000004</v>
      </c>
      <c r="C942">
        <v>7.6314609999999998</v>
      </c>
    </row>
    <row r="943" spans="1:9" x14ac:dyDescent="0.25">
      <c r="A943">
        <v>942</v>
      </c>
      <c r="B943">
        <v>35.819321000000002</v>
      </c>
      <c r="C943">
        <v>7.5645379999999998</v>
      </c>
      <c r="H943">
        <v>37.554693</v>
      </c>
      <c r="I943">
        <v>10.212362000000001</v>
      </c>
    </row>
    <row r="944" spans="1:9" x14ac:dyDescent="0.25">
      <c r="A944">
        <v>943</v>
      </c>
      <c r="B944">
        <v>35.838694000000004</v>
      </c>
      <c r="C944">
        <v>7.6989570000000001</v>
      </c>
      <c r="H944">
        <v>37.534226000000004</v>
      </c>
      <c r="I944">
        <v>10.210019000000001</v>
      </c>
    </row>
    <row r="945" spans="1:9" x14ac:dyDescent="0.25">
      <c r="A945">
        <v>944</v>
      </c>
      <c r="F945">
        <v>35.481941000000006</v>
      </c>
      <c r="G945">
        <v>5.573448</v>
      </c>
      <c r="H945">
        <v>37.510218000000002</v>
      </c>
      <c r="I945">
        <v>10.196895</v>
      </c>
    </row>
    <row r="946" spans="1:9" x14ac:dyDescent="0.25">
      <c r="A946">
        <v>945</v>
      </c>
      <c r="F946">
        <v>35.506266000000004</v>
      </c>
      <c r="G946">
        <v>5.6088100000000001</v>
      </c>
      <c r="H946">
        <v>37.508501000000003</v>
      </c>
      <c r="I946">
        <v>10.220746999999999</v>
      </c>
    </row>
    <row r="947" spans="1:9" x14ac:dyDescent="0.25">
      <c r="A947">
        <v>946</v>
      </c>
      <c r="F947">
        <v>35.499649000000005</v>
      </c>
      <c r="G947">
        <v>5.5933950000000001</v>
      </c>
      <c r="H947">
        <v>37.502457000000007</v>
      </c>
      <c r="I947">
        <v>10.244339999999999</v>
      </c>
    </row>
    <row r="948" spans="1:9" x14ac:dyDescent="0.25">
      <c r="A948">
        <v>947</v>
      </c>
      <c r="F948">
        <v>35.452881000000005</v>
      </c>
      <c r="G948">
        <v>5.5728229999999996</v>
      </c>
      <c r="H948">
        <v>37.494854000000004</v>
      </c>
      <c r="I948">
        <v>10.239392</v>
      </c>
    </row>
    <row r="949" spans="1:9" x14ac:dyDescent="0.25">
      <c r="A949">
        <v>948</v>
      </c>
      <c r="F949">
        <v>35.432467000000003</v>
      </c>
      <c r="G949">
        <v>5.553032</v>
      </c>
      <c r="H949">
        <v>37.488759999999999</v>
      </c>
      <c r="I949">
        <v>10.234496999999999</v>
      </c>
    </row>
    <row r="950" spans="1:9" x14ac:dyDescent="0.25">
      <c r="A950">
        <v>949</v>
      </c>
      <c r="D950">
        <v>22.155685000000005</v>
      </c>
      <c r="E950">
        <v>8.9990430000000003</v>
      </c>
      <c r="F950">
        <v>35.439289000000002</v>
      </c>
      <c r="G950">
        <v>5.5839679999999996</v>
      </c>
      <c r="H950">
        <v>37.493238000000005</v>
      </c>
      <c r="I950">
        <v>10.220852000000001</v>
      </c>
    </row>
    <row r="951" spans="1:9" x14ac:dyDescent="0.25">
      <c r="A951">
        <v>950</v>
      </c>
      <c r="D951">
        <v>22.168447</v>
      </c>
      <c r="E951">
        <v>8.9713879999999993</v>
      </c>
      <c r="F951">
        <v>35.413871999999998</v>
      </c>
      <c r="G951">
        <v>5.5635519999999996</v>
      </c>
      <c r="H951">
        <v>37.444910000000007</v>
      </c>
      <c r="I951">
        <v>10.179447</v>
      </c>
    </row>
    <row r="952" spans="1:9" x14ac:dyDescent="0.25">
      <c r="A952">
        <v>951</v>
      </c>
      <c r="D952">
        <v>22.155478000000002</v>
      </c>
      <c r="E952">
        <v>8.9951369999999997</v>
      </c>
      <c r="F952">
        <v>35.446215000000002</v>
      </c>
      <c r="G952">
        <v>5.5422000000000002</v>
      </c>
      <c r="H952">
        <v>37.554693</v>
      </c>
      <c r="I952">
        <v>10.212362000000001</v>
      </c>
    </row>
    <row r="953" spans="1:9" x14ac:dyDescent="0.25">
      <c r="A953">
        <v>952</v>
      </c>
      <c r="D953">
        <v>22.151884000000003</v>
      </c>
      <c r="E953">
        <v>9.0190940000000008</v>
      </c>
      <c r="F953">
        <v>35.434078</v>
      </c>
      <c r="G953">
        <v>5.540324</v>
      </c>
    </row>
    <row r="954" spans="1:9" x14ac:dyDescent="0.25">
      <c r="A954">
        <v>953</v>
      </c>
      <c r="D954">
        <v>22.155947000000005</v>
      </c>
      <c r="E954">
        <v>9.0402909999999999</v>
      </c>
      <c r="F954">
        <v>35.423977000000008</v>
      </c>
      <c r="G954">
        <v>5.5617289999999997</v>
      </c>
    </row>
    <row r="955" spans="1:9" x14ac:dyDescent="0.25">
      <c r="A955">
        <v>954</v>
      </c>
      <c r="D955">
        <v>22.154696999999999</v>
      </c>
      <c r="E955">
        <v>9.0547690000000003</v>
      </c>
      <c r="F955">
        <v>35.481941000000006</v>
      </c>
      <c r="G955">
        <v>5.573448</v>
      </c>
    </row>
    <row r="956" spans="1:9" x14ac:dyDescent="0.25">
      <c r="A956">
        <v>955</v>
      </c>
      <c r="D956">
        <v>22.136000000000003</v>
      </c>
      <c r="E956">
        <v>9.0025840000000006</v>
      </c>
    </row>
    <row r="957" spans="1:9" x14ac:dyDescent="0.25">
      <c r="A957">
        <v>956</v>
      </c>
      <c r="D957">
        <v>22.110897000000001</v>
      </c>
      <c r="E957">
        <v>9.0178969999999996</v>
      </c>
    </row>
    <row r="958" spans="1:9" x14ac:dyDescent="0.25">
      <c r="A958">
        <v>957</v>
      </c>
      <c r="B958">
        <v>17.486877000000007</v>
      </c>
      <c r="C958">
        <v>7.2841880000000003</v>
      </c>
      <c r="D958">
        <v>22.120324000000004</v>
      </c>
      <c r="E958">
        <v>9.0099800000000005</v>
      </c>
    </row>
    <row r="959" spans="1:9" x14ac:dyDescent="0.25">
      <c r="A959">
        <v>958</v>
      </c>
      <c r="B959">
        <v>17.524948000000002</v>
      </c>
      <c r="C959">
        <v>7.2664809999999997</v>
      </c>
      <c r="D959">
        <v>22.109752</v>
      </c>
      <c r="E959">
        <v>9.0044070000000005</v>
      </c>
    </row>
    <row r="960" spans="1:9" x14ac:dyDescent="0.25">
      <c r="A960">
        <v>959</v>
      </c>
      <c r="B960">
        <v>17.532553000000007</v>
      </c>
      <c r="C960">
        <v>7.2906469999999999</v>
      </c>
      <c r="D960">
        <v>22.065431000000004</v>
      </c>
      <c r="E960">
        <v>8.9562329999999992</v>
      </c>
    </row>
    <row r="961" spans="1:11" x14ac:dyDescent="0.25">
      <c r="A961">
        <v>960</v>
      </c>
      <c r="B961">
        <v>17.521407000000004</v>
      </c>
      <c r="C961">
        <v>7.2698660000000004</v>
      </c>
      <c r="D961">
        <v>22.106679</v>
      </c>
      <c r="E961">
        <v>8.9131110000000007</v>
      </c>
    </row>
    <row r="962" spans="1:11" x14ac:dyDescent="0.25">
      <c r="A962">
        <v>961</v>
      </c>
      <c r="B962">
        <v>17.539531000000004</v>
      </c>
      <c r="C962">
        <v>7.2628349999999999</v>
      </c>
      <c r="D962">
        <v>22.155685000000005</v>
      </c>
      <c r="E962">
        <v>8.9990430000000003</v>
      </c>
    </row>
    <row r="963" spans="1:11" x14ac:dyDescent="0.25">
      <c r="A963">
        <v>962</v>
      </c>
      <c r="B963">
        <v>17.492138000000004</v>
      </c>
      <c r="C963">
        <v>7.2687720000000002</v>
      </c>
    </row>
    <row r="964" spans="1:11" x14ac:dyDescent="0.25">
      <c r="A964">
        <v>963</v>
      </c>
      <c r="B964">
        <v>17.472712000000001</v>
      </c>
      <c r="C964">
        <v>7.2687720000000002</v>
      </c>
      <c r="J964">
        <v>39.253975000000004</v>
      </c>
      <c r="K964">
        <v>13.018722</v>
      </c>
    </row>
    <row r="965" spans="1:11" x14ac:dyDescent="0.25">
      <c r="A965">
        <v>964</v>
      </c>
    </row>
    <row r="966" spans="1:11" x14ac:dyDescent="0.25">
      <c r="A966">
        <v>965</v>
      </c>
    </row>
    <row r="967" spans="1:11" x14ac:dyDescent="0.25">
      <c r="A967">
        <v>966</v>
      </c>
    </row>
    <row r="968" spans="1:11" x14ac:dyDescent="0.25">
      <c r="A968">
        <v>967</v>
      </c>
    </row>
    <row r="969" spans="1:11" x14ac:dyDescent="0.25">
      <c r="A969">
        <v>968</v>
      </c>
    </row>
    <row r="970" spans="1:11" x14ac:dyDescent="0.25">
      <c r="A970">
        <v>969</v>
      </c>
    </row>
    <row r="971" spans="1:11" x14ac:dyDescent="0.25">
      <c r="A971">
        <v>970</v>
      </c>
    </row>
    <row r="972" spans="1:11" x14ac:dyDescent="0.25">
      <c r="A972">
        <v>971</v>
      </c>
    </row>
    <row r="973" spans="1:11" x14ac:dyDescent="0.25">
      <c r="A973">
        <v>972</v>
      </c>
    </row>
    <row r="974" spans="1:11" x14ac:dyDescent="0.25">
      <c r="A974">
        <v>973</v>
      </c>
    </row>
    <row r="975" spans="1:11" x14ac:dyDescent="0.25">
      <c r="A975">
        <v>974</v>
      </c>
    </row>
    <row r="976" spans="1:1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1" x14ac:dyDescent="0.25">
      <c r="A993">
        <v>992</v>
      </c>
    </row>
    <row r="994" spans="1:11" x14ac:dyDescent="0.25">
      <c r="A994">
        <v>993</v>
      </c>
    </row>
    <row r="995" spans="1:11" x14ac:dyDescent="0.25">
      <c r="A995">
        <v>994</v>
      </c>
    </row>
    <row r="996" spans="1:11" x14ac:dyDescent="0.25">
      <c r="A996">
        <v>995</v>
      </c>
    </row>
    <row r="997" spans="1:11" x14ac:dyDescent="0.25">
      <c r="A997">
        <v>996</v>
      </c>
      <c r="J997">
        <v>235.671312</v>
      </c>
      <c r="K997">
        <v>13.533181000000001</v>
      </c>
    </row>
    <row r="998" spans="1:11" x14ac:dyDescent="0.25">
      <c r="A998">
        <v>997</v>
      </c>
      <c r="B998">
        <v>232.935554</v>
      </c>
      <c r="C998">
        <v>6.1685350000000003</v>
      </c>
      <c r="H998">
        <v>243.82505</v>
      </c>
      <c r="I998">
        <v>8.5007570000000001</v>
      </c>
    </row>
    <row r="999" spans="1:11" x14ac:dyDescent="0.25">
      <c r="A999">
        <v>998</v>
      </c>
      <c r="B999">
        <v>232.92489799999998</v>
      </c>
      <c r="C999">
        <v>6.1226260000000003</v>
      </c>
      <c r="H999">
        <v>243.86353299999999</v>
      </c>
      <c r="I999">
        <v>8.5118679999999998</v>
      </c>
    </row>
    <row r="1000" spans="1:11" x14ac:dyDescent="0.25">
      <c r="A1000">
        <v>999</v>
      </c>
      <c r="B1000">
        <v>232.93691799999999</v>
      </c>
      <c r="C1000">
        <v>6.1733840000000004</v>
      </c>
      <c r="H1000">
        <v>243.831918</v>
      </c>
      <c r="I1000">
        <v>8.4941420000000001</v>
      </c>
    </row>
    <row r="1001" spans="1:11" x14ac:dyDescent="0.25">
      <c r="A1001">
        <v>1000</v>
      </c>
      <c r="B1001">
        <v>232.93040400000001</v>
      </c>
      <c r="C1001">
        <v>6.1672219999999998</v>
      </c>
      <c r="H1001">
        <v>243.850708</v>
      </c>
      <c r="I1001">
        <v>8.5091920000000005</v>
      </c>
    </row>
    <row r="1002" spans="1:11" x14ac:dyDescent="0.25">
      <c r="A1002">
        <v>1001</v>
      </c>
      <c r="B1002">
        <v>232.88681800000001</v>
      </c>
      <c r="C1002">
        <v>6.1380299999999997</v>
      </c>
      <c r="H1002">
        <v>243.89550399999999</v>
      </c>
      <c r="I1002">
        <v>8.5067170000000001</v>
      </c>
    </row>
    <row r="1003" spans="1:11" x14ac:dyDescent="0.25">
      <c r="A1003">
        <v>1002</v>
      </c>
      <c r="B1003">
        <v>232.89232200000001</v>
      </c>
      <c r="C1003">
        <v>6.1932830000000001</v>
      </c>
      <c r="H1003">
        <v>243.86666500000001</v>
      </c>
      <c r="I1003">
        <v>8.5005559999999996</v>
      </c>
    </row>
    <row r="1004" spans="1:11" x14ac:dyDescent="0.25">
      <c r="A1004">
        <v>1003</v>
      </c>
      <c r="B1004">
        <v>232.884748</v>
      </c>
      <c r="C1004">
        <v>6.2005549999999996</v>
      </c>
      <c r="H1004">
        <v>243.83111199999999</v>
      </c>
      <c r="I1004">
        <v>8.5047470000000001</v>
      </c>
    </row>
    <row r="1005" spans="1:11" x14ac:dyDescent="0.25">
      <c r="A1005">
        <v>1004</v>
      </c>
      <c r="B1005">
        <v>232.81868499999999</v>
      </c>
      <c r="C1005">
        <v>6.1462120000000002</v>
      </c>
      <c r="H1005">
        <v>243.896061</v>
      </c>
      <c r="I1005">
        <v>8.4479279999999992</v>
      </c>
    </row>
    <row r="1006" spans="1:11" x14ac:dyDescent="0.25">
      <c r="A1006">
        <v>1005</v>
      </c>
      <c r="B1006">
        <v>232.82802899999999</v>
      </c>
      <c r="C1006">
        <v>6.1756060000000002</v>
      </c>
      <c r="H1006">
        <v>243.86267599999999</v>
      </c>
      <c r="I1006">
        <v>8.3971210000000003</v>
      </c>
    </row>
    <row r="1007" spans="1:11" x14ac:dyDescent="0.25">
      <c r="A1007">
        <v>1006</v>
      </c>
      <c r="B1007">
        <v>232.935554</v>
      </c>
      <c r="C1007">
        <v>6.1685350000000003</v>
      </c>
      <c r="H1007">
        <v>243.82505</v>
      </c>
      <c r="I1007">
        <v>8.5007570000000001</v>
      </c>
    </row>
    <row r="1008" spans="1:11" x14ac:dyDescent="0.25">
      <c r="A1008">
        <v>1007</v>
      </c>
    </row>
    <row r="1009" spans="1:9" x14ac:dyDescent="0.25">
      <c r="A1009">
        <v>1008</v>
      </c>
      <c r="D1009">
        <v>223.13499999999999</v>
      </c>
      <c r="E1009">
        <v>7.4601009999999999</v>
      </c>
    </row>
    <row r="1010" spans="1:9" x14ac:dyDescent="0.25">
      <c r="A1010">
        <v>1009</v>
      </c>
      <c r="D1010">
        <v>223.05631299999999</v>
      </c>
      <c r="E1010">
        <v>7.4523739999999998</v>
      </c>
    </row>
    <row r="1011" spans="1:9" x14ac:dyDescent="0.25">
      <c r="A1011">
        <v>1010</v>
      </c>
      <c r="D1011">
        <v>223.14989800000001</v>
      </c>
      <c r="E1011">
        <v>7.4364140000000001</v>
      </c>
      <c r="F1011">
        <v>231.26439299999998</v>
      </c>
      <c r="G1011">
        <v>4.95303</v>
      </c>
    </row>
    <row r="1012" spans="1:9" x14ac:dyDescent="0.25">
      <c r="A1012">
        <v>1011</v>
      </c>
      <c r="D1012">
        <v>223.14899</v>
      </c>
      <c r="E1012">
        <v>7.4601009999999999</v>
      </c>
      <c r="F1012">
        <v>231.31828100000001</v>
      </c>
      <c r="G1012">
        <v>4.8833330000000004</v>
      </c>
    </row>
    <row r="1013" spans="1:9" x14ac:dyDescent="0.25">
      <c r="A1013">
        <v>1012</v>
      </c>
      <c r="D1013">
        <v>223.13025300000001</v>
      </c>
      <c r="E1013">
        <v>7.4539390000000001</v>
      </c>
      <c r="F1013">
        <v>231.31616</v>
      </c>
      <c r="G1013">
        <v>4.9323230000000002</v>
      </c>
    </row>
    <row r="1014" spans="1:9" x14ac:dyDescent="0.25">
      <c r="A1014">
        <v>1013</v>
      </c>
      <c r="D1014">
        <v>223.117324</v>
      </c>
      <c r="E1014">
        <v>7.4191909999999996</v>
      </c>
      <c r="F1014">
        <v>231.34131400000001</v>
      </c>
      <c r="G1014">
        <v>4.924849</v>
      </c>
    </row>
    <row r="1015" spans="1:9" x14ac:dyDescent="0.25">
      <c r="A1015">
        <v>1014</v>
      </c>
      <c r="D1015">
        <v>223.11146500000001</v>
      </c>
      <c r="E1015">
        <v>7.4255550000000001</v>
      </c>
      <c r="F1015">
        <v>231.341161</v>
      </c>
      <c r="G1015">
        <v>4.9379289999999996</v>
      </c>
    </row>
    <row r="1016" spans="1:9" x14ac:dyDescent="0.25">
      <c r="A1016">
        <v>1015</v>
      </c>
      <c r="D1016">
        <v>223.06702000000001</v>
      </c>
      <c r="E1016">
        <v>7.4223229999999996</v>
      </c>
      <c r="F1016">
        <v>231.33227099999999</v>
      </c>
      <c r="G1016">
        <v>4.9532319999999999</v>
      </c>
    </row>
    <row r="1017" spans="1:9" x14ac:dyDescent="0.25">
      <c r="A1017">
        <v>1016</v>
      </c>
      <c r="D1017">
        <v>223.080657</v>
      </c>
      <c r="E1017">
        <v>7.4304040000000002</v>
      </c>
      <c r="F1017">
        <v>231.28605999999999</v>
      </c>
      <c r="G1017">
        <v>4.9470710000000002</v>
      </c>
    </row>
    <row r="1018" spans="1:9" x14ac:dyDescent="0.25">
      <c r="A1018">
        <v>1017</v>
      </c>
      <c r="D1018">
        <v>223.13499999999999</v>
      </c>
      <c r="E1018">
        <v>7.4601009999999999</v>
      </c>
      <c r="F1018">
        <v>231.27661699999999</v>
      </c>
      <c r="G1018">
        <v>4.8508579999999997</v>
      </c>
    </row>
    <row r="1019" spans="1:9" x14ac:dyDescent="0.25">
      <c r="A1019">
        <v>1018</v>
      </c>
      <c r="F1019">
        <v>231.26439299999998</v>
      </c>
      <c r="G1019">
        <v>4.95303</v>
      </c>
    </row>
    <row r="1020" spans="1:9" x14ac:dyDescent="0.25">
      <c r="A1020">
        <v>1019</v>
      </c>
      <c r="F1020">
        <v>231.26439299999998</v>
      </c>
      <c r="G1020">
        <v>4.95303</v>
      </c>
      <c r="H1020">
        <v>222.046717</v>
      </c>
      <c r="I1020">
        <v>7.9784350000000002</v>
      </c>
    </row>
    <row r="1021" spans="1:9" x14ac:dyDescent="0.25">
      <c r="A1021">
        <v>1020</v>
      </c>
      <c r="B1021">
        <v>212.649899</v>
      </c>
      <c r="C1021">
        <v>6.3272719999999998</v>
      </c>
      <c r="H1021">
        <v>221.97989799999999</v>
      </c>
      <c r="I1021">
        <v>7.94611</v>
      </c>
    </row>
    <row r="1022" spans="1:9" x14ac:dyDescent="0.25">
      <c r="A1022">
        <v>1021</v>
      </c>
      <c r="B1022">
        <v>212.658738</v>
      </c>
      <c r="C1022">
        <v>6.3575249999999999</v>
      </c>
      <c r="H1022">
        <v>222.024394</v>
      </c>
      <c r="I1022">
        <v>7.9474739999999997</v>
      </c>
    </row>
    <row r="1023" spans="1:9" x14ac:dyDescent="0.25">
      <c r="A1023">
        <v>1022</v>
      </c>
      <c r="B1023">
        <v>212.68808100000001</v>
      </c>
      <c r="C1023">
        <v>6.3296970000000004</v>
      </c>
      <c r="H1023">
        <v>222.03732400000001</v>
      </c>
      <c r="I1023">
        <v>7.9640399999999998</v>
      </c>
    </row>
    <row r="1024" spans="1:9" x14ac:dyDescent="0.25">
      <c r="A1024">
        <v>1023</v>
      </c>
      <c r="B1024">
        <v>212.62040400000001</v>
      </c>
      <c r="C1024">
        <v>6.2979289999999999</v>
      </c>
      <c r="H1024">
        <v>221.970505</v>
      </c>
      <c r="I1024">
        <v>7.9809590000000004</v>
      </c>
    </row>
    <row r="1025" spans="1:9" x14ac:dyDescent="0.25">
      <c r="A1025">
        <v>1024</v>
      </c>
      <c r="B1025">
        <v>212.61293000000001</v>
      </c>
      <c r="C1025">
        <v>6.3650500000000001</v>
      </c>
      <c r="H1025">
        <v>222.02712099999999</v>
      </c>
      <c r="I1025">
        <v>7.9611609999999997</v>
      </c>
    </row>
    <row r="1026" spans="1:9" x14ac:dyDescent="0.25">
      <c r="A1026">
        <v>1025</v>
      </c>
      <c r="B1026">
        <v>212.55651599999999</v>
      </c>
      <c r="C1026">
        <v>6.3846970000000001</v>
      </c>
      <c r="H1026">
        <v>222.013081</v>
      </c>
      <c r="I1026">
        <v>7.9573739999999997</v>
      </c>
    </row>
    <row r="1027" spans="1:9" x14ac:dyDescent="0.25">
      <c r="A1027">
        <v>1026</v>
      </c>
      <c r="B1027">
        <v>212.546111</v>
      </c>
      <c r="C1027">
        <v>6.3536869999999999</v>
      </c>
      <c r="H1027">
        <v>221.963132</v>
      </c>
      <c r="I1027">
        <v>7.9589400000000001</v>
      </c>
    </row>
    <row r="1028" spans="1:9" x14ac:dyDescent="0.25">
      <c r="A1028">
        <v>1027</v>
      </c>
      <c r="B1028">
        <v>212.59449499999999</v>
      </c>
      <c r="C1028">
        <v>6.3622730000000001</v>
      </c>
      <c r="H1028">
        <v>222.046717</v>
      </c>
      <c r="I1028">
        <v>7.9784350000000002</v>
      </c>
    </row>
    <row r="1029" spans="1:9" x14ac:dyDescent="0.25">
      <c r="A1029">
        <v>1028</v>
      </c>
      <c r="B1029">
        <v>212.52914200000001</v>
      </c>
      <c r="C1029">
        <v>6.3137369999999997</v>
      </c>
    </row>
    <row r="1030" spans="1:9" x14ac:dyDescent="0.25">
      <c r="A1030">
        <v>1029</v>
      </c>
      <c r="B1030">
        <v>212.649899</v>
      </c>
      <c r="C1030">
        <v>6.3272719999999998</v>
      </c>
    </row>
    <row r="1031" spans="1:9" x14ac:dyDescent="0.25">
      <c r="A1031">
        <v>1030</v>
      </c>
      <c r="D1031">
        <v>203.10907699999998</v>
      </c>
      <c r="E1031">
        <v>8.3839279999999992</v>
      </c>
    </row>
    <row r="1032" spans="1:9" x14ac:dyDescent="0.25">
      <c r="A1032">
        <v>1031</v>
      </c>
      <c r="D1032">
        <v>203.09805999999998</v>
      </c>
      <c r="E1032">
        <v>8.3730100000000007</v>
      </c>
    </row>
    <row r="1033" spans="1:9" x14ac:dyDescent="0.25">
      <c r="A1033">
        <v>1032</v>
      </c>
      <c r="D1033">
        <v>203.112956</v>
      </c>
      <c r="E1033">
        <v>8.3910210000000003</v>
      </c>
    </row>
    <row r="1034" spans="1:9" x14ac:dyDescent="0.25">
      <c r="A1034">
        <v>1033</v>
      </c>
      <c r="D1034">
        <v>203.11703799999998</v>
      </c>
      <c r="E1034">
        <v>8.3841839999999994</v>
      </c>
    </row>
    <row r="1035" spans="1:9" x14ac:dyDescent="0.25">
      <c r="A1035">
        <v>1034</v>
      </c>
      <c r="D1035">
        <v>203.127601</v>
      </c>
      <c r="E1035">
        <v>8.3660200000000007</v>
      </c>
      <c r="F1035">
        <v>207.78132599999998</v>
      </c>
      <c r="G1035">
        <v>4.9614799999999999</v>
      </c>
    </row>
    <row r="1036" spans="1:9" x14ac:dyDescent="0.25">
      <c r="A1036">
        <v>1035</v>
      </c>
      <c r="D1036">
        <v>203.133723</v>
      </c>
      <c r="E1036">
        <v>8.3553569999999997</v>
      </c>
      <c r="F1036">
        <v>207.80194</v>
      </c>
      <c r="G1036">
        <v>4.9593879999999997</v>
      </c>
    </row>
    <row r="1037" spans="1:9" x14ac:dyDescent="0.25">
      <c r="A1037">
        <v>1036</v>
      </c>
      <c r="D1037">
        <v>203.14892499999999</v>
      </c>
      <c r="E1037">
        <v>8.3858680000000003</v>
      </c>
      <c r="F1037">
        <v>207.76071099999999</v>
      </c>
      <c r="G1037">
        <v>4.9734179999999997</v>
      </c>
    </row>
    <row r="1038" spans="1:9" x14ac:dyDescent="0.25">
      <c r="A1038">
        <v>1037</v>
      </c>
      <c r="D1038">
        <v>203.20464199999998</v>
      </c>
      <c r="E1038">
        <v>8.4472450000000006</v>
      </c>
      <c r="F1038">
        <v>207.77795699999999</v>
      </c>
      <c r="G1038">
        <v>4.9310710000000002</v>
      </c>
    </row>
    <row r="1039" spans="1:9" x14ac:dyDescent="0.25">
      <c r="A1039">
        <v>1038</v>
      </c>
      <c r="D1039">
        <v>203.10907699999998</v>
      </c>
      <c r="E1039">
        <v>8.3839279999999992</v>
      </c>
      <c r="F1039">
        <v>207.77199099999999</v>
      </c>
      <c r="G1039">
        <v>4.9095409999999999</v>
      </c>
    </row>
    <row r="1040" spans="1:9" x14ac:dyDescent="0.25">
      <c r="A1040">
        <v>1039</v>
      </c>
      <c r="F1040">
        <v>207.81157999999999</v>
      </c>
      <c r="G1040">
        <v>4.9090309999999997</v>
      </c>
      <c r="H1040">
        <v>203.28081799999998</v>
      </c>
      <c r="I1040">
        <v>9.4139280000000003</v>
      </c>
    </row>
    <row r="1041" spans="1:9" x14ac:dyDescent="0.25">
      <c r="A1041">
        <v>1040</v>
      </c>
      <c r="F1041">
        <v>207.81923599999999</v>
      </c>
      <c r="G1041">
        <v>4.9113259999999999</v>
      </c>
      <c r="H1041">
        <v>203.29596999999998</v>
      </c>
      <c r="I1041">
        <v>9.3921419999999998</v>
      </c>
    </row>
    <row r="1042" spans="1:9" x14ac:dyDescent="0.25">
      <c r="A1042">
        <v>1041</v>
      </c>
      <c r="F1042">
        <v>207.87709000000001</v>
      </c>
      <c r="G1042">
        <v>4.9239290000000002</v>
      </c>
      <c r="H1042">
        <v>203.311015</v>
      </c>
      <c r="I1042">
        <v>9.3925000000000001</v>
      </c>
    </row>
    <row r="1043" spans="1:9" x14ac:dyDescent="0.25">
      <c r="A1043">
        <v>1042</v>
      </c>
      <c r="F1043">
        <v>207.78132599999998</v>
      </c>
      <c r="G1043">
        <v>4.9614799999999999</v>
      </c>
      <c r="H1043">
        <v>203.323318</v>
      </c>
      <c r="I1043">
        <v>9.4018870000000003</v>
      </c>
    </row>
    <row r="1044" spans="1:9" x14ac:dyDescent="0.25">
      <c r="A1044">
        <v>1043</v>
      </c>
      <c r="H1044">
        <v>203.306838</v>
      </c>
      <c r="I1044">
        <v>9.4026019999999999</v>
      </c>
    </row>
    <row r="1045" spans="1:9" x14ac:dyDescent="0.25">
      <c r="A1045">
        <v>1044</v>
      </c>
      <c r="B1045">
        <v>187.06091599999999</v>
      </c>
      <c r="C1045">
        <v>7.4527039999999998</v>
      </c>
      <c r="H1045">
        <v>203.34464199999999</v>
      </c>
      <c r="I1045">
        <v>9.3655609999999996</v>
      </c>
    </row>
    <row r="1046" spans="1:9" x14ac:dyDescent="0.25">
      <c r="A1046">
        <v>1045</v>
      </c>
      <c r="B1046">
        <v>187.02652999999998</v>
      </c>
      <c r="C1046">
        <v>7.4622450000000002</v>
      </c>
      <c r="H1046">
        <v>203.36453899999998</v>
      </c>
      <c r="I1046">
        <v>9.3495910000000002</v>
      </c>
    </row>
    <row r="1047" spans="1:9" x14ac:dyDescent="0.25">
      <c r="A1047">
        <v>1046</v>
      </c>
      <c r="B1047">
        <v>187.03545700000001</v>
      </c>
      <c r="C1047">
        <v>7.4465820000000003</v>
      </c>
      <c r="H1047">
        <v>203.28081799999998</v>
      </c>
      <c r="I1047">
        <v>9.4139280000000003</v>
      </c>
    </row>
    <row r="1048" spans="1:9" x14ac:dyDescent="0.25">
      <c r="A1048">
        <v>1047</v>
      </c>
      <c r="B1048">
        <v>187.10709299999999</v>
      </c>
      <c r="C1048">
        <v>7.43</v>
      </c>
    </row>
    <row r="1049" spans="1:9" x14ac:dyDescent="0.25">
      <c r="A1049">
        <v>1048</v>
      </c>
      <c r="B1049">
        <v>187.13943799999998</v>
      </c>
      <c r="C1049">
        <v>7.4062749999999999</v>
      </c>
    </row>
    <row r="1050" spans="1:9" x14ac:dyDescent="0.25">
      <c r="A1050">
        <v>1049</v>
      </c>
      <c r="B1050">
        <v>187.149844</v>
      </c>
      <c r="C1050">
        <v>7.4217849999999999</v>
      </c>
    </row>
    <row r="1051" spans="1:9" x14ac:dyDescent="0.25">
      <c r="A1051">
        <v>1050</v>
      </c>
      <c r="B1051">
        <v>187.11045799999999</v>
      </c>
      <c r="C1051">
        <v>7.4316839999999997</v>
      </c>
    </row>
    <row r="1052" spans="1:9" x14ac:dyDescent="0.25">
      <c r="A1052">
        <v>1051</v>
      </c>
      <c r="B1052">
        <v>187.09648099999998</v>
      </c>
      <c r="C1052">
        <v>7.4924489999999997</v>
      </c>
      <c r="D1052">
        <v>179.78040799999999</v>
      </c>
      <c r="E1052">
        <v>9.0197950000000002</v>
      </c>
    </row>
    <row r="1053" spans="1:9" x14ac:dyDescent="0.25">
      <c r="A1053">
        <v>1052</v>
      </c>
      <c r="B1053">
        <v>187.116782</v>
      </c>
      <c r="C1053">
        <v>7.4907139999999997</v>
      </c>
      <c r="D1053">
        <v>179.81081499999999</v>
      </c>
      <c r="E1053">
        <v>8.9961219999999997</v>
      </c>
    </row>
    <row r="1054" spans="1:9" x14ac:dyDescent="0.25">
      <c r="A1054">
        <v>1053</v>
      </c>
      <c r="B1054">
        <v>187.06091599999999</v>
      </c>
      <c r="C1054">
        <v>7.4527039999999998</v>
      </c>
      <c r="D1054">
        <v>179.759334</v>
      </c>
      <c r="E1054">
        <v>9.0156120000000008</v>
      </c>
    </row>
    <row r="1055" spans="1:9" x14ac:dyDescent="0.25">
      <c r="A1055">
        <v>1054</v>
      </c>
      <c r="D1055">
        <v>179.782703</v>
      </c>
      <c r="E1055">
        <v>9.0239790000000006</v>
      </c>
    </row>
    <row r="1056" spans="1:9" x14ac:dyDescent="0.25">
      <c r="A1056">
        <v>1055</v>
      </c>
      <c r="D1056">
        <v>179.78755100000001</v>
      </c>
      <c r="E1056">
        <v>9.0324489999999997</v>
      </c>
    </row>
    <row r="1057" spans="1:9" x14ac:dyDescent="0.25">
      <c r="A1057">
        <v>1056</v>
      </c>
      <c r="D1057">
        <v>179.817857</v>
      </c>
      <c r="E1057">
        <v>9.0593369999999993</v>
      </c>
    </row>
    <row r="1058" spans="1:9" x14ac:dyDescent="0.25">
      <c r="A1058">
        <v>1057</v>
      </c>
      <c r="D1058">
        <v>179.73545999999999</v>
      </c>
      <c r="E1058">
        <v>9.0090299999999992</v>
      </c>
    </row>
    <row r="1059" spans="1:9" x14ac:dyDescent="0.25">
      <c r="A1059">
        <v>1058</v>
      </c>
      <c r="D1059">
        <v>179.74469299999998</v>
      </c>
      <c r="E1059">
        <v>9.0448470000000007</v>
      </c>
    </row>
    <row r="1060" spans="1:9" x14ac:dyDescent="0.25">
      <c r="A1060">
        <v>1059</v>
      </c>
      <c r="D1060">
        <v>179.78040799999999</v>
      </c>
      <c r="E1060">
        <v>9.0197950000000002</v>
      </c>
      <c r="F1060">
        <v>180.07882599999999</v>
      </c>
      <c r="G1060">
        <v>5.7655609999999999</v>
      </c>
      <c r="H1060">
        <v>179.56015099999999</v>
      </c>
      <c r="I1060">
        <v>10.284031000000001</v>
      </c>
    </row>
    <row r="1061" spans="1:9" x14ac:dyDescent="0.25">
      <c r="A1061">
        <v>1060</v>
      </c>
      <c r="F1061">
        <v>180.05392999999998</v>
      </c>
      <c r="G1061">
        <v>5.7576530000000004</v>
      </c>
      <c r="H1061">
        <v>179.502498</v>
      </c>
      <c r="I1061">
        <v>10.260918999999999</v>
      </c>
    </row>
    <row r="1062" spans="1:9" x14ac:dyDescent="0.25">
      <c r="A1062">
        <v>1061</v>
      </c>
      <c r="F1062">
        <v>180.06525499999998</v>
      </c>
      <c r="G1062">
        <v>5.7262240000000002</v>
      </c>
      <c r="H1062">
        <v>179.55948799999999</v>
      </c>
      <c r="I1062">
        <v>10.303112</v>
      </c>
    </row>
    <row r="1063" spans="1:9" x14ac:dyDescent="0.25">
      <c r="A1063">
        <v>1062</v>
      </c>
      <c r="F1063">
        <v>180.048314</v>
      </c>
      <c r="G1063">
        <v>5.7154590000000001</v>
      </c>
      <c r="H1063">
        <v>179.56974299999999</v>
      </c>
      <c r="I1063">
        <v>10.337501</v>
      </c>
    </row>
    <row r="1064" spans="1:9" x14ac:dyDescent="0.25">
      <c r="A1064">
        <v>1063</v>
      </c>
      <c r="F1064">
        <v>180.062907</v>
      </c>
      <c r="G1064">
        <v>5.7070410000000003</v>
      </c>
      <c r="H1064">
        <v>179.566327</v>
      </c>
      <c r="I1064">
        <v>10.358418</v>
      </c>
    </row>
    <row r="1065" spans="1:9" x14ac:dyDescent="0.25">
      <c r="A1065">
        <v>1064</v>
      </c>
      <c r="F1065">
        <v>180.071428</v>
      </c>
      <c r="G1065">
        <v>5.6714799999999999</v>
      </c>
      <c r="H1065">
        <v>179.59566000000001</v>
      </c>
      <c r="I1065">
        <v>10.360868</v>
      </c>
    </row>
    <row r="1066" spans="1:9" x14ac:dyDescent="0.25">
      <c r="A1066">
        <v>1065</v>
      </c>
      <c r="F1066">
        <v>180.11683599999998</v>
      </c>
      <c r="G1066">
        <v>5.6495920000000002</v>
      </c>
      <c r="H1066">
        <v>179.58596899999998</v>
      </c>
      <c r="I1066">
        <v>10.380459</v>
      </c>
    </row>
    <row r="1067" spans="1:9" x14ac:dyDescent="0.25">
      <c r="A1067">
        <v>1066</v>
      </c>
      <c r="F1067">
        <v>180.07882599999999</v>
      </c>
      <c r="G1067">
        <v>5.7655609999999999</v>
      </c>
      <c r="H1067">
        <v>179.56310999999999</v>
      </c>
      <c r="I1067">
        <v>10.372347</v>
      </c>
    </row>
    <row r="1068" spans="1:9" x14ac:dyDescent="0.25">
      <c r="A1068">
        <v>1067</v>
      </c>
      <c r="H1068">
        <v>179.56015099999999</v>
      </c>
      <c r="I1068">
        <v>10.284031000000001</v>
      </c>
    </row>
    <row r="1069" spans="1:9" x14ac:dyDescent="0.25">
      <c r="A1069">
        <v>1068</v>
      </c>
      <c r="H1069">
        <v>179.56015099999999</v>
      </c>
      <c r="I1069">
        <v>10.284031000000001</v>
      </c>
    </row>
    <row r="1070" spans="1:9" x14ac:dyDescent="0.25">
      <c r="A1070">
        <v>1069</v>
      </c>
      <c r="B1070">
        <v>161.05882600000001</v>
      </c>
      <c r="C1070">
        <v>7.6814280000000004</v>
      </c>
    </row>
    <row r="1071" spans="1:9" x14ac:dyDescent="0.25">
      <c r="A1071">
        <v>1070</v>
      </c>
      <c r="B1071">
        <v>161.04489699999999</v>
      </c>
      <c r="C1071">
        <v>7.6421429999999999</v>
      </c>
    </row>
    <row r="1072" spans="1:9" x14ac:dyDescent="0.25">
      <c r="A1072">
        <v>1071</v>
      </c>
      <c r="B1072">
        <v>160.99066199999999</v>
      </c>
      <c r="C1072">
        <v>7.607704</v>
      </c>
    </row>
    <row r="1073" spans="1:9" x14ac:dyDescent="0.25">
      <c r="A1073">
        <v>1072</v>
      </c>
      <c r="B1073">
        <v>161.09703999999999</v>
      </c>
      <c r="C1073">
        <v>7.5311729999999999</v>
      </c>
    </row>
    <row r="1074" spans="1:9" x14ac:dyDescent="0.25">
      <c r="A1074">
        <v>1073</v>
      </c>
      <c r="B1074">
        <v>161.17688699999999</v>
      </c>
      <c r="C1074">
        <v>7.4743880000000003</v>
      </c>
    </row>
    <row r="1075" spans="1:9" x14ac:dyDescent="0.25">
      <c r="A1075">
        <v>1074</v>
      </c>
      <c r="B1075">
        <v>161.22234599999999</v>
      </c>
      <c r="C1075">
        <v>7.4867850000000002</v>
      </c>
      <c r="D1075">
        <v>156.55351899999999</v>
      </c>
      <c r="E1075">
        <v>8.9609179999999995</v>
      </c>
    </row>
    <row r="1076" spans="1:9" x14ac:dyDescent="0.25">
      <c r="A1076">
        <v>1075</v>
      </c>
      <c r="B1076">
        <v>161.02408</v>
      </c>
      <c r="C1076">
        <v>7.45852</v>
      </c>
      <c r="D1076">
        <v>156.54280499999999</v>
      </c>
      <c r="E1076">
        <v>8.9553060000000002</v>
      </c>
    </row>
    <row r="1077" spans="1:9" x14ac:dyDescent="0.25">
      <c r="A1077">
        <v>1076</v>
      </c>
      <c r="B1077">
        <v>161.05882600000001</v>
      </c>
      <c r="C1077">
        <v>7.6814280000000004</v>
      </c>
      <c r="D1077">
        <v>156.54663199999999</v>
      </c>
      <c r="E1077">
        <v>8.9665809999999997</v>
      </c>
    </row>
    <row r="1078" spans="1:9" x14ac:dyDescent="0.25">
      <c r="A1078">
        <v>1077</v>
      </c>
      <c r="D1078">
        <v>156.586479</v>
      </c>
      <c r="E1078">
        <v>8.9656120000000001</v>
      </c>
    </row>
    <row r="1079" spans="1:9" x14ac:dyDescent="0.25">
      <c r="A1079">
        <v>1078</v>
      </c>
      <c r="D1079">
        <v>156.64785599999999</v>
      </c>
      <c r="E1079">
        <v>8.9466319999999993</v>
      </c>
    </row>
    <row r="1080" spans="1:9" x14ac:dyDescent="0.25">
      <c r="A1080">
        <v>1079</v>
      </c>
      <c r="D1080">
        <v>156.48755</v>
      </c>
      <c r="E1080">
        <v>8.9350000000000005</v>
      </c>
    </row>
    <row r="1081" spans="1:9" x14ac:dyDescent="0.25">
      <c r="A1081">
        <v>1080</v>
      </c>
      <c r="D1081">
        <v>156.39152999999999</v>
      </c>
      <c r="E1081">
        <v>8.9310709999999993</v>
      </c>
    </row>
    <row r="1082" spans="1:9" x14ac:dyDescent="0.25">
      <c r="A1082">
        <v>1081</v>
      </c>
      <c r="D1082">
        <v>156.55351899999999</v>
      </c>
      <c r="E1082">
        <v>8.9609179999999995</v>
      </c>
      <c r="H1082">
        <v>156.284999</v>
      </c>
      <c r="I1082">
        <v>10.115918000000001</v>
      </c>
    </row>
    <row r="1083" spans="1:9" x14ac:dyDescent="0.25">
      <c r="A1083">
        <v>1082</v>
      </c>
      <c r="F1083">
        <v>156.107754</v>
      </c>
      <c r="G1083">
        <v>5.9651529999999999</v>
      </c>
      <c r="H1083">
        <v>156.30132599999999</v>
      </c>
      <c r="I1083">
        <v>10.153009000000001</v>
      </c>
    </row>
    <row r="1084" spans="1:9" x14ac:dyDescent="0.25">
      <c r="A1084">
        <v>1083</v>
      </c>
      <c r="F1084">
        <v>156.16561099999998</v>
      </c>
      <c r="G1084">
        <v>5.9414800000000003</v>
      </c>
      <c r="H1084">
        <v>156.32943699999998</v>
      </c>
      <c r="I1084">
        <v>10.176939000000001</v>
      </c>
    </row>
    <row r="1085" spans="1:9" x14ac:dyDescent="0.25">
      <c r="A1085">
        <v>1084</v>
      </c>
      <c r="F1085">
        <v>156.20607000000001</v>
      </c>
      <c r="G1085">
        <v>6.0097959999999997</v>
      </c>
      <c r="H1085">
        <v>156.30530499999998</v>
      </c>
      <c r="I1085">
        <v>10.165561</v>
      </c>
    </row>
    <row r="1086" spans="1:9" x14ac:dyDescent="0.25">
      <c r="A1086">
        <v>1085</v>
      </c>
      <c r="F1086">
        <v>156.12402900000001</v>
      </c>
      <c r="G1086">
        <v>5.9387759999999998</v>
      </c>
      <c r="H1086">
        <v>156.250305</v>
      </c>
      <c r="I1086">
        <v>10.132652999999999</v>
      </c>
    </row>
    <row r="1087" spans="1:9" x14ac:dyDescent="0.25">
      <c r="A1087">
        <v>1086</v>
      </c>
      <c r="F1087">
        <v>156.14300900000001</v>
      </c>
      <c r="G1087">
        <v>5.9503570000000003</v>
      </c>
      <c r="H1087">
        <v>156.31265199999999</v>
      </c>
      <c r="I1087">
        <v>10.190663000000001</v>
      </c>
    </row>
    <row r="1088" spans="1:9" x14ac:dyDescent="0.25">
      <c r="A1088">
        <v>1087</v>
      </c>
      <c r="F1088">
        <v>156.16433599999999</v>
      </c>
      <c r="G1088">
        <v>5.9735199999999997</v>
      </c>
      <c r="H1088">
        <v>156.35913199999999</v>
      </c>
      <c r="I1088">
        <v>10.152194</v>
      </c>
    </row>
    <row r="1089" spans="1:9" x14ac:dyDescent="0.25">
      <c r="A1089">
        <v>1088</v>
      </c>
      <c r="F1089">
        <v>156.153111</v>
      </c>
      <c r="G1089">
        <v>5.9438779999999998</v>
      </c>
      <c r="H1089">
        <v>156.282141</v>
      </c>
      <c r="I1089">
        <v>10.139438999999999</v>
      </c>
    </row>
    <row r="1090" spans="1:9" x14ac:dyDescent="0.25">
      <c r="A1090">
        <v>1089</v>
      </c>
      <c r="F1090">
        <v>156.107754</v>
      </c>
      <c r="G1090">
        <v>5.9651529999999999</v>
      </c>
      <c r="H1090">
        <v>156.284999</v>
      </c>
      <c r="I1090">
        <v>10.115918000000001</v>
      </c>
    </row>
    <row r="1091" spans="1:9" x14ac:dyDescent="0.25">
      <c r="A1091">
        <v>1090</v>
      </c>
      <c r="B1091">
        <v>128.65897799999999</v>
      </c>
      <c r="C1091">
        <v>5.6043880000000001</v>
      </c>
    </row>
    <row r="1092" spans="1:9" x14ac:dyDescent="0.25">
      <c r="A1092">
        <v>1091</v>
      </c>
      <c r="B1092">
        <v>128.604646</v>
      </c>
      <c r="C1092">
        <v>5.6766829999999997</v>
      </c>
    </row>
    <row r="1093" spans="1:9" x14ac:dyDescent="0.25">
      <c r="A1093">
        <v>1092</v>
      </c>
      <c r="B1093">
        <v>128.67805900000002</v>
      </c>
      <c r="C1093">
        <v>5.6387239999999998</v>
      </c>
    </row>
    <row r="1094" spans="1:9" x14ac:dyDescent="0.25">
      <c r="A1094">
        <v>1093</v>
      </c>
      <c r="B1094">
        <v>128.67071200000001</v>
      </c>
      <c r="C1094">
        <v>5.6541319999999997</v>
      </c>
    </row>
    <row r="1095" spans="1:9" x14ac:dyDescent="0.25">
      <c r="A1095">
        <v>1094</v>
      </c>
      <c r="B1095">
        <v>128.64627200000001</v>
      </c>
      <c r="C1095">
        <v>5.7001530000000002</v>
      </c>
    </row>
    <row r="1096" spans="1:9" x14ac:dyDescent="0.25">
      <c r="A1096">
        <v>1095</v>
      </c>
      <c r="B1096">
        <v>128.657197</v>
      </c>
      <c r="C1096">
        <v>5.682296</v>
      </c>
      <c r="D1096">
        <v>123.573521</v>
      </c>
      <c r="E1096">
        <v>7.5793359999999996</v>
      </c>
    </row>
    <row r="1097" spans="1:9" x14ac:dyDescent="0.25">
      <c r="A1097">
        <v>1096</v>
      </c>
      <c r="B1097">
        <v>128.64617200000001</v>
      </c>
      <c r="C1097">
        <v>5.7199489999999997</v>
      </c>
      <c r="D1097">
        <v>123.56214200000001</v>
      </c>
      <c r="E1097">
        <v>7.5592350000000001</v>
      </c>
    </row>
    <row r="1098" spans="1:9" x14ac:dyDescent="0.25">
      <c r="A1098">
        <v>1097</v>
      </c>
      <c r="B1098">
        <v>128.61984699999999</v>
      </c>
      <c r="C1098">
        <v>5.6676529999999996</v>
      </c>
      <c r="D1098">
        <v>123.53801000000001</v>
      </c>
      <c r="E1098">
        <v>7.5717850000000002</v>
      </c>
    </row>
    <row r="1099" spans="1:9" x14ac:dyDescent="0.25">
      <c r="A1099">
        <v>1098</v>
      </c>
      <c r="B1099">
        <v>128.660764</v>
      </c>
      <c r="C1099">
        <v>5.654439</v>
      </c>
      <c r="D1099">
        <v>123.594846</v>
      </c>
      <c r="E1099">
        <v>7.5909700000000004</v>
      </c>
    </row>
    <row r="1100" spans="1:9" x14ac:dyDescent="0.25">
      <c r="A1100">
        <v>1099</v>
      </c>
      <c r="D1100">
        <v>123.599999</v>
      </c>
      <c r="E1100">
        <v>7.5848459999999998</v>
      </c>
    </row>
    <row r="1101" spans="1:9" x14ac:dyDescent="0.25">
      <c r="A1101">
        <v>1100</v>
      </c>
      <c r="D1101">
        <v>123.62254800000001</v>
      </c>
      <c r="E1101">
        <v>7.6038769999999998</v>
      </c>
    </row>
    <row r="1102" spans="1:9" x14ac:dyDescent="0.25">
      <c r="A1102">
        <v>1101</v>
      </c>
      <c r="D1102">
        <v>123.63148200000001</v>
      </c>
      <c r="E1102">
        <v>7.5668360000000003</v>
      </c>
    </row>
    <row r="1103" spans="1:9" x14ac:dyDescent="0.25">
      <c r="A1103">
        <v>1102</v>
      </c>
      <c r="D1103">
        <v>123.57173600000002</v>
      </c>
      <c r="E1103">
        <v>7.6203570000000003</v>
      </c>
    </row>
    <row r="1104" spans="1:9" x14ac:dyDescent="0.25">
      <c r="A1104">
        <v>1103</v>
      </c>
      <c r="D1104">
        <v>123.573521</v>
      </c>
      <c r="E1104">
        <v>7.5793359999999996</v>
      </c>
      <c r="F1104">
        <v>122.96714500000002</v>
      </c>
      <c r="G1104">
        <v>4.156326</v>
      </c>
    </row>
    <row r="1105" spans="1:9" x14ac:dyDescent="0.25">
      <c r="A1105">
        <v>1104</v>
      </c>
      <c r="F1105">
        <v>123.04005100000001</v>
      </c>
      <c r="G1105">
        <v>4.1863780000000004</v>
      </c>
      <c r="H1105">
        <v>122.67913100000001</v>
      </c>
      <c r="I1105">
        <v>8.8798980000000007</v>
      </c>
    </row>
    <row r="1106" spans="1:9" x14ac:dyDescent="0.25">
      <c r="A1106">
        <v>1105</v>
      </c>
      <c r="F1106">
        <v>122.98872500000002</v>
      </c>
      <c r="G1106">
        <v>4.166531</v>
      </c>
      <c r="H1106">
        <v>122.58612100000001</v>
      </c>
      <c r="I1106">
        <v>8.8678570000000008</v>
      </c>
    </row>
    <row r="1107" spans="1:9" x14ac:dyDescent="0.25">
      <c r="A1107">
        <v>1106</v>
      </c>
      <c r="F1107">
        <v>122.99046000000001</v>
      </c>
      <c r="G1107">
        <v>4.1052549999999997</v>
      </c>
      <c r="H1107">
        <v>122.60076600000001</v>
      </c>
      <c r="I1107">
        <v>8.8867860000000007</v>
      </c>
    </row>
    <row r="1108" spans="1:9" x14ac:dyDescent="0.25">
      <c r="A1108">
        <v>1107</v>
      </c>
      <c r="F1108">
        <v>123.077855</v>
      </c>
      <c r="G1108">
        <v>4.074541</v>
      </c>
      <c r="H1108">
        <v>122.67132600000001</v>
      </c>
      <c r="I1108">
        <v>8.8882659999999998</v>
      </c>
    </row>
    <row r="1109" spans="1:9" x14ac:dyDescent="0.25">
      <c r="A1109">
        <v>1108</v>
      </c>
      <c r="F1109">
        <v>123.044183</v>
      </c>
      <c r="G1109">
        <v>4.0002550000000001</v>
      </c>
      <c r="H1109">
        <v>122.66841600000001</v>
      </c>
      <c r="I1109">
        <v>8.8690809999999995</v>
      </c>
    </row>
    <row r="1110" spans="1:9" x14ac:dyDescent="0.25">
      <c r="A1110">
        <v>1109</v>
      </c>
      <c r="F1110">
        <v>123.014081</v>
      </c>
      <c r="G1110">
        <v>3.9573469999999999</v>
      </c>
      <c r="H1110">
        <v>122.67489700000002</v>
      </c>
      <c r="I1110">
        <v>8.8786740000000002</v>
      </c>
    </row>
    <row r="1111" spans="1:9" x14ac:dyDescent="0.25">
      <c r="A1111">
        <v>1110</v>
      </c>
      <c r="F1111">
        <v>123.08662900000002</v>
      </c>
      <c r="G1111">
        <v>4.0461739999999997</v>
      </c>
      <c r="H1111">
        <v>122.748265</v>
      </c>
      <c r="I1111">
        <v>8.9390309999999999</v>
      </c>
    </row>
    <row r="1112" spans="1:9" x14ac:dyDescent="0.25">
      <c r="A1112">
        <v>1111</v>
      </c>
      <c r="F1112">
        <v>122.96714500000002</v>
      </c>
      <c r="G1112">
        <v>4.156326</v>
      </c>
      <c r="H1112">
        <v>122.74306200000001</v>
      </c>
      <c r="I1112">
        <v>8.8831629999999997</v>
      </c>
    </row>
    <row r="1113" spans="1:9" x14ac:dyDescent="0.25">
      <c r="A1113">
        <v>1112</v>
      </c>
      <c r="H1113">
        <v>122.67913100000001</v>
      </c>
      <c r="I1113">
        <v>8.8798980000000007</v>
      </c>
    </row>
    <row r="1114" spans="1:9" x14ac:dyDescent="0.25">
      <c r="A1114">
        <v>1113</v>
      </c>
      <c r="B1114">
        <v>102.60459200000001</v>
      </c>
      <c r="C1114">
        <v>6.3482649999999996</v>
      </c>
    </row>
    <row r="1115" spans="1:9" x14ac:dyDescent="0.25">
      <c r="A1115">
        <v>1114</v>
      </c>
      <c r="B1115">
        <v>102.548316</v>
      </c>
      <c r="C1115">
        <v>6.331582</v>
      </c>
    </row>
    <row r="1116" spans="1:9" x14ac:dyDescent="0.25">
      <c r="A1116">
        <v>1115</v>
      </c>
      <c r="B1116">
        <v>102.579745</v>
      </c>
      <c r="C1116">
        <v>6.3068879999999998</v>
      </c>
    </row>
    <row r="1117" spans="1:9" x14ac:dyDescent="0.25">
      <c r="A1117">
        <v>1116</v>
      </c>
      <c r="B1117">
        <v>102.59372400000001</v>
      </c>
      <c r="C1117">
        <v>6.2843369999999998</v>
      </c>
    </row>
    <row r="1118" spans="1:9" x14ac:dyDescent="0.25">
      <c r="A1118">
        <v>1117</v>
      </c>
      <c r="B1118">
        <v>102.553572</v>
      </c>
      <c r="C1118">
        <v>6.2962749999999996</v>
      </c>
      <c r="D1118">
        <v>97.674847</v>
      </c>
      <c r="E1118">
        <v>7.8713259999999998</v>
      </c>
    </row>
    <row r="1119" spans="1:9" x14ac:dyDescent="0.25">
      <c r="A1119">
        <v>1118</v>
      </c>
      <c r="B1119">
        <v>102.48336500000001</v>
      </c>
      <c r="C1119">
        <v>6.3361229999999997</v>
      </c>
      <c r="D1119">
        <v>97.635356000000002</v>
      </c>
      <c r="E1119">
        <v>7.8540299999999998</v>
      </c>
    </row>
    <row r="1120" spans="1:9" x14ac:dyDescent="0.25">
      <c r="A1120">
        <v>1119</v>
      </c>
      <c r="B1120">
        <v>102.586787</v>
      </c>
      <c r="C1120">
        <v>6.2982649999999998</v>
      </c>
      <c r="D1120">
        <v>97.644694000000001</v>
      </c>
      <c r="E1120">
        <v>7.8624489999999998</v>
      </c>
    </row>
    <row r="1121" spans="1:9" x14ac:dyDescent="0.25">
      <c r="A1121">
        <v>1120</v>
      </c>
      <c r="B1121">
        <v>102.538827</v>
      </c>
      <c r="C1121">
        <v>6.2508160000000004</v>
      </c>
      <c r="D1121">
        <v>97.614590000000007</v>
      </c>
      <c r="E1121">
        <v>7.8985709999999996</v>
      </c>
    </row>
    <row r="1122" spans="1:9" x14ac:dyDescent="0.25">
      <c r="A1122">
        <v>1121</v>
      </c>
      <c r="B1122">
        <v>102.60459200000001</v>
      </c>
      <c r="C1122">
        <v>6.3482649999999996</v>
      </c>
      <c r="D1122">
        <v>97.629134000000008</v>
      </c>
      <c r="E1122">
        <v>7.8874490000000002</v>
      </c>
    </row>
    <row r="1123" spans="1:9" x14ac:dyDescent="0.25">
      <c r="A1123">
        <v>1122</v>
      </c>
      <c r="D1123">
        <v>97.589745000000008</v>
      </c>
      <c r="E1123">
        <v>7.892347</v>
      </c>
    </row>
    <row r="1124" spans="1:9" x14ac:dyDescent="0.25">
      <c r="A1124">
        <v>1123</v>
      </c>
      <c r="D1124">
        <v>97.61576500000001</v>
      </c>
      <c r="E1124">
        <v>7.8753060000000001</v>
      </c>
    </row>
    <row r="1125" spans="1:9" x14ac:dyDescent="0.25">
      <c r="A1125">
        <v>1124</v>
      </c>
      <c r="D1125">
        <v>97.592500000000001</v>
      </c>
      <c r="E1125">
        <v>7.8983670000000004</v>
      </c>
    </row>
    <row r="1126" spans="1:9" x14ac:dyDescent="0.25">
      <c r="A1126">
        <v>1125</v>
      </c>
      <c r="D1126">
        <v>97.674847</v>
      </c>
      <c r="E1126">
        <v>7.8713259999999998</v>
      </c>
    </row>
    <row r="1127" spans="1:9" x14ac:dyDescent="0.25">
      <c r="A1127">
        <v>1126</v>
      </c>
      <c r="F1127">
        <v>96.892705000000007</v>
      </c>
      <c r="G1127">
        <v>4.0926530000000003</v>
      </c>
      <c r="H1127">
        <v>96.669387</v>
      </c>
      <c r="I1127">
        <v>8.9687239999999999</v>
      </c>
    </row>
    <row r="1128" spans="1:9" x14ac:dyDescent="0.25">
      <c r="A1128">
        <v>1127</v>
      </c>
      <c r="F1128">
        <v>96.872601000000003</v>
      </c>
      <c r="G1128">
        <v>4.097296</v>
      </c>
      <c r="H1128">
        <v>96.60392800000001</v>
      </c>
      <c r="I1128">
        <v>8.9547450000000008</v>
      </c>
    </row>
    <row r="1129" spans="1:9" x14ac:dyDescent="0.25">
      <c r="A1129">
        <v>1128</v>
      </c>
      <c r="F1129">
        <v>96.866275000000002</v>
      </c>
      <c r="G1129">
        <v>4.086735</v>
      </c>
      <c r="H1129">
        <v>96.605153000000001</v>
      </c>
      <c r="I1129">
        <v>8.9811219999999992</v>
      </c>
    </row>
    <row r="1130" spans="1:9" x14ac:dyDescent="0.25">
      <c r="A1130">
        <v>1129</v>
      </c>
      <c r="F1130">
        <v>96.89127400000001</v>
      </c>
      <c r="G1130">
        <v>4.0543880000000003</v>
      </c>
      <c r="H1130">
        <v>96.61632800000001</v>
      </c>
      <c r="I1130">
        <v>9.0319389999999995</v>
      </c>
    </row>
    <row r="1131" spans="1:9" x14ac:dyDescent="0.25">
      <c r="A1131">
        <v>1130</v>
      </c>
      <c r="F1131">
        <v>96.879287000000005</v>
      </c>
      <c r="G1131">
        <v>4.1026020000000001</v>
      </c>
      <c r="H1131">
        <v>96.579490000000007</v>
      </c>
      <c r="I1131">
        <v>9.0358160000000005</v>
      </c>
    </row>
    <row r="1132" spans="1:9" x14ac:dyDescent="0.25">
      <c r="A1132">
        <v>1131</v>
      </c>
      <c r="F1132">
        <v>96.845765</v>
      </c>
      <c r="G1132">
        <v>4.0437240000000001</v>
      </c>
      <c r="H1132">
        <v>96.55244900000001</v>
      </c>
      <c r="I1132">
        <v>9.0064790000000006</v>
      </c>
    </row>
    <row r="1133" spans="1:9" x14ac:dyDescent="0.25">
      <c r="A1133">
        <v>1132</v>
      </c>
      <c r="F1133">
        <v>96.780818000000011</v>
      </c>
      <c r="G1133">
        <v>4.0340299999999996</v>
      </c>
      <c r="H1133">
        <v>96.557143000000011</v>
      </c>
      <c r="I1133">
        <v>9.0014289999999999</v>
      </c>
    </row>
    <row r="1134" spans="1:9" x14ac:dyDescent="0.25">
      <c r="A1134">
        <v>1133</v>
      </c>
      <c r="F1134">
        <v>96.892705000000007</v>
      </c>
      <c r="G1134">
        <v>4.0926530000000003</v>
      </c>
      <c r="H1134">
        <v>96.58658100000001</v>
      </c>
      <c r="I1134">
        <v>8.9348969999999994</v>
      </c>
    </row>
    <row r="1135" spans="1:9" x14ac:dyDescent="0.25">
      <c r="A1135">
        <v>1134</v>
      </c>
      <c r="F1135">
        <v>96.892705000000007</v>
      </c>
      <c r="G1135">
        <v>4.0926530000000003</v>
      </c>
      <c r="H1135">
        <v>96.515509000000009</v>
      </c>
      <c r="I1135">
        <v>8.9513259999999999</v>
      </c>
    </row>
    <row r="1136" spans="1:9" x14ac:dyDescent="0.25">
      <c r="A1136">
        <v>1135</v>
      </c>
      <c r="B1136">
        <v>79.341479000000007</v>
      </c>
      <c r="C1136">
        <v>6.1579079999999999</v>
      </c>
      <c r="H1136">
        <v>96.669387</v>
      </c>
      <c r="I1136">
        <v>8.9687239999999999</v>
      </c>
    </row>
    <row r="1137" spans="1:9" x14ac:dyDescent="0.25">
      <c r="A1137">
        <v>1136</v>
      </c>
      <c r="B1137">
        <v>79.316021000000006</v>
      </c>
      <c r="C1137">
        <v>6.1168880000000003</v>
      </c>
    </row>
    <row r="1138" spans="1:9" x14ac:dyDescent="0.25">
      <c r="A1138">
        <v>1137</v>
      </c>
      <c r="B1138">
        <v>79.343878000000004</v>
      </c>
      <c r="C1138">
        <v>6.1115310000000003</v>
      </c>
    </row>
    <row r="1139" spans="1:9" x14ac:dyDescent="0.25">
      <c r="A1139">
        <v>1138</v>
      </c>
      <c r="B1139">
        <v>79.341327000000007</v>
      </c>
      <c r="C1139">
        <v>6.1326530000000004</v>
      </c>
    </row>
    <row r="1140" spans="1:9" x14ac:dyDescent="0.25">
      <c r="A1140">
        <v>1139</v>
      </c>
      <c r="B1140">
        <v>79.349285000000009</v>
      </c>
      <c r="C1140">
        <v>6.118112</v>
      </c>
    </row>
    <row r="1141" spans="1:9" x14ac:dyDescent="0.25">
      <c r="A1141">
        <v>1140</v>
      </c>
      <c r="B1141">
        <v>79.326990000000009</v>
      </c>
      <c r="C1141">
        <v>6.1079080000000001</v>
      </c>
      <c r="D1141">
        <v>75.467959000000008</v>
      </c>
      <c r="E1141">
        <v>7.6681629999999998</v>
      </c>
    </row>
    <row r="1142" spans="1:9" x14ac:dyDescent="0.25">
      <c r="A1142">
        <v>1141</v>
      </c>
      <c r="B1142">
        <v>79.380051000000009</v>
      </c>
      <c r="C1142">
        <v>6.07301</v>
      </c>
      <c r="D1142">
        <v>75.491072000000003</v>
      </c>
      <c r="E1142">
        <v>7.7055100000000003</v>
      </c>
    </row>
    <row r="1143" spans="1:9" x14ac:dyDescent="0.25">
      <c r="A1143">
        <v>1142</v>
      </c>
      <c r="B1143">
        <v>79.298622000000009</v>
      </c>
      <c r="C1143">
        <v>6.0496939999999997</v>
      </c>
      <c r="D1143">
        <v>75.500969000000012</v>
      </c>
      <c r="E1143">
        <v>7.6908159999999999</v>
      </c>
    </row>
    <row r="1144" spans="1:9" x14ac:dyDescent="0.25">
      <c r="A1144">
        <v>1143</v>
      </c>
      <c r="B1144">
        <v>79.341479000000007</v>
      </c>
      <c r="C1144">
        <v>6.1579079999999999</v>
      </c>
      <c r="D1144">
        <v>75.473725000000002</v>
      </c>
      <c r="E1144">
        <v>7.7187250000000001</v>
      </c>
    </row>
    <row r="1145" spans="1:9" x14ac:dyDescent="0.25">
      <c r="A1145">
        <v>1144</v>
      </c>
      <c r="B1145">
        <v>79.341479000000007</v>
      </c>
      <c r="C1145">
        <v>6.1579079999999999</v>
      </c>
      <c r="D1145">
        <v>75.470765</v>
      </c>
      <c r="E1145">
        <v>7.7213779999999996</v>
      </c>
    </row>
    <row r="1146" spans="1:9" x14ac:dyDescent="0.25">
      <c r="A1146">
        <v>1145</v>
      </c>
      <c r="D1146">
        <v>75.495051000000004</v>
      </c>
      <c r="E1146">
        <v>7.6723470000000002</v>
      </c>
    </row>
    <row r="1147" spans="1:9" x14ac:dyDescent="0.25">
      <c r="A1147">
        <v>1146</v>
      </c>
      <c r="D1147">
        <v>75.447704000000002</v>
      </c>
      <c r="E1147">
        <v>7.6613769999999999</v>
      </c>
    </row>
    <row r="1148" spans="1:9" x14ac:dyDescent="0.25">
      <c r="A1148">
        <v>1147</v>
      </c>
      <c r="D1148">
        <v>75.467959000000008</v>
      </c>
      <c r="E1148">
        <v>7.6681629999999998</v>
      </c>
    </row>
    <row r="1149" spans="1:9" x14ac:dyDescent="0.25">
      <c r="A1149">
        <v>1148</v>
      </c>
      <c r="F1149">
        <v>74.837500000000006</v>
      </c>
      <c r="G1149">
        <v>4.4435719999999996</v>
      </c>
    </row>
    <row r="1150" spans="1:9" x14ac:dyDescent="0.25">
      <c r="A1150">
        <v>1149</v>
      </c>
      <c r="F1150">
        <v>74.842908000000008</v>
      </c>
      <c r="G1150">
        <v>4.4396940000000003</v>
      </c>
      <c r="H1150">
        <v>74.269235000000009</v>
      </c>
      <c r="I1150">
        <v>8.7946939999999998</v>
      </c>
    </row>
    <row r="1151" spans="1:9" x14ac:dyDescent="0.25">
      <c r="A1151">
        <v>1150</v>
      </c>
      <c r="F1151">
        <v>74.849847000000011</v>
      </c>
      <c r="G1151">
        <v>4.4018879999999996</v>
      </c>
      <c r="H1151">
        <v>74.229183000000006</v>
      </c>
      <c r="I1151">
        <v>8.7774490000000007</v>
      </c>
    </row>
    <row r="1152" spans="1:9" x14ac:dyDescent="0.25">
      <c r="A1152">
        <v>1151</v>
      </c>
      <c r="F1152">
        <v>74.821683000000007</v>
      </c>
      <c r="G1152">
        <v>4.3719390000000002</v>
      </c>
      <c r="H1152">
        <v>74.240306000000004</v>
      </c>
      <c r="I1152">
        <v>8.8053570000000008</v>
      </c>
    </row>
    <row r="1153" spans="1:9" x14ac:dyDescent="0.25">
      <c r="A1153">
        <v>1152</v>
      </c>
      <c r="F1153">
        <v>74.797347000000002</v>
      </c>
      <c r="G1153">
        <v>4.3704090000000004</v>
      </c>
      <c r="H1153">
        <v>74.187653000000012</v>
      </c>
      <c r="I1153">
        <v>8.7821929999999995</v>
      </c>
    </row>
    <row r="1154" spans="1:9" x14ac:dyDescent="0.25">
      <c r="A1154">
        <v>1153</v>
      </c>
      <c r="F1154">
        <v>74.783724000000007</v>
      </c>
      <c r="G1154">
        <v>4.3723470000000004</v>
      </c>
      <c r="H1154">
        <v>74.171224000000009</v>
      </c>
      <c r="I1154">
        <v>8.7663770000000003</v>
      </c>
    </row>
    <row r="1155" spans="1:9" x14ac:dyDescent="0.25">
      <c r="A1155">
        <v>1154</v>
      </c>
      <c r="F1155">
        <v>74.854337000000001</v>
      </c>
      <c r="G1155">
        <v>4.2965299999999997</v>
      </c>
      <c r="H1155">
        <v>74.249643000000006</v>
      </c>
      <c r="I1155">
        <v>8.8200509999999994</v>
      </c>
    </row>
    <row r="1156" spans="1:9" x14ac:dyDescent="0.25">
      <c r="A1156">
        <v>1155</v>
      </c>
      <c r="F1156">
        <v>74.820102000000006</v>
      </c>
      <c r="G1156">
        <v>4.3840310000000002</v>
      </c>
      <c r="H1156">
        <v>74.232908000000009</v>
      </c>
      <c r="I1156">
        <v>8.8322450000000003</v>
      </c>
    </row>
    <row r="1157" spans="1:9" x14ac:dyDescent="0.25">
      <c r="A1157">
        <v>1156</v>
      </c>
      <c r="B1157">
        <v>58.942127000000006</v>
      </c>
      <c r="C1157">
        <v>6.4701180000000003</v>
      </c>
      <c r="F1157">
        <v>74.837500000000006</v>
      </c>
      <c r="G1157">
        <v>4.4435719999999996</v>
      </c>
      <c r="H1157">
        <v>74.257602000000006</v>
      </c>
      <c r="I1157">
        <v>8.8305100000000003</v>
      </c>
    </row>
    <row r="1158" spans="1:9" x14ac:dyDescent="0.25">
      <c r="A1158">
        <v>1157</v>
      </c>
      <c r="B1158">
        <v>58.921349000000006</v>
      </c>
      <c r="C1158">
        <v>6.5229280000000003</v>
      </c>
      <c r="H1158">
        <v>74.227500000000006</v>
      </c>
      <c r="I1158">
        <v>8.8236729999999994</v>
      </c>
    </row>
    <row r="1159" spans="1:9" x14ac:dyDescent="0.25">
      <c r="A1159">
        <v>1158</v>
      </c>
      <c r="B1159">
        <v>58.957439000000001</v>
      </c>
      <c r="C1159">
        <v>6.4911580000000004</v>
      </c>
      <c r="H1159">
        <v>74.285000000000011</v>
      </c>
      <c r="I1159">
        <v>8.7907650000000004</v>
      </c>
    </row>
    <row r="1160" spans="1:9" x14ac:dyDescent="0.25">
      <c r="A1160">
        <v>1159</v>
      </c>
      <c r="B1160">
        <v>58.946606000000003</v>
      </c>
      <c r="C1160">
        <v>6.4757429999999996</v>
      </c>
    </row>
    <row r="1161" spans="1:9" x14ac:dyDescent="0.25">
      <c r="A1161">
        <v>1160</v>
      </c>
      <c r="B1161">
        <v>58.936920000000001</v>
      </c>
      <c r="C1161">
        <v>6.5005850000000001</v>
      </c>
    </row>
    <row r="1162" spans="1:9" x14ac:dyDescent="0.25">
      <c r="A1162">
        <v>1161</v>
      </c>
      <c r="B1162">
        <v>58.909626000000003</v>
      </c>
      <c r="C1162">
        <v>6.5246459999999997</v>
      </c>
    </row>
    <row r="1163" spans="1:9" x14ac:dyDescent="0.25">
      <c r="A1163">
        <v>1162</v>
      </c>
      <c r="B1163">
        <v>58.907913000000001</v>
      </c>
      <c r="C1163">
        <v>6.5187609999999996</v>
      </c>
      <c r="D1163">
        <v>52.331600000000002</v>
      </c>
      <c r="E1163">
        <v>8.2993939999999995</v>
      </c>
    </row>
    <row r="1164" spans="1:9" x14ac:dyDescent="0.25">
      <c r="A1164">
        <v>1163</v>
      </c>
      <c r="B1164">
        <v>58.954418000000004</v>
      </c>
      <c r="C1164">
        <v>6.4593369999999997</v>
      </c>
      <c r="D1164">
        <v>52.328060000000001</v>
      </c>
      <c r="E1164">
        <v>8.2745510000000007</v>
      </c>
    </row>
    <row r="1165" spans="1:9" x14ac:dyDescent="0.25">
      <c r="A1165">
        <v>1164</v>
      </c>
      <c r="B1165">
        <v>58.942127000000006</v>
      </c>
      <c r="C1165">
        <v>6.4701180000000003</v>
      </c>
      <c r="D1165">
        <v>52.330662000000004</v>
      </c>
      <c r="E1165">
        <v>8.2892379999999992</v>
      </c>
    </row>
    <row r="1166" spans="1:9" x14ac:dyDescent="0.25">
      <c r="A1166">
        <v>1165</v>
      </c>
      <c r="B1166">
        <v>58.942127000000006</v>
      </c>
      <c r="C1166">
        <v>6.4701180000000003</v>
      </c>
      <c r="D1166">
        <v>52.327435000000001</v>
      </c>
      <c r="E1166">
        <v>8.2930919999999997</v>
      </c>
    </row>
    <row r="1167" spans="1:9" x14ac:dyDescent="0.25">
      <c r="A1167">
        <v>1166</v>
      </c>
      <c r="D1167">
        <v>52.323059000000001</v>
      </c>
      <c r="E1167">
        <v>8.2793949999999992</v>
      </c>
    </row>
    <row r="1168" spans="1:9" x14ac:dyDescent="0.25">
      <c r="A1168">
        <v>1167</v>
      </c>
      <c r="D1168">
        <v>52.326027000000003</v>
      </c>
      <c r="E1168">
        <v>8.2899670000000008</v>
      </c>
    </row>
    <row r="1169" spans="1:9" x14ac:dyDescent="0.25">
      <c r="A1169">
        <v>1168</v>
      </c>
      <c r="D1169">
        <v>52.302906</v>
      </c>
      <c r="E1169">
        <v>8.3174650000000003</v>
      </c>
    </row>
    <row r="1170" spans="1:9" x14ac:dyDescent="0.25">
      <c r="A1170">
        <v>1169</v>
      </c>
      <c r="D1170">
        <v>52.265144000000006</v>
      </c>
      <c r="E1170">
        <v>8.2421570000000006</v>
      </c>
    </row>
    <row r="1171" spans="1:9" x14ac:dyDescent="0.25">
      <c r="A1171">
        <v>1170</v>
      </c>
      <c r="D1171">
        <v>52.331600000000002</v>
      </c>
      <c r="E1171">
        <v>8.2993939999999995</v>
      </c>
    </row>
    <row r="1172" spans="1:9" x14ac:dyDescent="0.25">
      <c r="A1172">
        <v>1171</v>
      </c>
      <c r="D1172">
        <v>52.363373000000003</v>
      </c>
      <c r="E1172">
        <v>8.3103820000000006</v>
      </c>
      <c r="F1172">
        <v>52.572159000000006</v>
      </c>
      <c r="G1172">
        <v>4.866663</v>
      </c>
      <c r="H1172">
        <v>51.362381000000006</v>
      </c>
      <c r="I1172">
        <v>9.8465489999999996</v>
      </c>
    </row>
    <row r="1173" spans="1:9" x14ac:dyDescent="0.25">
      <c r="A1173">
        <v>1172</v>
      </c>
      <c r="F1173">
        <v>52.580753000000001</v>
      </c>
      <c r="G1173">
        <v>4.828436</v>
      </c>
      <c r="H1173">
        <v>51.512478000000002</v>
      </c>
      <c r="I1173">
        <v>9.7046810000000008</v>
      </c>
    </row>
    <row r="1174" spans="1:9" x14ac:dyDescent="0.25">
      <c r="A1174">
        <v>1173</v>
      </c>
      <c r="F1174">
        <v>52.560234000000001</v>
      </c>
      <c r="G1174">
        <v>4.8258840000000003</v>
      </c>
      <c r="H1174">
        <v>51.446075</v>
      </c>
      <c r="I1174">
        <v>9.7579600000000006</v>
      </c>
    </row>
    <row r="1175" spans="1:9" x14ac:dyDescent="0.25">
      <c r="A1175">
        <v>1174</v>
      </c>
      <c r="F1175">
        <v>52.579296000000006</v>
      </c>
      <c r="G1175">
        <v>4.786772</v>
      </c>
      <c r="H1175">
        <v>51.407486000000006</v>
      </c>
      <c r="I1175">
        <v>9.8207170000000001</v>
      </c>
    </row>
    <row r="1176" spans="1:9" x14ac:dyDescent="0.25">
      <c r="A1176">
        <v>1175</v>
      </c>
      <c r="F1176">
        <v>52.562992000000001</v>
      </c>
      <c r="G1176">
        <v>4.7731269999999997</v>
      </c>
      <c r="H1176">
        <v>51.392639000000003</v>
      </c>
      <c r="I1176">
        <v>9.8589450000000003</v>
      </c>
    </row>
    <row r="1177" spans="1:9" x14ac:dyDescent="0.25">
      <c r="A1177">
        <v>1176</v>
      </c>
      <c r="F1177">
        <v>52.526852000000005</v>
      </c>
      <c r="G1177">
        <v>4.7797929999999997</v>
      </c>
      <c r="H1177">
        <v>51.440243000000002</v>
      </c>
      <c r="I1177">
        <v>9.8634760000000004</v>
      </c>
    </row>
    <row r="1178" spans="1:9" x14ac:dyDescent="0.25">
      <c r="A1178">
        <v>1177</v>
      </c>
      <c r="B1178">
        <v>36.310284000000003</v>
      </c>
      <c r="C1178">
        <v>7.4508460000000003</v>
      </c>
      <c r="F1178">
        <v>52.555706000000001</v>
      </c>
      <c r="G1178">
        <v>4.7804700000000002</v>
      </c>
      <c r="H1178">
        <v>51.415402</v>
      </c>
      <c r="I1178">
        <v>9.8636839999999992</v>
      </c>
    </row>
    <row r="1179" spans="1:9" x14ac:dyDescent="0.25">
      <c r="A1179">
        <v>1178</v>
      </c>
      <c r="B1179">
        <v>36.254141000000004</v>
      </c>
      <c r="C1179">
        <v>7.5141239999999998</v>
      </c>
      <c r="F1179">
        <v>52.572159000000006</v>
      </c>
      <c r="G1179">
        <v>4.866663</v>
      </c>
      <c r="H1179">
        <v>51.443001000000002</v>
      </c>
      <c r="I1179">
        <v>9.8459240000000001</v>
      </c>
    </row>
    <row r="1180" spans="1:9" x14ac:dyDescent="0.25">
      <c r="A1180">
        <v>1179</v>
      </c>
      <c r="B1180">
        <v>36.281064999999998</v>
      </c>
      <c r="C1180">
        <v>7.5033950000000003</v>
      </c>
      <c r="H1180">
        <v>51.412952000000004</v>
      </c>
      <c r="I1180">
        <v>9.8012910000000009</v>
      </c>
    </row>
    <row r="1181" spans="1:9" x14ac:dyDescent="0.25">
      <c r="A1181">
        <v>1180</v>
      </c>
      <c r="B1181">
        <v>36.282839000000003</v>
      </c>
      <c r="C1181">
        <v>7.4819899999999997</v>
      </c>
      <c r="H1181">
        <v>51.420506000000003</v>
      </c>
      <c r="I1181">
        <v>9.7914999999999992</v>
      </c>
    </row>
    <row r="1182" spans="1:9" x14ac:dyDescent="0.25">
      <c r="A1182">
        <v>1181</v>
      </c>
      <c r="B1182">
        <v>36.346113000000003</v>
      </c>
      <c r="C1182">
        <v>7.4603760000000001</v>
      </c>
      <c r="H1182">
        <v>51.362381000000006</v>
      </c>
      <c r="I1182">
        <v>9.8465489999999996</v>
      </c>
    </row>
    <row r="1183" spans="1:9" x14ac:dyDescent="0.25">
      <c r="A1183">
        <v>1182</v>
      </c>
      <c r="B1183">
        <v>36.358612000000008</v>
      </c>
      <c r="C1183">
        <v>7.4352220000000004</v>
      </c>
    </row>
    <row r="1184" spans="1:9" x14ac:dyDescent="0.25">
      <c r="A1184">
        <v>1183</v>
      </c>
      <c r="B1184">
        <v>36.335281000000002</v>
      </c>
      <c r="C1184">
        <v>7.4404820000000003</v>
      </c>
    </row>
    <row r="1185" spans="1:11" x14ac:dyDescent="0.25">
      <c r="A1185">
        <v>1184</v>
      </c>
      <c r="B1185">
        <v>36.304972000000006</v>
      </c>
      <c r="C1185">
        <v>7.4752720000000004</v>
      </c>
    </row>
    <row r="1186" spans="1:11" x14ac:dyDescent="0.25">
      <c r="A1186">
        <v>1185</v>
      </c>
      <c r="B1186">
        <v>36.317886000000001</v>
      </c>
      <c r="C1186">
        <v>7.4979269999999998</v>
      </c>
      <c r="D1186">
        <v>29.275663000000002</v>
      </c>
      <c r="E1186">
        <v>9.1843450000000004</v>
      </c>
    </row>
    <row r="1187" spans="1:11" x14ac:dyDescent="0.25">
      <c r="A1187">
        <v>1186</v>
      </c>
      <c r="B1187">
        <v>36.310284000000003</v>
      </c>
      <c r="C1187">
        <v>7.4508460000000003</v>
      </c>
      <c r="D1187">
        <v>29.276394000000003</v>
      </c>
      <c r="E1187">
        <v>9.1963229999999996</v>
      </c>
    </row>
    <row r="1188" spans="1:11" x14ac:dyDescent="0.25">
      <c r="A1188">
        <v>1187</v>
      </c>
      <c r="B1188">
        <v>36.310284000000003</v>
      </c>
      <c r="C1188">
        <v>7.4508460000000003</v>
      </c>
      <c r="D1188">
        <v>29.266811000000004</v>
      </c>
      <c r="E1188">
        <v>9.2122600000000006</v>
      </c>
    </row>
    <row r="1189" spans="1:11" x14ac:dyDescent="0.25">
      <c r="A1189">
        <v>1188</v>
      </c>
      <c r="D1189">
        <v>29.266707000000004</v>
      </c>
      <c r="E1189">
        <v>9.2026780000000006</v>
      </c>
    </row>
    <row r="1190" spans="1:11" x14ac:dyDescent="0.25">
      <c r="A1190">
        <v>1189</v>
      </c>
      <c r="D1190">
        <v>29.253010000000003</v>
      </c>
      <c r="E1190">
        <v>9.2253329999999991</v>
      </c>
    </row>
    <row r="1191" spans="1:11" x14ac:dyDescent="0.25">
      <c r="A1191">
        <v>1190</v>
      </c>
      <c r="D1191">
        <v>29.258270000000003</v>
      </c>
      <c r="E1191">
        <v>9.2227809999999995</v>
      </c>
    </row>
    <row r="1192" spans="1:11" x14ac:dyDescent="0.25">
      <c r="A1192">
        <v>1191</v>
      </c>
      <c r="D1192">
        <v>29.319830000000003</v>
      </c>
      <c r="E1192">
        <v>9.2285609999999991</v>
      </c>
    </row>
    <row r="1193" spans="1:11" x14ac:dyDescent="0.25">
      <c r="A1193">
        <v>1192</v>
      </c>
      <c r="D1193">
        <v>29.292696000000007</v>
      </c>
      <c r="E1193">
        <v>9.200386</v>
      </c>
    </row>
    <row r="1194" spans="1:11" x14ac:dyDescent="0.25">
      <c r="A1194">
        <v>1193</v>
      </c>
      <c r="D1194">
        <v>29.220251000000005</v>
      </c>
      <c r="E1194">
        <v>9.1986679999999996</v>
      </c>
      <c r="F1194">
        <v>30.661681999999999</v>
      </c>
      <c r="G1194">
        <v>5.7879149999999999</v>
      </c>
    </row>
    <row r="1195" spans="1:11" x14ac:dyDescent="0.25">
      <c r="A1195">
        <v>1194</v>
      </c>
      <c r="D1195">
        <v>29.270041000000006</v>
      </c>
      <c r="E1195">
        <v>9.3220989999999997</v>
      </c>
      <c r="F1195">
        <v>30.685743000000002</v>
      </c>
      <c r="G1195">
        <v>5.76776</v>
      </c>
      <c r="H1195">
        <v>29.508724000000001</v>
      </c>
      <c r="I1195">
        <v>10.596353000000001</v>
      </c>
    </row>
    <row r="1196" spans="1:11" x14ac:dyDescent="0.25">
      <c r="A1196">
        <v>1195</v>
      </c>
      <c r="D1196">
        <v>29.275663000000002</v>
      </c>
      <c r="E1196">
        <v>9.1843450000000004</v>
      </c>
      <c r="F1196">
        <v>30.711055999999999</v>
      </c>
      <c r="G1196">
        <v>5.757917</v>
      </c>
      <c r="H1196">
        <v>29.508724000000001</v>
      </c>
      <c r="I1196">
        <v>10.596353000000001</v>
      </c>
    </row>
    <row r="1197" spans="1:11" x14ac:dyDescent="0.25">
      <c r="A1197">
        <v>1196</v>
      </c>
      <c r="F1197">
        <v>30.661681999999999</v>
      </c>
      <c r="G1197">
        <v>5.7879149999999999</v>
      </c>
      <c r="H1197">
        <v>29.508724000000001</v>
      </c>
      <c r="I1197">
        <v>10.596353000000001</v>
      </c>
    </row>
    <row r="1198" spans="1:11" x14ac:dyDescent="0.25">
      <c r="A1198">
        <v>1197</v>
      </c>
      <c r="F1198">
        <v>30.661681999999999</v>
      </c>
      <c r="G1198">
        <v>5.7879149999999999</v>
      </c>
      <c r="H1198">
        <v>29.508724000000001</v>
      </c>
      <c r="I1198">
        <v>10.596353000000001</v>
      </c>
      <c r="J1198">
        <v>39.175648000000002</v>
      </c>
      <c r="K1198">
        <v>12.862375</v>
      </c>
    </row>
    <row r="1199" spans="1:11" x14ac:dyDescent="0.25">
      <c r="A1199">
        <v>1198</v>
      </c>
    </row>
    <row r="1200" spans="1:11" x14ac:dyDescent="0.25">
      <c r="A1200">
        <v>1199</v>
      </c>
    </row>
    <row r="1201" spans="1:1" x14ac:dyDescent="0.25">
      <c r="A1201">
        <v>1200</v>
      </c>
    </row>
    <row r="1202" spans="1:1" x14ac:dyDescent="0.25">
      <c r="A1202">
        <v>1201</v>
      </c>
    </row>
    <row r="1203" spans="1:1" x14ac:dyDescent="0.25">
      <c r="A1203">
        <v>1202</v>
      </c>
    </row>
    <row r="1204" spans="1:1" x14ac:dyDescent="0.25">
      <c r="A1204">
        <v>1203</v>
      </c>
    </row>
    <row r="1205" spans="1:1" x14ac:dyDescent="0.25">
      <c r="A1205">
        <v>1204</v>
      </c>
    </row>
    <row r="1206" spans="1:1" x14ac:dyDescent="0.25">
      <c r="A1206">
        <v>1205</v>
      </c>
    </row>
    <row r="1207" spans="1:1" x14ac:dyDescent="0.25">
      <c r="A1207">
        <v>1206</v>
      </c>
    </row>
    <row r="1208" spans="1:1" x14ac:dyDescent="0.25">
      <c r="A1208">
        <v>1207</v>
      </c>
    </row>
    <row r="1209" spans="1:1" x14ac:dyDescent="0.25">
      <c r="A1209">
        <v>1208</v>
      </c>
    </row>
    <row r="1210" spans="1:1" x14ac:dyDescent="0.25">
      <c r="A1210">
        <v>1209</v>
      </c>
    </row>
    <row r="1211" spans="1:1" x14ac:dyDescent="0.25">
      <c r="A1211">
        <v>1210</v>
      </c>
    </row>
    <row r="1212" spans="1:1" x14ac:dyDescent="0.25">
      <c r="A1212">
        <v>1211</v>
      </c>
    </row>
    <row r="1213" spans="1:1" x14ac:dyDescent="0.25">
      <c r="A1213">
        <v>1212</v>
      </c>
    </row>
    <row r="1214" spans="1:1" x14ac:dyDescent="0.25">
      <c r="A1214">
        <v>1213</v>
      </c>
    </row>
    <row r="1215" spans="1:1" x14ac:dyDescent="0.25">
      <c r="A1215">
        <v>1214</v>
      </c>
    </row>
    <row r="1216" spans="1:1" x14ac:dyDescent="0.25">
      <c r="A1216">
        <v>1215</v>
      </c>
    </row>
    <row r="1217" spans="1:11" x14ac:dyDescent="0.25">
      <c r="A1217">
        <v>1216</v>
      </c>
    </row>
    <row r="1218" spans="1:11" x14ac:dyDescent="0.25">
      <c r="A1218">
        <v>1217</v>
      </c>
    </row>
    <row r="1219" spans="1:11" x14ac:dyDescent="0.25">
      <c r="A1219">
        <v>1218</v>
      </c>
    </row>
    <row r="1220" spans="1:11" x14ac:dyDescent="0.25">
      <c r="A1220">
        <v>1219</v>
      </c>
    </row>
    <row r="1221" spans="1:11" x14ac:dyDescent="0.25">
      <c r="A1221">
        <v>1220</v>
      </c>
    </row>
    <row r="1222" spans="1:11" x14ac:dyDescent="0.25">
      <c r="A1222">
        <v>1221</v>
      </c>
    </row>
    <row r="1223" spans="1:11" x14ac:dyDescent="0.25">
      <c r="A1223">
        <v>1222</v>
      </c>
    </row>
    <row r="1224" spans="1:11" x14ac:dyDescent="0.25">
      <c r="A1224">
        <v>1223</v>
      </c>
    </row>
    <row r="1225" spans="1:11" x14ac:dyDescent="0.25">
      <c r="A1225">
        <v>1224</v>
      </c>
    </row>
    <row r="1226" spans="1:11" x14ac:dyDescent="0.25">
      <c r="A1226">
        <v>1225</v>
      </c>
    </row>
    <row r="1227" spans="1:11" x14ac:dyDescent="0.25">
      <c r="A1227">
        <v>1226</v>
      </c>
    </row>
    <row r="1228" spans="1:11" x14ac:dyDescent="0.25">
      <c r="A1228">
        <v>1227</v>
      </c>
    </row>
    <row r="1229" spans="1:11" x14ac:dyDescent="0.25">
      <c r="A1229">
        <v>1228</v>
      </c>
    </row>
    <row r="1230" spans="1:11" x14ac:dyDescent="0.25">
      <c r="A1230">
        <v>1229</v>
      </c>
    </row>
    <row r="1231" spans="1:11" x14ac:dyDescent="0.25">
      <c r="A1231">
        <v>1230</v>
      </c>
    </row>
    <row r="1232" spans="1:11" x14ac:dyDescent="0.25">
      <c r="A1232">
        <v>1231</v>
      </c>
      <c r="J1232">
        <v>235.78535199999999</v>
      </c>
      <c r="K1232">
        <v>13.647221999999999</v>
      </c>
    </row>
    <row r="1233" spans="1:9" x14ac:dyDescent="0.25">
      <c r="A1233">
        <v>1232</v>
      </c>
      <c r="B1233">
        <v>240.77934400000001</v>
      </c>
      <c r="C1233">
        <v>6.4447979999999996</v>
      </c>
    </row>
    <row r="1234" spans="1:9" x14ac:dyDescent="0.25">
      <c r="A1234">
        <v>1233</v>
      </c>
      <c r="B1234">
        <v>240.7199</v>
      </c>
      <c r="C1234">
        <v>6.5392419999999998</v>
      </c>
    </row>
    <row r="1235" spans="1:9" x14ac:dyDescent="0.25">
      <c r="A1235">
        <v>1234</v>
      </c>
      <c r="B1235">
        <v>240.741918</v>
      </c>
      <c r="C1235">
        <v>6.5661110000000003</v>
      </c>
    </row>
    <row r="1236" spans="1:9" x14ac:dyDescent="0.25">
      <c r="A1236">
        <v>1235</v>
      </c>
      <c r="B1236">
        <v>240.72787600000001</v>
      </c>
      <c r="C1236">
        <v>6.5815149999999996</v>
      </c>
    </row>
    <row r="1237" spans="1:9" x14ac:dyDescent="0.25">
      <c r="A1237">
        <v>1236</v>
      </c>
      <c r="B1237">
        <v>240.676311</v>
      </c>
      <c r="C1237">
        <v>6.5593940000000002</v>
      </c>
    </row>
    <row r="1238" spans="1:9" x14ac:dyDescent="0.25">
      <c r="A1238">
        <v>1237</v>
      </c>
      <c r="B1238">
        <v>240.70828</v>
      </c>
      <c r="C1238">
        <v>6.5642420000000001</v>
      </c>
    </row>
    <row r="1239" spans="1:9" x14ac:dyDescent="0.25">
      <c r="A1239">
        <v>1238</v>
      </c>
      <c r="B1239">
        <v>240.68100899999999</v>
      </c>
      <c r="C1239">
        <v>6.5616159999999999</v>
      </c>
      <c r="H1239">
        <v>244.98247499999999</v>
      </c>
      <c r="I1239">
        <v>9.6540909999999993</v>
      </c>
    </row>
    <row r="1240" spans="1:9" x14ac:dyDescent="0.25">
      <c r="A1240">
        <v>1239</v>
      </c>
      <c r="B1240">
        <v>240.67833300000001</v>
      </c>
      <c r="C1240">
        <v>6.5592420000000002</v>
      </c>
      <c r="H1240">
        <v>245.001667</v>
      </c>
      <c r="I1240">
        <v>9.6707070000000002</v>
      </c>
    </row>
    <row r="1241" spans="1:9" x14ac:dyDescent="0.25">
      <c r="A1241">
        <v>1240</v>
      </c>
      <c r="B1241">
        <v>240.628029</v>
      </c>
      <c r="C1241">
        <v>6.5886360000000002</v>
      </c>
      <c r="H1241">
        <v>245.021061</v>
      </c>
      <c r="I1241">
        <v>9.6688379999999992</v>
      </c>
    </row>
    <row r="1242" spans="1:9" x14ac:dyDescent="0.25">
      <c r="A1242">
        <v>1241</v>
      </c>
      <c r="B1242">
        <v>240.758838</v>
      </c>
      <c r="C1242">
        <v>6.4709089999999998</v>
      </c>
      <c r="F1242">
        <v>243.38302999999999</v>
      </c>
      <c r="G1242">
        <v>5.1356060000000001</v>
      </c>
      <c r="H1242">
        <v>245.047222</v>
      </c>
      <c r="I1242">
        <v>9.7106060000000003</v>
      </c>
    </row>
    <row r="1243" spans="1:9" x14ac:dyDescent="0.25">
      <c r="A1243">
        <v>1242</v>
      </c>
      <c r="B1243">
        <v>240.74267699999999</v>
      </c>
      <c r="C1243">
        <v>6.3122730000000002</v>
      </c>
      <c r="F1243">
        <v>243.35843399999999</v>
      </c>
      <c r="G1243">
        <v>5.1048479999999996</v>
      </c>
      <c r="H1243">
        <v>245.04752299999998</v>
      </c>
      <c r="I1243">
        <v>9.6952020000000001</v>
      </c>
    </row>
    <row r="1244" spans="1:9" x14ac:dyDescent="0.25">
      <c r="A1244">
        <v>1243</v>
      </c>
      <c r="F1244">
        <v>243.38101</v>
      </c>
      <c r="G1244">
        <v>5.1418689999999998</v>
      </c>
      <c r="H1244">
        <v>245.044239</v>
      </c>
      <c r="I1244">
        <v>9.6930289999999992</v>
      </c>
    </row>
    <row r="1245" spans="1:9" x14ac:dyDescent="0.25">
      <c r="A1245">
        <v>1244</v>
      </c>
      <c r="F1245">
        <v>243.394293</v>
      </c>
      <c r="G1245">
        <v>5.0917680000000001</v>
      </c>
      <c r="H1245">
        <v>245.00888799999998</v>
      </c>
      <c r="I1245">
        <v>9.6764139999999994</v>
      </c>
    </row>
    <row r="1246" spans="1:9" x14ac:dyDescent="0.25">
      <c r="A1246">
        <v>1245</v>
      </c>
      <c r="F1246">
        <v>243.407825</v>
      </c>
      <c r="G1246">
        <v>5.1163129999999999</v>
      </c>
      <c r="H1246">
        <v>244.99217200000001</v>
      </c>
      <c r="I1246">
        <v>9.6466159999999999</v>
      </c>
    </row>
    <row r="1247" spans="1:9" x14ac:dyDescent="0.25">
      <c r="A1247">
        <v>1246</v>
      </c>
      <c r="F1247">
        <v>243.41131200000001</v>
      </c>
      <c r="G1247">
        <v>5.085909</v>
      </c>
      <c r="H1247">
        <v>244.95055400000001</v>
      </c>
      <c r="I1247">
        <v>9.6948480000000004</v>
      </c>
    </row>
    <row r="1248" spans="1:9" x14ac:dyDescent="0.25">
      <c r="A1248">
        <v>1247</v>
      </c>
      <c r="F1248">
        <v>243.38004799999999</v>
      </c>
      <c r="G1248">
        <v>5.0778280000000002</v>
      </c>
      <c r="H1248">
        <v>244.95631399999999</v>
      </c>
      <c r="I1248">
        <v>9.6144949999999998</v>
      </c>
    </row>
    <row r="1249" spans="1:9" x14ac:dyDescent="0.25">
      <c r="A1249">
        <v>1248</v>
      </c>
      <c r="D1249">
        <v>225.422223</v>
      </c>
      <c r="E1249">
        <v>9.0174749999999992</v>
      </c>
      <c r="F1249">
        <v>243.38302999999999</v>
      </c>
      <c r="G1249">
        <v>5.1356060000000001</v>
      </c>
      <c r="H1249">
        <v>244.98247499999999</v>
      </c>
      <c r="I1249">
        <v>9.6540909999999993</v>
      </c>
    </row>
    <row r="1250" spans="1:9" x14ac:dyDescent="0.25">
      <c r="A1250">
        <v>1249</v>
      </c>
      <c r="D1250">
        <v>225.39767599999999</v>
      </c>
      <c r="E1250">
        <v>9.0004539999999995</v>
      </c>
    </row>
    <row r="1251" spans="1:9" x14ac:dyDescent="0.25">
      <c r="A1251">
        <v>1250</v>
      </c>
      <c r="D1251">
        <v>225.393079</v>
      </c>
      <c r="E1251">
        <v>9.0270200000000003</v>
      </c>
    </row>
    <row r="1252" spans="1:9" x14ac:dyDescent="0.25">
      <c r="A1252">
        <v>1251</v>
      </c>
      <c r="D1252">
        <v>225.39009999999999</v>
      </c>
      <c r="E1252">
        <v>9.0178790000000006</v>
      </c>
    </row>
    <row r="1253" spans="1:9" x14ac:dyDescent="0.25">
      <c r="A1253">
        <v>1252</v>
      </c>
      <c r="D1253">
        <v>225.38085899999999</v>
      </c>
      <c r="E1253">
        <v>9.0461109999999998</v>
      </c>
    </row>
    <row r="1254" spans="1:9" x14ac:dyDescent="0.25">
      <c r="A1254">
        <v>1253</v>
      </c>
      <c r="D1254">
        <v>225.36262600000001</v>
      </c>
      <c r="E1254">
        <v>9.0551519999999996</v>
      </c>
    </row>
    <row r="1255" spans="1:9" x14ac:dyDescent="0.25">
      <c r="A1255">
        <v>1254</v>
      </c>
      <c r="B1255">
        <v>219.66686899999999</v>
      </c>
      <c r="C1255">
        <v>7.5172220000000003</v>
      </c>
      <c r="D1255">
        <v>225.37944400000001</v>
      </c>
      <c r="E1255">
        <v>9.0122719999999994</v>
      </c>
    </row>
    <row r="1256" spans="1:9" x14ac:dyDescent="0.25">
      <c r="A1256">
        <v>1255</v>
      </c>
      <c r="B1256">
        <v>219.69671700000001</v>
      </c>
      <c r="C1256">
        <v>7.4990899999999998</v>
      </c>
      <c r="D1256">
        <v>225.39005</v>
      </c>
      <c r="E1256">
        <v>9.0036360000000002</v>
      </c>
    </row>
    <row r="1257" spans="1:9" x14ac:dyDescent="0.25">
      <c r="A1257">
        <v>1256</v>
      </c>
      <c r="B1257">
        <v>219.687929</v>
      </c>
      <c r="C1257">
        <v>7.536111</v>
      </c>
      <c r="D1257">
        <v>225.422223</v>
      </c>
      <c r="E1257">
        <v>9.0174749999999992</v>
      </c>
    </row>
    <row r="1258" spans="1:9" x14ac:dyDescent="0.25">
      <c r="A1258">
        <v>1257</v>
      </c>
      <c r="B1258">
        <v>219.69252499999999</v>
      </c>
      <c r="C1258">
        <v>7.5388890000000002</v>
      </c>
      <c r="D1258">
        <v>225.422223</v>
      </c>
      <c r="E1258">
        <v>9.0174749999999992</v>
      </c>
    </row>
    <row r="1259" spans="1:9" x14ac:dyDescent="0.25">
      <c r="A1259">
        <v>1258</v>
      </c>
      <c r="B1259">
        <v>219.71525299999999</v>
      </c>
      <c r="C1259">
        <v>7.5179799999999997</v>
      </c>
    </row>
    <row r="1260" spans="1:9" x14ac:dyDescent="0.25">
      <c r="A1260">
        <v>1259</v>
      </c>
      <c r="B1260">
        <v>219.74727300000001</v>
      </c>
      <c r="C1260">
        <v>7.5476260000000002</v>
      </c>
    </row>
    <row r="1261" spans="1:9" x14ac:dyDescent="0.25">
      <c r="A1261">
        <v>1260</v>
      </c>
      <c r="B1261">
        <v>219.78338400000001</v>
      </c>
      <c r="C1261">
        <v>7.5111610000000004</v>
      </c>
    </row>
    <row r="1262" spans="1:9" x14ac:dyDescent="0.25">
      <c r="A1262">
        <v>1261</v>
      </c>
      <c r="B1262">
        <v>219.70020199999999</v>
      </c>
      <c r="C1262">
        <v>7.5368680000000001</v>
      </c>
      <c r="H1262">
        <v>220.34691900000001</v>
      </c>
      <c r="I1262">
        <v>10.700302000000001</v>
      </c>
    </row>
    <row r="1263" spans="1:9" x14ac:dyDescent="0.25">
      <c r="A1263">
        <v>1262</v>
      </c>
      <c r="B1263">
        <v>219.66686899999999</v>
      </c>
      <c r="C1263">
        <v>7.5172220000000003</v>
      </c>
      <c r="F1263">
        <v>220.057121</v>
      </c>
      <c r="G1263">
        <v>6.0364139999999997</v>
      </c>
      <c r="H1263">
        <v>220.358485</v>
      </c>
      <c r="I1263">
        <v>10.614292000000001</v>
      </c>
    </row>
    <row r="1264" spans="1:9" x14ac:dyDescent="0.25">
      <c r="A1264">
        <v>1263</v>
      </c>
      <c r="F1264">
        <v>220.05005</v>
      </c>
      <c r="G1264">
        <v>6.0542930000000004</v>
      </c>
      <c r="H1264">
        <v>220.35646399999999</v>
      </c>
      <c r="I1264">
        <v>10.646464</v>
      </c>
    </row>
    <row r="1265" spans="1:9" x14ac:dyDescent="0.25">
      <c r="A1265">
        <v>1264</v>
      </c>
      <c r="F1265">
        <v>219.98373799999999</v>
      </c>
      <c r="G1265">
        <v>6.0365149999999996</v>
      </c>
      <c r="H1265">
        <v>220.34409099999999</v>
      </c>
      <c r="I1265">
        <v>10.682473999999999</v>
      </c>
    </row>
    <row r="1266" spans="1:9" x14ac:dyDescent="0.25">
      <c r="A1266">
        <v>1265</v>
      </c>
      <c r="F1266">
        <v>220.00237300000001</v>
      </c>
      <c r="G1266">
        <v>5.9528780000000001</v>
      </c>
      <c r="H1266">
        <v>220.355808</v>
      </c>
      <c r="I1266">
        <v>10.699899</v>
      </c>
    </row>
    <row r="1267" spans="1:9" x14ac:dyDescent="0.25">
      <c r="A1267">
        <v>1266</v>
      </c>
      <c r="F1267">
        <v>220.04010099999999</v>
      </c>
      <c r="G1267">
        <v>5.9797469999999997</v>
      </c>
      <c r="H1267">
        <v>220.35833299999999</v>
      </c>
      <c r="I1267">
        <v>10.693788</v>
      </c>
    </row>
    <row r="1268" spans="1:9" x14ac:dyDescent="0.25">
      <c r="A1268">
        <v>1267</v>
      </c>
      <c r="F1268">
        <v>219.99323200000001</v>
      </c>
      <c r="G1268">
        <v>6.025353</v>
      </c>
      <c r="H1268">
        <v>220.36560600000001</v>
      </c>
      <c r="I1268">
        <v>10.675606</v>
      </c>
    </row>
    <row r="1269" spans="1:9" x14ac:dyDescent="0.25">
      <c r="A1269">
        <v>1268</v>
      </c>
      <c r="F1269">
        <v>220.003232</v>
      </c>
      <c r="G1269">
        <v>5.99899</v>
      </c>
      <c r="H1269">
        <v>220.37818200000001</v>
      </c>
      <c r="I1269">
        <v>10.66995</v>
      </c>
    </row>
    <row r="1270" spans="1:9" x14ac:dyDescent="0.25">
      <c r="A1270">
        <v>1269</v>
      </c>
      <c r="F1270">
        <v>219.92813100000001</v>
      </c>
      <c r="G1270">
        <v>5.9816159999999998</v>
      </c>
      <c r="H1270">
        <v>220.348535</v>
      </c>
      <c r="I1270">
        <v>10.607222</v>
      </c>
    </row>
    <row r="1271" spans="1:9" x14ac:dyDescent="0.25">
      <c r="A1271">
        <v>1270</v>
      </c>
      <c r="D1271">
        <v>203.17209199999999</v>
      </c>
      <c r="E1271">
        <v>9.0977040000000002</v>
      </c>
      <c r="F1271">
        <v>220.057121</v>
      </c>
      <c r="G1271">
        <v>6.0364139999999997</v>
      </c>
      <c r="H1271">
        <v>220.34691900000001</v>
      </c>
      <c r="I1271">
        <v>10.700302000000001</v>
      </c>
    </row>
    <row r="1272" spans="1:9" x14ac:dyDescent="0.25">
      <c r="A1272">
        <v>1271</v>
      </c>
      <c r="D1272">
        <v>203.22030599999999</v>
      </c>
      <c r="E1272">
        <v>9.1090809999999998</v>
      </c>
    </row>
    <row r="1273" spans="1:9" x14ac:dyDescent="0.25">
      <c r="A1273">
        <v>1272</v>
      </c>
      <c r="D1273">
        <v>203.21306199999998</v>
      </c>
      <c r="E1273">
        <v>9.1104079999999996</v>
      </c>
    </row>
    <row r="1274" spans="1:9" x14ac:dyDescent="0.25">
      <c r="A1274">
        <v>1273</v>
      </c>
      <c r="D1274">
        <v>203.19714299999998</v>
      </c>
      <c r="E1274">
        <v>9.1186729999999994</v>
      </c>
    </row>
    <row r="1275" spans="1:9" x14ac:dyDescent="0.25">
      <c r="A1275">
        <v>1274</v>
      </c>
      <c r="D1275">
        <v>203.17759999999998</v>
      </c>
      <c r="E1275">
        <v>9.1018360000000005</v>
      </c>
    </row>
    <row r="1276" spans="1:9" x14ac:dyDescent="0.25">
      <c r="A1276">
        <v>1275</v>
      </c>
      <c r="D1276">
        <v>203.197959</v>
      </c>
      <c r="E1276">
        <v>9.0854079999999993</v>
      </c>
    </row>
    <row r="1277" spans="1:9" x14ac:dyDescent="0.25">
      <c r="A1277">
        <v>1276</v>
      </c>
      <c r="B1277">
        <v>197.17306099999999</v>
      </c>
      <c r="C1277">
        <v>7.3461220000000003</v>
      </c>
      <c r="D1277">
        <v>203.19418300000001</v>
      </c>
      <c r="E1277">
        <v>9.0938780000000001</v>
      </c>
    </row>
    <row r="1278" spans="1:9" x14ac:dyDescent="0.25">
      <c r="A1278">
        <v>1277</v>
      </c>
      <c r="B1278">
        <v>197.155303</v>
      </c>
      <c r="C1278">
        <v>7.3460710000000002</v>
      </c>
      <c r="D1278">
        <v>203.26897700000001</v>
      </c>
      <c r="E1278">
        <v>9.1127029999999998</v>
      </c>
    </row>
    <row r="1279" spans="1:9" x14ac:dyDescent="0.25">
      <c r="A1279">
        <v>1278</v>
      </c>
      <c r="B1279">
        <v>197.173621</v>
      </c>
      <c r="C1279">
        <v>7.3381629999999998</v>
      </c>
      <c r="D1279">
        <v>203.17209199999999</v>
      </c>
      <c r="E1279">
        <v>9.0977040000000002</v>
      </c>
    </row>
    <row r="1280" spans="1:9" x14ac:dyDescent="0.25">
      <c r="A1280">
        <v>1279</v>
      </c>
      <c r="B1280">
        <v>197.18265099999999</v>
      </c>
      <c r="C1280">
        <v>7.3425000000000002</v>
      </c>
    </row>
    <row r="1281" spans="1:9" x14ac:dyDescent="0.25">
      <c r="A1281">
        <v>1280</v>
      </c>
      <c r="B1281">
        <v>197.19050899999999</v>
      </c>
      <c r="C1281">
        <v>7.331836</v>
      </c>
    </row>
    <row r="1282" spans="1:9" x14ac:dyDescent="0.25">
      <c r="A1282">
        <v>1281</v>
      </c>
      <c r="B1282">
        <v>197.26443799999998</v>
      </c>
      <c r="C1282">
        <v>7.3486229999999999</v>
      </c>
    </row>
    <row r="1283" spans="1:9" x14ac:dyDescent="0.25">
      <c r="A1283">
        <v>1282</v>
      </c>
      <c r="B1283">
        <v>197.17306099999999</v>
      </c>
      <c r="C1283">
        <v>7.3461220000000003</v>
      </c>
    </row>
    <row r="1284" spans="1:9" x14ac:dyDescent="0.25">
      <c r="A1284">
        <v>1283</v>
      </c>
      <c r="B1284">
        <v>197.17306099999999</v>
      </c>
      <c r="C1284">
        <v>7.3461220000000003</v>
      </c>
      <c r="H1284">
        <v>196.79030499999999</v>
      </c>
      <c r="I1284">
        <v>10.369897999999999</v>
      </c>
    </row>
    <row r="1285" spans="1:9" x14ac:dyDescent="0.25">
      <c r="A1285">
        <v>1284</v>
      </c>
      <c r="H1285">
        <v>196.74168299999999</v>
      </c>
      <c r="I1285">
        <v>10.295052</v>
      </c>
    </row>
    <row r="1286" spans="1:9" x14ac:dyDescent="0.25">
      <c r="A1286">
        <v>1285</v>
      </c>
      <c r="F1286">
        <v>196.04413099999999</v>
      </c>
      <c r="G1286">
        <v>5.5390309999999996</v>
      </c>
      <c r="H1286">
        <v>196.74505199999999</v>
      </c>
      <c r="I1286">
        <v>10.367194</v>
      </c>
    </row>
    <row r="1287" spans="1:9" x14ac:dyDescent="0.25">
      <c r="A1287">
        <v>1286</v>
      </c>
      <c r="F1287">
        <v>196.09178499999999</v>
      </c>
      <c r="G1287">
        <v>5.5870920000000002</v>
      </c>
      <c r="H1287">
        <v>196.73203999999998</v>
      </c>
      <c r="I1287">
        <v>10.365970000000001</v>
      </c>
    </row>
    <row r="1288" spans="1:9" x14ac:dyDescent="0.25">
      <c r="A1288">
        <v>1287</v>
      </c>
      <c r="F1288">
        <v>196.052448</v>
      </c>
      <c r="G1288">
        <v>5.5767350000000002</v>
      </c>
      <c r="H1288">
        <v>196.771323</v>
      </c>
      <c r="I1288">
        <v>10.358775</v>
      </c>
    </row>
    <row r="1289" spans="1:9" x14ac:dyDescent="0.25">
      <c r="A1289">
        <v>1288</v>
      </c>
      <c r="F1289">
        <v>196.06045799999998</v>
      </c>
      <c r="G1289">
        <v>5.5574490000000001</v>
      </c>
      <c r="H1289">
        <v>196.795917</v>
      </c>
      <c r="I1289">
        <v>10.339592</v>
      </c>
    </row>
    <row r="1290" spans="1:9" x14ac:dyDescent="0.25">
      <c r="A1290">
        <v>1289</v>
      </c>
      <c r="F1290">
        <v>196.12504899999999</v>
      </c>
      <c r="G1290">
        <v>5.5561220000000002</v>
      </c>
      <c r="H1290">
        <v>196.777446</v>
      </c>
      <c r="I1290">
        <v>10.359795999999999</v>
      </c>
    </row>
    <row r="1291" spans="1:9" x14ac:dyDescent="0.25">
      <c r="A1291">
        <v>1290</v>
      </c>
      <c r="F1291">
        <v>196.135459</v>
      </c>
      <c r="G1291">
        <v>5.5182650000000004</v>
      </c>
      <c r="H1291">
        <v>196.80194</v>
      </c>
      <c r="I1291">
        <v>10.3575</v>
      </c>
    </row>
    <row r="1292" spans="1:9" x14ac:dyDescent="0.25">
      <c r="A1292">
        <v>1291</v>
      </c>
      <c r="D1292">
        <v>178.86030499999998</v>
      </c>
      <c r="E1292">
        <v>8.8296939999999999</v>
      </c>
      <c r="F1292">
        <v>196.10071099999999</v>
      </c>
      <c r="G1292">
        <v>5.522602</v>
      </c>
      <c r="H1292">
        <v>196.79030499999999</v>
      </c>
      <c r="I1292">
        <v>10.369897999999999</v>
      </c>
    </row>
    <row r="1293" spans="1:9" x14ac:dyDescent="0.25">
      <c r="A1293">
        <v>1292</v>
      </c>
      <c r="D1293">
        <v>178.950153</v>
      </c>
      <c r="E1293">
        <v>8.8358159999999994</v>
      </c>
      <c r="F1293">
        <v>196.04413099999999</v>
      </c>
      <c r="G1293">
        <v>5.5390309999999996</v>
      </c>
      <c r="H1293">
        <v>196.79030499999999</v>
      </c>
      <c r="I1293">
        <v>10.369897999999999</v>
      </c>
    </row>
    <row r="1294" spans="1:9" x14ac:dyDescent="0.25">
      <c r="A1294">
        <v>1293</v>
      </c>
      <c r="D1294">
        <v>178.921222</v>
      </c>
      <c r="E1294">
        <v>8.8684689999999993</v>
      </c>
    </row>
    <row r="1295" spans="1:9" x14ac:dyDescent="0.25">
      <c r="A1295">
        <v>1294</v>
      </c>
      <c r="D1295">
        <v>178.89311099999998</v>
      </c>
      <c r="E1295">
        <v>8.8501019999999997</v>
      </c>
    </row>
    <row r="1296" spans="1:9" x14ac:dyDescent="0.25">
      <c r="A1296">
        <v>1295</v>
      </c>
      <c r="D1296">
        <v>178.89607000000001</v>
      </c>
      <c r="E1296">
        <v>8.8536730000000006</v>
      </c>
    </row>
    <row r="1297" spans="1:9" x14ac:dyDescent="0.25">
      <c r="A1297">
        <v>1296</v>
      </c>
      <c r="B1297">
        <v>172.91515299999998</v>
      </c>
      <c r="C1297">
        <v>6.8168369999999996</v>
      </c>
      <c r="D1297">
        <v>178.84882499999998</v>
      </c>
      <c r="E1297">
        <v>8.8491839999999993</v>
      </c>
    </row>
    <row r="1298" spans="1:9" x14ac:dyDescent="0.25">
      <c r="A1298">
        <v>1297</v>
      </c>
      <c r="B1298">
        <v>172.91515299999998</v>
      </c>
      <c r="C1298">
        <v>6.8168369999999996</v>
      </c>
      <c r="D1298">
        <v>178.85902899999999</v>
      </c>
      <c r="E1298">
        <v>8.8159189999999992</v>
      </c>
    </row>
    <row r="1299" spans="1:9" x14ac:dyDescent="0.25">
      <c r="A1299">
        <v>1298</v>
      </c>
      <c r="B1299">
        <v>172.87295799999998</v>
      </c>
      <c r="C1299">
        <v>6.784897</v>
      </c>
      <c r="D1299">
        <v>178.86851999999999</v>
      </c>
      <c r="E1299">
        <v>8.8098469999999995</v>
      </c>
    </row>
    <row r="1300" spans="1:9" x14ac:dyDescent="0.25">
      <c r="A1300">
        <v>1299</v>
      </c>
      <c r="B1300">
        <v>172.919591</v>
      </c>
      <c r="C1300">
        <v>6.8132650000000003</v>
      </c>
      <c r="D1300">
        <v>178.86030499999998</v>
      </c>
      <c r="E1300">
        <v>8.8296939999999999</v>
      </c>
    </row>
    <row r="1301" spans="1:9" x14ac:dyDescent="0.25">
      <c r="A1301">
        <v>1300</v>
      </c>
      <c r="B1301">
        <v>172.93341799999999</v>
      </c>
      <c r="C1301">
        <v>6.7945409999999997</v>
      </c>
    </row>
    <row r="1302" spans="1:9" x14ac:dyDescent="0.25">
      <c r="A1302">
        <v>1301</v>
      </c>
      <c r="B1302">
        <v>172.975764</v>
      </c>
      <c r="C1302">
        <v>6.7795920000000001</v>
      </c>
    </row>
    <row r="1303" spans="1:9" x14ac:dyDescent="0.25">
      <c r="A1303">
        <v>1302</v>
      </c>
      <c r="B1303">
        <v>172.97954099999998</v>
      </c>
      <c r="C1303">
        <v>6.7962239999999996</v>
      </c>
    </row>
    <row r="1304" spans="1:9" x14ac:dyDescent="0.25">
      <c r="A1304">
        <v>1303</v>
      </c>
      <c r="B1304">
        <v>172.876069</v>
      </c>
      <c r="C1304">
        <v>6.8436219999999999</v>
      </c>
    </row>
    <row r="1305" spans="1:9" x14ac:dyDescent="0.25">
      <c r="A1305">
        <v>1304</v>
      </c>
      <c r="B1305">
        <v>172.91515299999998</v>
      </c>
      <c r="C1305">
        <v>6.8168369999999996</v>
      </c>
    </row>
    <row r="1306" spans="1:9" x14ac:dyDescent="0.25">
      <c r="A1306">
        <v>1305</v>
      </c>
      <c r="H1306">
        <v>171.37372299999998</v>
      </c>
      <c r="I1306">
        <v>9.4784179999999996</v>
      </c>
    </row>
    <row r="1307" spans="1:9" x14ac:dyDescent="0.25">
      <c r="A1307">
        <v>1306</v>
      </c>
      <c r="F1307">
        <v>171.182906</v>
      </c>
      <c r="G1307">
        <v>5.005204</v>
      </c>
      <c r="H1307">
        <v>171.34438599999999</v>
      </c>
      <c r="I1307">
        <v>9.4798969999999994</v>
      </c>
    </row>
    <row r="1308" spans="1:9" x14ac:dyDescent="0.25">
      <c r="A1308">
        <v>1307</v>
      </c>
      <c r="F1308">
        <v>171.23117199999999</v>
      </c>
      <c r="G1308">
        <v>4.989541</v>
      </c>
      <c r="H1308">
        <v>171.365815</v>
      </c>
      <c r="I1308">
        <v>9.4856119999999997</v>
      </c>
    </row>
    <row r="1309" spans="1:9" x14ac:dyDescent="0.25">
      <c r="A1309">
        <v>1308</v>
      </c>
      <c r="F1309">
        <v>171.19204099999999</v>
      </c>
      <c r="G1309">
        <v>4.9855609999999997</v>
      </c>
      <c r="H1309">
        <v>171.37469199999998</v>
      </c>
      <c r="I1309">
        <v>9.4728060000000003</v>
      </c>
    </row>
    <row r="1310" spans="1:9" x14ac:dyDescent="0.25">
      <c r="A1310">
        <v>1309</v>
      </c>
      <c r="F1310">
        <v>171.18535499999999</v>
      </c>
      <c r="G1310">
        <v>4.9882140000000001</v>
      </c>
      <c r="H1310">
        <v>171.37647699999999</v>
      </c>
      <c r="I1310">
        <v>9.4832140000000003</v>
      </c>
    </row>
    <row r="1311" spans="1:9" x14ac:dyDescent="0.25">
      <c r="A1311">
        <v>1310</v>
      </c>
      <c r="F1311">
        <v>171.203418</v>
      </c>
      <c r="G1311">
        <v>4.9341840000000001</v>
      </c>
      <c r="H1311">
        <v>171.37892599999998</v>
      </c>
      <c r="I1311">
        <v>9.5211220000000001</v>
      </c>
    </row>
    <row r="1312" spans="1:9" x14ac:dyDescent="0.25">
      <c r="A1312">
        <v>1311</v>
      </c>
      <c r="F1312">
        <v>171.253265</v>
      </c>
      <c r="G1312">
        <v>4.9379590000000002</v>
      </c>
      <c r="H1312">
        <v>171.356786</v>
      </c>
      <c r="I1312">
        <v>9.5048469999999998</v>
      </c>
    </row>
    <row r="1313" spans="1:9" x14ac:dyDescent="0.25">
      <c r="A1313">
        <v>1312</v>
      </c>
      <c r="D1313">
        <v>157.36173399999998</v>
      </c>
      <c r="E1313">
        <v>8.2499490000000009</v>
      </c>
      <c r="F1313">
        <v>171.28647699999999</v>
      </c>
      <c r="G1313">
        <v>4.9447960000000002</v>
      </c>
      <c r="H1313">
        <v>171.362651</v>
      </c>
      <c r="I1313">
        <v>9.5259180000000008</v>
      </c>
    </row>
    <row r="1314" spans="1:9" x14ac:dyDescent="0.25">
      <c r="A1314">
        <v>1313</v>
      </c>
      <c r="D1314">
        <v>157.36173399999998</v>
      </c>
      <c r="E1314">
        <v>8.2499490000000009</v>
      </c>
      <c r="F1314">
        <v>171.182906</v>
      </c>
      <c r="G1314">
        <v>5.005204</v>
      </c>
      <c r="H1314">
        <v>171.37372299999998</v>
      </c>
      <c r="I1314">
        <v>9.4784179999999996</v>
      </c>
    </row>
    <row r="1315" spans="1:9" x14ac:dyDescent="0.25">
      <c r="A1315">
        <v>1314</v>
      </c>
      <c r="D1315">
        <v>157.347397</v>
      </c>
      <c r="E1315">
        <v>8.2361219999999999</v>
      </c>
    </row>
    <row r="1316" spans="1:9" x14ac:dyDescent="0.25">
      <c r="A1316">
        <v>1315</v>
      </c>
      <c r="D1316">
        <v>157.37857099999999</v>
      </c>
      <c r="E1316">
        <v>8.2507649999999995</v>
      </c>
    </row>
    <row r="1317" spans="1:9" x14ac:dyDescent="0.25">
      <c r="A1317">
        <v>1316</v>
      </c>
      <c r="D1317">
        <v>157.33510000000001</v>
      </c>
      <c r="E1317">
        <v>8.2533159999999999</v>
      </c>
    </row>
    <row r="1318" spans="1:9" x14ac:dyDescent="0.25">
      <c r="A1318">
        <v>1317</v>
      </c>
      <c r="D1318">
        <v>157.28178399999999</v>
      </c>
      <c r="E1318">
        <v>8.2611229999999995</v>
      </c>
    </row>
    <row r="1319" spans="1:9" x14ac:dyDescent="0.25">
      <c r="A1319">
        <v>1318</v>
      </c>
      <c r="D1319">
        <v>157.34331499999999</v>
      </c>
      <c r="E1319">
        <v>8.1963259999999991</v>
      </c>
    </row>
    <row r="1320" spans="1:9" x14ac:dyDescent="0.25">
      <c r="A1320">
        <v>1319</v>
      </c>
      <c r="B1320">
        <v>151.968009</v>
      </c>
      <c r="C1320">
        <v>6.8571939999999998</v>
      </c>
      <c r="D1320">
        <v>157.24163199999998</v>
      </c>
      <c r="E1320">
        <v>8.1775509999999993</v>
      </c>
    </row>
    <row r="1321" spans="1:9" x14ac:dyDescent="0.25">
      <c r="A1321">
        <v>1320</v>
      </c>
      <c r="B1321">
        <v>151.968009</v>
      </c>
      <c r="C1321">
        <v>6.8571939999999998</v>
      </c>
      <c r="D1321">
        <v>157.36173399999998</v>
      </c>
      <c r="E1321">
        <v>8.2499490000000009</v>
      </c>
    </row>
    <row r="1322" spans="1:9" x14ac:dyDescent="0.25">
      <c r="A1322">
        <v>1321</v>
      </c>
      <c r="B1322">
        <v>151.968009</v>
      </c>
      <c r="C1322">
        <v>6.8571939999999998</v>
      </c>
    </row>
    <row r="1323" spans="1:9" x14ac:dyDescent="0.25">
      <c r="A1323">
        <v>1322</v>
      </c>
      <c r="B1323">
        <v>151.968009</v>
      </c>
      <c r="C1323">
        <v>6.8571939999999998</v>
      </c>
    </row>
    <row r="1324" spans="1:9" x14ac:dyDescent="0.25">
      <c r="A1324">
        <v>1323</v>
      </c>
      <c r="B1324">
        <v>151.968009</v>
      </c>
      <c r="C1324">
        <v>6.8571939999999998</v>
      </c>
    </row>
    <row r="1325" spans="1:9" x14ac:dyDescent="0.25">
      <c r="A1325">
        <v>1324</v>
      </c>
      <c r="B1325">
        <v>151.968009</v>
      </c>
      <c r="C1325">
        <v>6.8571939999999998</v>
      </c>
    </row>
    <row r="1326" spans="1:9" x14ac:dyDescent="0.25">
      <c r="A1326">
        <v>1325</v>
      </c>
      <c r="B1326">
        <v>151.968009</v>
      </c>
      <c r="C1326">
        <v>6.8571939999999998</v>
      </c>
    </row>
    <row r="1327" spans="1:9" x14ac:dyDescent="0.25">
      <c r="A1327">
        <v>1326</v>
      </c>
      <c r="B1327">
        <v>151.968009</v>
      </c>
      <c r="C1327">
        <v>6.8571939999999998</v>
      </c>
    </row>
    <row r="1328" spans="1:9" x14ac:dyDescent="0.25">
      <c r="A1328">
        <v>1327</v>
      </c>
      <c r="B1328">
        <v>151.968009</v>
      </c>
      <c r="C1328">
        <v>6.8571939999999998</v>
      </c>
    </row>
    <row r="1329" spans="1:9" x14ac:dyDescent="0.25">
      <c r="A1329">
        <v>1328</v>
      </c>
      <c r="F1329">
        <v>151.50857099999999</v>
      </c>
      <c r="G1329">
        <v>5.1829590000000003</v>
      </c>
      <c r="H1329">
        <v>151.57831499999998</v>
      </c>
      <c r="I1329">
        <v>9.1038270000000008</v>
      </c>
    </row>
    <row r="1330" spans="1:9" x14ac:dyDescent="0.25">
      <c r="A1330">
        <v>1329</v>
      </c>
      <c r="F1330">
        <v>151.50857099999999</v>
      </c>
      <c r="G1330">
        <v>5.1829590000000003</v>
      </c>
      <c r="H1330">
        <v>151.58275399999999</v>
      </c>
      <c r="I1330">
        <v>9.1151020000000003</v>
      </c>
    </row>
    <row r="1331" spans="1:9" x14ac:dyDescent="0.25">
      <c r="A1331">
        <v>1330</v>
      </c>
      <c r="F1331">
        <v>151.50857099999999</v>
      </c>
      <c r="G1331">
        <v>5.1829590000000003</v>
      </c>
      <c r="H1331">
        <v>151.55642799999998</v>
      </c>
      <c r="I1331">
        <v>9.1464289999999995</v>
      </c>
    </row>
    <row r="1332" spans="1:9" x14ac:dyDescent="0.25">
      <c r="A1332">
        <v>1331</v>
      </c>
      <c r="F1332">
        <v>151.50857099999999</v>
      </c>
      <c r="G1332">
        <v>5.1829590000000003</v>
      </c>
      <c r="H1332">
        <v>151.53530499999999</v>
      </c>
      <c r="I1332">
        <v>9.177244</v>
      </c>
    </row>
    <row r="1333" spans="1:9" x14ac:dyDescent="0.25">
      <c r="A1333">
        <v>1332</v>
      </c>
      <c r="F1333">
        <v>151.50857099999999</v>
      </c>
      <c r="G1333">
        <v>5.1829590000000003</v>
      </c>
      <c r="H1333">
        <v>151.57561099999998</v>
      </c>
      <c r="I1333">
        <v>9.1222449999999995</v>
      </c>
    </row>
    <row r="1334" spans="1:9" x14ac:dyDescent="0.25">
      <c r="A1334">
        <v>1333</v>
      </c>
      <c r="F1334">
        <v>151.50857099999999</v>
      </c>
      <c r="G1334">
        <v>5.1829590000000003</v>
      </c>
      <c r="H1334">
        <v>151.45999899999998</v>
      </c>
      <c r="I1334">
        <v>9.11449</v>
      </c>
    </row>
    <row r="1335" spans="1:9" x14ac:dyDescent="0.25">
      <c r="A1335">
        <v>1334</v>
      </c>
      <c r="F1335">
        <v>151.50857099999999</v>
      </c>
      <c r="G1335">
        <v>5.1829590000000003</v>
      </c>
      <c r="H1335">
        <v>151.45612199999999</v>
      </c>
      <c r="I1335">
        <v>9.1073979999999999</v>
      </c>
    </row>
    <row r="1336" spans="1:9" x14ac:dyDescent="0.25">
      <c r="A1336">
        <v>1335</v>
      </c>
      <c r="F1336">
        <v>151.50857099999999</v>
      </c>
      <c r="G1336">
        <v>5.1829590000000003</v>
      </c>
      <c r="H1336">
        <v>151.35484600000001</v>
      </c>
      <c r="I1336">
        <v>9.0364280000000008</v>
      </c>
    </row>
    <row r="1337" spans="1:9" x14ac:dyDescent="0.25">
      <c r="A1337">
        <v>1336</v>
      </c>
      <c r="D1337">
        <v>123.24994700000001</v>
      </c>
      <c r="E1337">
        <v>6.1645409999999998</v>
      </c>
      <c r="H1337">
        <v>151.57831499999998</v>
      </c>
      <c r="I1337">
        <v>9.1038270000000008</v>
      </c>
    </row>
    <row r="1338" spans="1:9" x14ac:dyDescent="0.25">
      <c r="A1338">
        <v>1337</v>
      </c>
      <c r="D1338">
        <v>123.255154</v>
      </c>
      <c r="E1338">
        <v>6.2085710000000001</v>
      </c>
      <c r="H1338">
        <v>151.57831499999998</v>
      </c>
      <c r="I1338">
        <v>9.1038270000000008</v>
      </c>
    </row>
    <row r="1339" spans="1:9" x14ac:dyDescent="0.25">
      <c r="A1339">
        <v>1338</v>
      </c>
      <c r="D1339">
        <v>123.23765300000001</v>
      </c>
      <c r="E1339">
        <v>6.2733160000000003</v>
      </c>
    </row>
    <row r="1340" spans="1:9" x14ac:dyDescent="0.25">
      <c r="A1340">
        <v>1339</v>
      </c>
      <c r="D1340">
        <v>123.207497</v>
      </c>
      <c r="E1340">
        <v>6.2549999999999999</v>
      </c>
    </row>
    <row r="1341" spans="1:9" x14ac:dyDescent="0.25">
      <c r="A1341">
        <v>1340</v>
      </c>
      <c r="D1341">
        <v>123.217038</v>
      </c>
      <c r="E1341">
        <v>6.2626530000000002</v>
      </c>
    </row>
    <row r="1342" spans="1:9" x14ac:dyDescent="0.25">
      <c r="A1342">
        <v>1341</v>
      </c>
      <c r="B1342">
        <v>117.17928800000001</v>
      </c>
      <c r="C1342">
        <v>4.8079080000000003</v>
      </c>
      <c r="D1342">
        <v>123.230256</v>
      </c>
      <c r="E1342">
        <v>6.281021</v>
      </c>
    </row>
    <row r="1343" spans="1:9" x14ac:dyDescent="0.25">
      <c r="A1343">
        <v>1342</v>
      </c>
      <c r="B1343">
        <v>117.110612</v>
      </c>
      <c r="C1343">
        <v>4.8602550000000004</v>
      </c>
      <c r="D1343">
        <v>123.23454000000001</v>
      </c>
      <c r="E1343">
        <v>6.3306630000000004</v>
      </c>
    </row>
    <row r="1344" spans="1:9" x14ac:dyDescent="0.25">
      <c r="A1344">
        <v>1343</v>
      </c>
      <c r="B1344">
        <v>117.132756</v>
      </c>
      <c r="C1344">
        <v>4.8283160000000001</v>
      </c>
      <c r="D1344">
        <v>123.24994700000001</v>
      </c>
      <c r="E1344">
        <v>6.1645409999999998</v>
      </c>
    </row>
    <row r="1345" spans="1:9" x14ac:dyDescent="0.25">
      <c r="A1345">
        <v>1344</v>
      </c>
      <c r="B1345">
        <v>117.07433800000001</v>
      </c>
      <c r="C1345">
        <v>4.8580100000000002</v>
      </c>
    </row>
    <row r="1346" spans="1:9" x14ac:dyDescent="0.25">
      <c r="A1346">
        <v>1345</v>
      </c>
      <c r="B1346">
        <v>117.079747</v>
      </c>
      <c r="C1346">
        <v>4.8203060000000004</v>
      </c>
    </row>
    <row r="1347" spans="1:9" x14ac:dyDescent="0.25">
      <c r="A1347">
        <v>1346</v>
      </c>
      <c r="B1347">
        <v>117.04010100000001</v>
      </c>
      <c r="C1347">
        <v>4.8601020000000004</v>
      </c>
    </row>
    <row r="1348" spans="1:9" x14ac:dyDescent="0.25">
      <c r="A1348">
        <v>1347</v>
      </c>
      <c r="B1348">
        <v>117.094491</v>
      </c>
      <c r="C1348">
        <v>4.7085710000000001</v>
      </c>
    </row>
    <row r="1349" spans="1:9" x14ac:dyDescent="0.25">
      <c r="A1349">
        <v>1348</v>
      </c>
      <c r="B1349">
        <v>117.10004900000001</v>
      </c>
      <c r="C1349">
        <v>4.8573979999999999</v>
      </c>
    </row>
    <row r="1350" spans="1:9" x14ac:dyDescent="0.25">
      <c r="A1350">
        <v>1349</v>
      </c>
      <c r="H1350">
        <v>116.26913500000001</v>
      </c>
      <c r="I1350">
        <v>8.0449999999999999</v>
      </c>
    </row>
    <row r="1351" spans="1:9" x14ac:dyDescent="0.25">
      <c r="A1351">
        <v>1350</v>
      </c>
      <c r="F1351">
        <v>115.27000100000001</v>
      </c>
      <c r="G1351">
        <v>3.3849490000000002</v>
      </c>
      <c r="H1351">
        <v>116.202245</v>
      </c>
      <c r="I1351">
        <v>7.993061</v>
      </c>
    </row>
    <row r="1352" spans="1:9" x14ac:dyDescent="0.25">
      <c r="A1352">
        <v>1351</v>
      </c>
      <c r="F1352">
        <v>115.306477</v>
      </c>
      <c r="G1352">
        <v>3.4293369999999999</v>
      </c>
      <c r="H1352">
        <v>116.26209300000001</v>
      </c>
      <c r="I1352">
        <v>8.0216840000000005</v>
      </c>
    </row>
    <row r="1353" spans="1:9" x14ac:dyDescent="0.25">
      <c r="A1353">
        <v>1352</v>
      </c>
      <c r="F1353">
        <v>115.294488</v>
      </c>
      <c r="G1353">
        <v>3.3921939999999999</v>
      </c>
      <c r="H1353">
        <v>116.26806300000001</v>
      </c>
      <c r="I1353">
        <v>8.0525000000000002</v>
      </c>
    </row>
    <row r="1354" spans="1:9" x14ac:dyDescent="0.25">
      <c r="A1354">
        <v>1353</v>
      </c>
      <c r="F1354">
        <v>115.29765400000001</v>
      </c>
      <c r="G1354">
        <v>3.3821430000000001</v>
      </c>
      <c r="H1354">
        <v>116.24699100000001</v>
      </c>
      <c r="I1354">
        <v>8.0279600000000002</v>
      </c>
    </row>
    <row r="1355" spans="1:9" x14ac:dyDescent="0.25">
      <c r="A1355">
        <v>1354</v>
      </c>
      <c r="F1355">
        <v>115.28255200000001</v>
      </c>
      <c r="G1355">
        <v>3.3233670000000002</v>
      </c>
      <c r="H1355">
        <v>116.26326400000001</v>
      </c>
      <c r="I1355">
        <v>8.0203570000000006</v>
      </c>
    </row>
    <row r="1356" spans="1:9" x14ac:dyDescent="0.25">
      <c r="A1356">
        <v>1355</v>
      </c>
      <c r="F1356">
        <v>115.27306100000001</v>
      </c>
      <c r="G1356">
        <v>3.3018369999999999</v>
      </c>
      <c r="H1356">
        <v>116.263013</v>
      </c>
      <c r="I1356">
        <v>8.0348469999999992</v>
      </c>
    </row>
    <row r="1357" spans="1:9" x14ac:dyDescent="0.25">
      <c r="A1357">
        <v>1356</v>
      </c>
      <c r="D1357">
        <v>98.787196000000009</v>
      </c>
      <c r="E1357">
        <v>7.5030099999999997</v>
      </c>
      <c r="F1357">
        <v>115.238316</v>
      </c>
      <c r="G1357">
        <v>3.2802039999999999</v>
      </c>
      <c r="H1357">
        <v>116.27076400000001</v>
      </c>
      <c r="I1357">
        <v>8.0267859999999995</v>
      </c>
    </row>
    <row r="1358" spans="1:9" x14ac:dyDescent="0.25">
      <c r="A1358">
        <v>1357</v>
      </c>
      <c r="D1358">
        <v>98.819541000000001</v>
      </c>
      <c r="E1358">
        <v>7.446428</v>
      </c>
      <c r="F1358">
        <v>115.36703900000001</v>
      </c>
      <c r="G1358">
        <v>3.298368</v>
      </c>
      <c r="H1358">
        <v>116.26913500000001</v>
      </c>
      <c r="I1358">
        <v>8.0449999999999999</v>
      </c>
    </row>
    <row r="1359" spans="1:9" x14ac:dyDescent="0.25">
      <c r="A1359">
        <v>1358</v>
      </c>
      <c r="D1359">
        <v>98.823010000000011</v>
      </c>
      <c r="E1359">
        <v>7.4698979999999997</v>
      </c>
      <c r="F1359">
        <v>115.27000100000001</v>
      </c>
      <c r="G1359">
        <v>3.3849490000000002</v>
      </c>
    </row>
    <row r="1360" spans="1:9" x14ac:dyDescent="0.25">
      <c r="A1360">
        <v>1359</v>
      </c>
      <c r="D1360">
        <v>98.812041000000008</v>
      </c>
      <c r="E1360">
        <v>7.4880100000000001</v>
      </c>
    </row>
    <row r="1361" spans="1:9" x14ac:dyDescent="0.25">
      <c r="A1361">
        <v>1360</v>
      </c>
      <c r="D1361">
        <v>98.796939000000009</v>
      </c>
      <c r="E1361">
        <v>7.4771929999999998</v>
      </c>
    </row>
    <row r="1362" spans="1:9" x14ac:dyDescent="0.25">
      <c r="A1362">
        <v>1361</v>
      </c>
      <c r="D1362">
        <v>98.823672000000002</v>
      </c>
      <c r="E1362">
        <v>7.4676020000000003</v>
      </c>
    </row>
    <row r="1363" spans="1:9" x14ac:dyDescent="0.25">
      <c r="A1363">
        <v>1362</v>
      </c>
      <c r="D1363">
        <v>98.787551000000008</v>
      </c>
      <c r="E1363">
        <v>7.460051</v>
      </c>
    </row>
    <row r="1364" spans="1:9" x14ac:dyDescent="0.25">
      <c r="A1364">
        <v>1363</v>
      </c>
      <c r="B1364">
        <v>90.908213000000003</v>
      </c>
      <c r="C1364">
        <v>6.329847</v>
      </c>
      <c r="D1364">
        <v>98.802806000000004</v>
      </c>
      <c r="E1364">
        <v>7.4424489999999999</v>
      </c>
    </row>
    <row r="1365" spans="1:9" x14ac:dyDescent="0.25">
      <c r="A1365">
        <v>1364</v>
      </c>
      <c r="B1365">
        <v>90.851174000000015</v>
      </c>
      <c r="C1365">
        <v>6.3991319999999998</v>
      </c>
      <c r="D1365">
        <v>98.787196000000009</v>
      </c>
      <c r="E1365">
        <v>7.5030099999999997</v>
      </c>
    </row>
    <row r="1366" spans="1:9" x14ac:dyDescent="0.25">
      <c r="A1366">
        <v>1365</v>
      </c>
      <c r="B1366">
        <v>90.895255000000006</v>
      </c>
      <c r="C1366">
        <v>6.3613770000000001</v>
      </c>
      <c r="D1366">
        <v>98.787196000000009</v>
      </c>
      <c r="E1366">
        <v>7.5030099999999997</v>
      </c>
    </row>
    <row r="1367" spans="1:9" x14ac:dyDescent="0.25">
      <c r="A1367">
        <v>1366</v>
      </c>
      <c r="B1367">
        <v>90.926225000000002</v>
      </c>
      <c r="C1367">
        <v>6.338724</v>
      </c>
    </row>
    <row r="1368" spans="1:9" x14ac:dyDescent="0.25">
      <c r="A1368">
        <v>1367</v>
      </c>
      <c r="B1368">
        <v>90.904744000000008</v>
      </c>
      <c r="C1368">
        <v>6.3289790000000004</v>
      </c>
    </row>
    <row r="1369" spans="1:9" x14ac:dyDescent="0.25">
      <c r="A1369">
        <v>1368</v>
      </c>
      <c r="B1369">
        <v>90.921378000000004</v>
      </c>
      <c r="C1369">
        <v>6.3233160000000002</v>
      </c>
    </row>
    <row r="1370" spans="1:9" x14ac:dyDescent="0.25">
      <c r="A1370">
        <v>1369</v>
      </c>
      <c r="B1370">
        <v>90.96290900000001</v>
      </c>
      <c r="C1370">
        <v>6.3066839999999997</v>
      </c>
    </row>
    <row r="1371" spans="1:9" x14ac:dyDescent="0.25">
      <c r="A1371">
        <v>1370</v>
      </c>
      <c r="B1371">
        <v>90.88484600000001</v>
      </c>
      <c r="C1371">
        <v>6.3242349999999998</v>
      </c>
    </row>
    <row r="1372" spans="1:9" x14ac:dyDescent="0.25">
      <c r="A1372">
        <v>1371</v>
      </c>
      <c r="B1372">
        <v>90.908213000000003</v>
      </c>
      <c r="C1372">
        <v>6.329847</v>
      </c>
      <c r="H1372">
        <v>90.471225000000004</v>
      </c>
      <c r="I1372">
        <v>9.0976020000000002</v>
      </c>
    </row>
    <row r="1373" spans="1:9" x14ac:dyDescent="0.25">
      <c r="A1373">
        <v>1372</v>
      </c>
      <c r="F1373">
        <v>89.067704000000006</v>
      </c>
      <c r="G1373">
        <v>4.404541</v>
      </c>
      <c r="H1373">
        <v>90.467246000000003</v>
      </c>
      <c r="I1373">
        <v>9.0593369999999993</v>
      </c>
    </row>
    <row r="1374" spans="1:9" x14ac:dyDescent="0.25">
      <c r="A1374">
        <v>1373</v>
      </c>
      <c r="F1374">
        <v>89.148316000000008</v>
      </c>
      <c r="G1374">
        <v>4.4032650000000002</v>
      </c>
      <c r="H1374">
        <v>90.453929000000002</v>
      </c>
      <c r="I1374">
        <v>9.0638769999999997</v>
      </c>
    </row>
    <row r="1375" spans="1:9" x14ac:dyDescent="0.25">
      <c r="A1375">
        <v>1374</v>
      </c>
      <c r="F1375">
        <v>89.09602000000001</v>
      </c>
      <c r="G1375">
        <v>4.359235</v>
      </c>
      <c r="H1375">
        <v>90.466836000000001</v>
      </c>
      <c r="I1375">
        <v>9.130509</v>
      </c>
    </row>
    <row r="1376" spans="1:9" x14ac:dyDescent="0.25">
      <c r="A1376">
        <v>1375</v>
      </c>
      <c r="F1376">
        <v>89.057755000000014</v>
      </c>
      <c r="G1376">
        <v>4.3516839999999997</v>
      </c>
      <c r="H1376">
        <v>90.467143000000007</v>
      </c>
      <c r="I1376">
        <v>9.1303570000000001</v>
      </c>
    </row>
    <row r="1377" spans="1:9" x14ac:dyDescent="0.25">
      <c r="A1377">
        <v>1376</v>
      </c>
      <c r="F1377">
        <v>89.171073000000007</v>
      </c>
      <c r="G1377">
        <v>4.3305610000000003</v>
      </c>
      <c r="H1377">
        <v>90.469949000000014</v>
      </c>
      <c r="I1377">
        <v>9.1183160000000001</v>
      </c>
    </row>
    <row r="1378" spans="1:9" x14ac:dyDescent="0.25">
      <c r="A1378">
        <v>1377</v>
      </c>
      <c r="F1378">
        <v>89.13469400000001</v>
      </c>
      <c r="G1378">
        <v>4.3856120000000001</v>
      </c>
      <c r="H1378">
        <v>90.457600000000014</v>
      </c>
      <c r="I1378">
        <v>9.0984700000000007</v>
      </c>
    </row>
    <row r="1379" spans="1:9" x14ac:dyDescent="0.25">
      <c r="A1379">
        <v>1378</v>
      </c>
      <c r="D1379">
        <v>75.974387000000007</v>
      </c>
      <c r="E1379">
        <v>7.8791330000000004</v>
      </c>
      <c r="F1379">
        <v>89.056939</v>
      </c>
      <c r="G1379">
        <v>4.4094389999999999</v>
      </c>
      <c r="H1379">
        <v>90.416529000000011</v>
      </c>
      <c r="I1379">
        <v>9.0636729999999996</v>
      </c>
    </row>
    <row r="1380" spans="1:9" x14ac:dyDescent="0.25">
      <c r="A1380">
        <v>1379</v>
      </c>
      <c r="D1380">
        <v>75.85397900000001</v>
      </c>
      <c r="E1380">
        <v>7.9220410000000001</v>
      </c>
      <c r="F1380">
        <v>89.001122000000009</v>
      </c>
      <c r="G1380">
        <v>4.3945410000000003</v>
      </c>
      <c r="H1380">
        <v>90.471225000000004</v>
      </c>
      <c r="I1380">
        <v>9.0976020000000002</v>
      </c>
    </row>
    <row r="1381" spans="1:9" x14ac:dyDescent="0.25">
      <c r="A1381">
        <v>1380</v>
      </c>
      <c r="D1381">
        <v>75.972398000000013</v>
      </c>
      <c r="E1381">
        <v>7.9059179999999998</v>
      </c>
      <c r="F1381">
        <v>89.067704000000006</v>
      </c>
      <c r="G1381">
        <v>4.404541</v>
      </c>
    </row>
    <row r="1382" spans="1:9" x14ac:dyDescent="0.25">
      <c r="A1382">
        <v>1381</v>
      </c>
      <c r="D1382">
        <v>75.959235000000007</v>
      </c>
      <c r="E1382">
        <v>7.9310200000000002</v>
      </c>
    </row>
    <row r="1383" spans="1:9" x14ac:dyDescent="0.25">
      <c r="A1383">
        <v>1382</v>
      </c>
      <c r="D1383">
        <v>75.967347000000004</v>
      </c>
      <c r="E1383">
        <v>7.9397950000000002</v>
      </c>
    </row>
    <row r="1384" spans="1:9" x14ac:dyDescent="0.25">
      <c r="A1384">
        <v>1383</v>
      </c>
      <c r="D1384">
        <v>75.965153000000001</v>
      </c>
      <c r="E1384">
        <v>7.9592349999999996</v>
      </c>
    </row>
    <row r="1385" spans="1:9" x14ac:dyDescent="0.25">
      <c r="A1385">
        <v>1384</v>
      </c>
      <c r="D1385">
        <v>75.929183000000009</v>
      </c>
      <c r="E1385">
        <v>7.9435200000000004</v>
      </c>
    </row>
    <row r="1386" spans="1:9" x14ac:dyDescent="0.25">
      <c r="A1386">
        <v>1385</v>
      </c>
      <c r="B1386">
        <v>69.665451000000004</v>
      </c>
      <c r="C1386">
        <v>7.0646690000000003</v>
      </c>
      <c r="D1386">
        <v>75.913061000000013</v>
      </c>
      <c r="E1386">
        <v>7.8970919999999998</v>
      </c>
    </row>
    <row r="1387" spans="1:9" x14ac:dyDescent="0.25">
      <c r="A1387">
        <v>1386</v>
      </c>
      <c r="B1387">
        <v>69.711182000000008</v>
      </c>
      <c r="C1387">
        <v>7.0463370000000003</v>
      </c>
      <c r="D1387">
        <v>75.882704000000004</v>
      </c>
      <c r="E1387">
        <v>7.8822960000000002</v>
      </c>
    </row>
    <row r="1388" spans="1:9" x14ac:dyDescent="0.25">
      <c r="A1388">
        <v>1387</v>
      </c>
      <c r="B1388">
        <v>69.712479000000002</v>
      </c>
      <c r="C1388">
        <v>7.0449299999999999</v>
      </c>
      <c r="D1388">
        <v>75.974387000000007</v>
      </c>
      <c r="E1388">
        <v>7.8791330000000004</v>
      </c>
    </row>
    <row r="1389" spans="1:9" x14ac:dyDescent="0.25">
      <c r="A1389">
        <v>1388</v>
      </c>
      <c r="B1389">
        <v>70.985051000000013</v>
      </c>
      <c r="C1389">
        <v>6.9119900000000003</v>
      </c>
    </row>
    <row r="1390" spans="1:9" x14ac:dyDescent="0.25">
      <c r="A1390">
        <v>1389</v>
      </c>
      <c r="B1390">
        <v>70.996122000000014</v>
      </c>
      <c r="C1390">
        <v>6.8937749999999998</v>
      </c>
    </row>
    <row r="1391" spans="1:9" x14ac:dyDescent="0.25">
      <c r="A1391">
        <v>1390</v>
      </c>
      <c r="B1391">
        <v>70.913826</v>
      </c>
      <c r="C1391">
        <v>6.9534690000000001</v>
      </c>
    </row>
    <row r="1392" spans="1:9" x14ac:dyDescent="0.25">
      <c r="A1392">
        <v>1391</v>
      </c>
      <c r="B1392">
        <v>71.004337000000007</v>
      </c>
      <c r="C1392">
        <v>6.8903569999999998</v>
      </c>
    </row>
    <row r="1393" spans="1:9" x14ac:dyDescent="0.25">
      <c r="A1393">
        <v>1392</v>
      </c>
      <c r="B1393">
        <v>69.675812000000008</v>
      </c>
      <c r="C1393">
        <v>7.0737310000000004</v>
      </c>
      <c r="H1393">
        <v>69.356770000000012</v>
      </c>
      <c r="I1393">
        <v>9.5994270000000004</v>
      </c>
    </row>
    <row r="1394" spans="1:9" x14ac:dyDescent="0.25">
      <c r="A1394">
        <v>1393</v>
      </c>
      <c r="H1394">
        <v>69.336304000000013</v>
      </c>
      <c r="I1394">
        <v>9.5696370000000002</v>
      </c>
    </row>
    <row r="1395" spans="1:9" x14ac:dyDescent="0.25">
      <c r="A1395">
        <v>1394</v>
      </c>
      <c r="F1395">
        <v>67.897942</v>
      </c>
      <c r="G1395">
        <v>5.1658660000000003</v>
      </c>
      <c r="H1395">
        <v>69.365466999999995</v>
      </c>
      <c r="I1395">
        <v>9.5867199999999997</v>
      </c>
    </row>
    <row r="1396" spans="1:9" x14ac:dyDescent="0.25">
      <c r="A1396">
        <v>1395</v>
      </c>
      <c r="F1396">
        <v>67.942471000000012</v>
      </c>
      <c r="G1396">
        <v>5.1557620000000002</v>
      </c>
      <c r="H1396">
        <v>69.374583999999999</v>
      </c>
      <c r="I1396">
        <v>9.5991149999999994</v>
      </c>
    </row>
    <row r="1397" spans="1:9" x14ac:dyDescent="0.25">
      <c r="A1397">
        <v>1396</v>
      </c>
      <c r="F1397">
        <v>67.927422000000007</v>
      </c>
      <c r="G1397">
        <v>5.1576890000000004</v>
      </c>
      <c r="H1397">
        <v>69.386353</v>
      </c>
      <c r="I1397">
        <v>9.6051029999999997</v>
      </c>
    </row>
    <row r="1398" spans="1:9" x14ac:dyDescent="0.25">
      <c r="A1398">
        <v>1397</v>
      </c>
      <c r="F1398">
        <v>67.917893000000007</v>
      </c>
      <c r="G1398">
        <v>5.116962</v>
      </c>
      <c r="H1398">
        <v>69.412079000000006</v>
      </c>
      <c r="I1398">
        <v>9.6196859999999997</v>
      </c>
    </row>
    <row r="1399" spans="1:9" x14ac:dyDescent="0.25">
      <c r="A1399">
        <v>1398</v>
      </c>
      <c r="F1399">
        <v>67.938198</v>
      </c>
      <c r="G1399">
        <v>5.1128999999999998</v>
      </c>
      <c r="H1399">
        <v>69.422600000000003</v>
      </c>
      <c r="I1399">
        <v>9.6294780000000006</v>
      </c>
    </row>
    <row r="1400" spans="1:9" x14ac:dyDescent="0.25">
      <c r="A1400">
        <v>1399</v>
      </c>
      <c r="D1400">
        <v>54.037445000000005</v>
      </c>
      <c r="E1400">
        <v>8.5853160000000006</v>
      </c>
      <c r="F1400">
        <v>67.984241999999995</v>
      </c>
      <c r="G1400">
        <v>5.135815</v>
      </c>
      <c r="H1400">
        <v>69.428490000000011</v>
      </c>
      <c r="I1400">
        <v>9.5945839999999993</v>
      </c>
    </row>
    <row r="1401" spans="1:9" x14ac:dyDescent="0.25">
      <c r="A1401">
        <v>1400</v>
      </c>
      <c r="D1401">
        <v>54.101975000000003</v>
      </c>
      <c r="E1401">
        <v>8.5262039999999999</v>
      </c>
      <c r="F1401">
        <v>67.962261000000012</v>
      </c>
      <c r="G1401">
        <v>5.073944</v>
      </c>
      <c r="H1401">
        <v>69.359218999999996</v>
      </c>
      <c r="I1401">
        <v>9.6411960000000008</v>
      </c>
    </row>
    <row r="1402" spans="1:9" x14ac:dyDescent="0.25">
      <c r="A1402">
        <v>1401</v>
      </c>
      <c r="D1402">
        <v>54.093746000000003</v>
      </c>
      <c r="E1402">
        <v>8.5293810000000008</v>
      </c>
      <c r="F1402">
        <v>67.98179300000001</v>
      </c>
      <c r="G1402">
        <v>5.0757659999999998</v>
      </c>
      <c r="H1402">
        <v>69.356770000000012</v>
      </c>
      <c r="I1402">
        <v>9.5994270000000004</v>
      </c>
    </row>
    <row r="1403" spans="1:9" x14ac:dyDescent="0.25">
      <c r="A1403">
        <v>1402</v>
      </c>
      <c r="D1403">
        <v>54.080879000000003</v>
      </c>
      <c r="E1403">
        <v>8.5718270000000008</v>
      </c>
      <c r="F1403">
        <v>67.897942</v>
      </c>
      <c r="G1403">
        <v>5.1658660000000003</v>
      </c>
    </row>
    <row r="1404" spans="1:9" x14ac:dyDescent="0.25">
      <c r="A1404">
        <v>1403</v>
      </c>
      <c r="D1404">
        <v>54.070828000000006</v>
      </c>
      <c r="E1404">
        <v>8.5565160000000002</v>
      </c>
    </row>
    <row r="1405" spans="1:9" x14ac:dyDescent="0.25">
      <c r="A1405">
        <v>1404</v>
      </c>
      <c r="D1405">
        <v>54.072182000000005</v>
      </c>
      <c r="E1405">
        <v>8.5441199999999995</v>
      </c>
    </row>
    <row r="1406" spans="1:9" x14ac:dyDescent="0.25">
      <c r="A1406">
        <v>1405</v>
      </c>
      <c r="D1406">
        <v>54.063381</v>
      </c>
      <c r="E1406">
        <v>8.5311520000000005</v>
      </c>
    </row>
    <row r="1407" spans="1:9" x14ac:dyDescent="0.25">
      <c r="A1407">
        <v>1406</v>
      </c>
      <c r="D1407">
        <v>54.057133</v>
      </c>
      <c r="E1407">
        <v>8.5135480000000001</v>
      </c>
    </row>
    <row r="1408" spans="1:9" x14ac:dyDescent="0.25">
      <c r="A1408">
        <v>1407</v>
      </c>
      <c r="B1408">
        <v>46.866848000000005</v>
      </c>
      <c r="C1408">
        <v>7.0329509999999997</v>
      </c>
      <c r="D1408">
        <v>54.030571000000002</v>
      </c>
      <c r="E1408">
        <v>8.5317760000000007</v>
      </c>
    </row>
    <row r="1409" spans="1:9" x14ac:dyDescent="0.25">
      <c r="A1409">
        <v>1408</v>
      </c>
      <c r="B1409">
        <v>46.883095000000004</v>
      </c>
      <c r="C1409">
        <v>7.0207649999999999</v>
      </c>
      <c r="D1409">
        <v>54.044373</v>
      </c>
      <c r="E1409">
        <v>8.5582329999999995</v>
      </c>
    </row>
    <row r="1410" spans="1:9" x14ac:dyDescent="0.25">
      <c r="A1410">
        <v>1409</v>
      </c>
      <c r="B1410">
        <v>46.907208000000004</v>
      </c>
      <c r="C1410">
        <v>7.0262330000000004</v>
      </c>
      <c r="D1410">
        <v>54.037445000000005</v>
      </c>
      <c r="E1410">
        <v>8.5853160000000006</v>
      </c>
    </row>
    <row r="1411" spans="1:9" x14ac:dyDescent="0.25">
      <c r="A1411">
        <v>1410</v>
      </c>
      <c r="B1411">
        <v>46.913094000000001</v>
      </c>
      <c r="C1411">
        <v>7.042014</v>
      </c>
    </row>
    <row r="1412" spans="1:9" x14ac:dyDescent="0.25">
      <c r="A1412">
        <v>1411</v>
      </c>
      <c r="B1412">
        <v>46.931164000000003</v>
      </c>
      <c r="C1412">
        <v>7.0108699999999997</v>
      </c>
    </row>
    <row r="1413" spans="1:9" x14ac:dyDescent="0.25">
      <c r="A1413">
        <v>1412</v>
      </c>
      <c r="B1413">
        <v>46.923302</v>
      </c>
      <c r="C1413">
        <v>6.9782679999999999</v>
      </c>
    </row>
    <row r="1414" spans="1:9" x14ac:dyDescent="0.25">
      <c r="A1414">
        <v>1413</v>
      </c>
      <c r="B1414">
        <v>46.930382000000002</v>
      </c>
      <c r="C1414">
        <v>6.9800380000000004</v>
      </c>
    </row>
    <row r="1415" spans="1:9" x14ac:dyDescent="0.25">
      <c r="A1415">
        <v>1414</v>
      </c>
      <c r="B1415">
        <v>46.897987000000001</v>
      </c>
      <c r="C1415">
        <v>7.0426909999999996</v>
      </c>
    </row>
    <row r="1416" spans="1:9" x14ac:dyDescent="0.25">
      <c r="A1416">
        <v>1415</v>
      </c>
      <c r="B1416">
        <v>46.866848000000005</v>
      </c>
      <c r="C1416">
        <v>7.0329509999999997</v>
      </c>
      <c r="H1416">
        <v>47.212349000000003</v>
      </c>
      <c r="I1416">
        <v>10.007998000000001</v>
      </c>
    </row>
    <row r="1417" spans="1:9" x14ac:dyDescent="0.25">
      <c r="A1417">
        <v>1416</v>
      </c>
      <c r="B1417">
        <v>46.866848000000005</v>
      </c>
      <c r="C1417">
        <v>7.0329509999999997</v>
      </c>
      <c r="H1417">
        <v>47.255676000000001</v>
      </c>
      <c r="I1417">
        <v>9.9310759999999991</v>
      </c>
    </row>
    <row r="1418" spans="1:9" x14ac:dyDescent="0.25">
      <c r="A1418">
        <v>1417</v>
      </c>
      <c r="F1418">
        <v>45.147614000000004</v>
      </c>
      <c r="G1418">
        <v>5.0597779999999997</v>
      </c>
      <c r="H1418">
        <v>47.220367000000003</v>
      </c>
      <c r="I1418">
        <v>9.9606060000000003</v>
      </c>
    </row>
    <row r="1419" spans="1:9" x14ac:dyDescent="0.25">
      <c r="A1419">
        <v>1418</v>
      </c>
      <c r="F1419">
        <v>45.182198</v>
      </c>
      <c r="G1419">
        <v>5.0441529999999997</v>
      </c>
      <c r="H1419">
        <v>47.202972000000003</v>
      </c>
      <c r="I1419">
        <v>10.002217</v>
      </c>
    </row>
    <row r="1420" spans="1:9" x14ac:dyDescent="0.25">
      <c r="A1420">
        <v>1419</v>
      </c>
      <c r="F1420">
        <v>45.158135000000001</v>
      </c>
      <c r="G1420">
        <v>5.0439449999999999</v>
      </c>
      <c r="H1420">
        <v>47.250523000000001</v>
      </c>
      <c r="I1420">
        <v>10.002321</v>
      </c>
    </row>
    <row r="1421" spans="1:9" x14ac:dyDescent="0.25">
      <c r="A1421">
        <v>1420</v>
      </c>
      <c r="F1421">
        <v>45.124233000000004</v>
      </c>
      <c r="G1421">
        <v>5.0209770000000002</v>
      </c>
      <c r="H1421">
        <v>47.213596000000003</v>
      </c>
      <c r="I1421">
        <v>9.9933639999999997</v>
      </c>
    </row>
    <row r="1422" spans="1:9" x14ac:dyDescent="0.25">
      <c r="A1422">
        <v>1421</v>
      </c>
      <c r="F1422">
        <v>45.120953</v>
      </c>
      <c r="G1422">
        <v>5.0396739999999998</v>
      </c>
      <c r="H1422">
        <v>47.249687000000002</v>
      </c>
      <c r="I1422">
        <v>9.9815430000000003</v>
      </c>
    </row>
    <row r="1423" spans="1:9" x14ac:dyDescent="0.25">
      <c r="A1423">
        <v>1422</v>
      </c>
      <c r="D1423">
        <v>31.527937000000001</v>
      </c>
      <c r="E1423">
        <v>8.4116269999999993</v>
      </c>
      <c r="F1423">
        <v>45.120480000000001</v>
      </c>
      <c r="G1423">
        <v>5.0276959999999997</v>
      </c>
      <c r="H1423">
        <v>47.269013000000001</v>
      </c>
      <c r="I1423">
        <v>9.9474300000000007</v>
      </c>
    </row>
    <row r="1424" spans="1:9" x14ac:dyDescent="0.25">
      <c r="A1424">
        <v>1423</v>
      </c>
      <c r="D1424">
        <v>31.518459000000007</v>
      </c>
      <c r="E1424">
        <v>8.4085020000000004</v>
      </c>
      <c r="F1424">
        <v>45.164906000000002</v>
      </c>
      <c r="G1424">
        <v>5.0148840000000003</v>
      </c>
      <c r="H1424">
        <v>47.159695000000006</v>
      </c>
      <c r="I1424">
        <v>9.8969629999999995</v>
      </c>
    </row>
    <row r="1425" spans="1:9" x14ac:dyDescent="0.25">
      <c r="A1425">
        <v>1424</v>
      </c>
      <c r="D1425">
        <v>31.499918000000008</v>
      </c>
      <c r="E1425">
        <v>8.4081379999999992</v>
      </c>
      <c r="F1425">
        <v>45.148708000000006</v>
      </c>
      <c r="G1425">
        <v>4.9929069999999998</v>
      </c>
      <c r="H1425">
        <v>47.212349000000003</v>
      </c>
      <c r="I1425">
        <v>10.007998000000001</v>
      </c>
    </row>
    <row r="1426" spans="1:9" x14ac:dyDescent="0.25">
      <c r="A1426">
        <v>1425</v>
      </c>
      <c r="D1426">
        <v>31.475700000000003</v>
      </c>
      <c r="E1426">
        <v>8.4321470000000005</v>
      </c>
      <c r="F1426">
        <v>45.132462000000004</v>
      </c>
      <c r="G1426">
        <v>4.9756679999999998</v>
      </c>
    </row>
    <row r="1427" spans="1:9" x14ac:dyDescent="0.25">
      <c r="A1427">
        <v>1426</v>
      </c>
      <c r="D1427">
        <v>31.475338000000008</v>
      </c>
      <c r="E1427">
        <v>8.4364179999999998</v>
      </c>
      <c r="F1427">
        <v>45.108971000000004</v>
      </c>
      <c r="G1427">
        <v>5.0122799999999996</v>
      </c>
    </row>
    <row r="1428" spans="1:9" x14ac:dyDescent="0.25">
      <c r="A1428">
        <v>1427</v>
      </c>
      <c r="D1428">
        <v>31.476795000000003</v>
      </c>
      <c r="E1428">
        <v>8.4348030000000005</v>
      </c>
      <c r="F1428">
        <v>45.147614000000004</v>
      </c>
      <c r="G1428">
        <v>5.0597779999999997</v>
      </c>
    </row>
    <row r="1429" spans="1:9" x14ac:dyDescent="0.25">
      <c r="A1429">
        <v>1428</v>
      </c>
      <c r="D1429">
        <v>31.488981000000003</v>
      </c>
      <c r="E1429">
        <v>8.4402709999999992</v>
      </c>
    </row>
    <row r="1430" spans="1:9" x14ac:dyDescent="0.25">
      <c r="A1430">
        <v>1429</v>
      </c>
      <c r="D1430">
        <v>31.483410000000006</v>
      </c>
      <c r="E1430">
        <v>8.4344380000000001</v>
      </c>
    </row>
    <row r="1431" spans="1:9" x14ac:dyDescent="0.25">
      <c r="A1431">
        <v>1430</v>
      </c>
      <c r="B1431">
        <v>25.199221000000001</v>
      </c>
      <c r="C1431">
        <v>6.966653</v>
      </c>
      <c r="D1431">
        <v>31.491795000000003</v>
      </c>
      <c r="E1431">
        <v>8.4047529999999995</v>
      </c>
    </row>
    <row r="1432" spans="1:9" x14ac:dyDescent="0.25">
      <c r="A1432">
        <v>1431</v>
      </c>
      <c r="B1432">
        <v>25.248694999999998</v>
      </c>
      <c r="C1432">
        <v>6.876919</v>
      </c>
      <c r="D1432">
        <v>31.498356000000001</v>
      </c>
      <c r="E1432">
        <v>8.4035019999999996</v>
      </c>
    </row>
    <row r="1433" spans="1:9" x14ac:dyDescent="0.25">
      <c r="A1433">
        <v>1432</v>
      </c>
      <c r="B1433">
        <v>25.196251000000004</v>
      </c>
      <c r="C1433">
        <v>6.9421749999999998</v>
      </c>
      <c r="D1433">
        <v>31.456586999999999</v>
      </c>
      <c r="E1433">
        <v>8.3889720000000008</v>
      </c>
    </row>
    <row r="1434" spans="1:9" x14ac:dyDescent="0.25">
      <c r="A1434">
        <v>1433</v>
      </c>
      <c r="B1434">
        <v>25.247030000000002</v>
      </c>
      <c r="C1434">
        <v>6.9546229999999998</v>
      </c>
      <c r="D1434">
        <v>31.527937000000001</v>
      </c>
      <c r="E1434">
        <v>8.4116269999999993</v>
      </c>
    </row>
    <row r="1435" spans="1:9" x14ac:dyDescent="0.25">
      <c r="A1435">
        <v>1434</v>
      </c>
      <c r="B1435">
        <v>25.259581000000004</v>
      </c>
      <c r="C1435">
        <v>6.9424359999999998</v>
      </c>
    </row>
    <row r="1436" spans="1:9" x14ac:dyDescent="0.25">
      <c r="A1436">
        <v>1435</v>
      </c>
      <c r="B1436">
        <v>25.265308000000005</v>
      </c>
      <c r="C1436">
        <v>6.901084</v>
      </c>
    </row>
    <row r="1437" spans="1:9" x14ac:dyDescent="0.25">
      <c r="A1437">
        <v>1436</v>
      </c>
      <c r="B1437">
        <v>25.282705000000007</v>
      </c>
      <c r="C1437">
        <v>6.9006670000000003</v>
      </c>
    </row>
    <row r="1438" spans="1:9" x14ac:dyDescent="0.25">
      <c r="A1438">
        <v>1437</v>
      </c>
      <c r="B1438">
        <v>25.284786000000004</v>
      </c>
      <c r="C1438">
        <v>6.8709290000000003</v>
      </c>
    </row>
    <row r="1439" spans="1:9" x14ac:dyDescent="0.25">
      <c r="A1439">
        <v>1438</v>
      </c>
      <c r="B1439">
        <v>25.289787000000004</v>
      </c>
      <c r="C1439">
        <v>6.8275459999999999</v>
      </c>
      <c r="H1439">
        <v>27.033651000000006</v>
      </c>
      <c r="I1439">
        <v>9.5955209999999997</v>
      </c>
    </row>
    <row r="1440" spans="1:9" x14ac:dyDescent="0.25">
      <c r="A1440">
        <v>1439</v>
      </c>
      <c r="B1440">
        <v>25.273172000000002</v>
      </c>
      <c r="C1440">
        <v>6.8407229999999997</v>
      </c>
      <c r="H1440">
        <v>27.009590000000003</v>
      </c>
      <c r="I1440">
        <v>9.5818239999999992</v>
      </c>
    </row>
    <row r="1441" spans="1:11" x14ac:dyDescent="0.25">
      <c r="A1441">
        <v>1440</v>
      </c>
      <c r="B1441">
        <v>25.199221000000001</v>
      </c>
      <c r="C1441">
        <v>6.966653</v>
      </c>
      <c r="H1441">
        <v>27.033597999999998</v>
      </c>
      <c r="I1441">
        <v>9.5683880000000006</v>
      </c>
    </row>
    <row r="1442" spans="1:11" x14ac:dyDescent="0.25">
      <c r="A1442">
        <v>1441</v>
      </c>
      <c r="F1442">
        <v>24.911161000000007</v>
      </c>
      <c r="G1442">
        <v>5.0901930000000002</v>
      </c>
      <c r="H1442">
        <v>27.044170000000008</v>
      </c>
      <c r="I1442">
        <v>9.5595859999999995</v>
      </c>
    </row>
    <row r="1443" spans="1:11" x14ac:dyDescent="0.25">
      <c r="A1443">
        <v>1442</v>
      </c>
      <c r="F1443">
        <v>24.911161000000007</v>
      </c>
      <c r="G1443">
        <v>5.0901930000000002</v>
      </c>
      <c r="H1443">
        <v>27.033651000000006</v>
      </c>
      <c r="I1443">
        <v>9.5955209999999997</v>
      </c>
      <c r="J1443">
        <v>39.371471</v>
      </c>
      <c r="K1443">
        <v>13.175117999999999</v>
      </c>
    </row>
    <row r="1444" spans="1:11" x14ac:dyDescent="0.25">
      <c r="A1444">
        <v>1443</v>
      </c>
    </row>
    <row r="1445" spans="1:11" x14ac:dyDescent="0.25">
      <c r="A1445">
        <v>1444</v>
      </c>
    </row>
    <row r="1446" spans="1:11" x14ac:dyDescent="0.25">
      <c r="A1446">
        <v>1445</v>
      </c>
    </row>
    <row r="1447" spans="1:11" x14ac:dyDescent="0.25">
      <c r="A1447">
        <v>1446</v>
      </c>
    </row>
    <row r="1448" spans="1:11" x14ac:dyDescent="0.25">
      <c r="A1448">
        <v>1447</v>
      </c>
    </row>
    <row r="1449" spans="1:11" x14ac:dyDescent="0.25">
      <c r="A1449">
        <v>1448</v>
      </c>
    </row>
    <row r="1450" spans="1:11" x14ac:dyDescent="0.25">
      <c r="A1450">
        <v>1449</v>
      </c>
    </row>
    <row r="1451" spans="1:11" x14ac:dyDescent="0.25">
      <c r="A1451">
        <v>1450</v>
      </c>
    </row>
    <row r="1452" spans="1:11" x14ac:dyDescent="0.25">
      <c r="A1452">
        <v>1451</v>
      </c>
    </row>
    <row r="1453" spans="1:11" x14ac:dyDescent="0.25">
      <c r="A1453">
        <v>1452</v>
      </c>
    </row>
    <row r="1454" spans="1:11" x14ac:dyDescent="0.25">
      <c r="A1454">
        <v>1453</v>
      </c>
    </row>
    <row r="1455" spans="1:11" x14ac:dyDescent="0.25">
      <c r="A1455">
        <v>1454</v>
      </c>
    </row>
    <row r="1456" spans="1:11" x14ac:dyDescent="0.25">
      <c r="A1456">
        <v>1455</v>
      </c>
    </row>
    <row r="1457" spans="1:1" x14ac:dyDescent="0.25">
      <c r="A1457">
        <v>1456</v>
      </c>
    </row>
    <row r="1458" spans="1:1" x14ac:dyDescent="0.25">
      <c r="A1458">
        <v>1457</v>
      </c>
    </row>
    <row r="1459" spans="1:1" x14ac:dyDescent="0.25">
      <c r="A1459">
        <v>1458</v>
      </c>
    </row>
    <row r="1460" spans="1:1" x14ac:dyDescent="0.25">
      <c r="A1460">
        <v>1459</v>
      </c>
    </row>
    <row r="1461" spans="1:1" x14ac:dyDescent="0.25">
      <c r="A1461">
        <v>1460</v>
      </c>
    </row>
    <row r="1462" spans="1:1" x14ac:dyDescent="0.25">
      <c r="A1462">
        <v>1461</v>
      </c>
    </row>
    <row r="1463" spans="1:1" x14ac:dyDescent="0.25">
      <c r="A1463">
        <v>1462</v>
      </c>
    </row>
    <row r="1464" spans="1:1" x14ac:dyDescent="0.25">
      <c r="A1464">
        <v>1463</v>
      </c>
    </row>
    <row r="1465" spans="1:1" x14ac:dyDescent="0.25">
      <c r="A1465">
        <v>1464</v>
      </c>
    </row>
    <row r="1466" spans="1:1" x14ac:dyDescent="0.25">
      <c r="A1466">
        <v>1465</v>
      </c>
    </row>
    <row r="1467" spans="1:1" x14ac:dyDescent="0.25">
      <c r="A1467">
        <v>1466</v>
      </c>
    </row>
    <row r="1468" spans="1:1" x14ac:dyDescent="0.25">
      <c r="A1468">
        <v>1467</v>
      </c>
    </row>
    <row r="1469" spans="1:1" x14ac:dyDescent="0.25">
      <c r="A1469">
        <v>1468</v>
      </c>
    </row>
    <row r="1470" spans="1:1" x14ac:dyDescent="0.25">
      <c r="A1470">
        <v>1469</v>
      </c>
    </row>
    <row r="1471" spans="1:1" x14ac:dyDescent="0.25">
      <c r="A1471">
        <v>1470</v>
      </c>
    </row>
    <row r="1472" spans="1:1" x14ac:dyDescent="0.25">
      <c r="A1472">
        <v>1471</v>
      </c>
    </row>
    <row r="1473" spans="1:11" x14ac:dyDescent="0.25">
      <c r="A1473">
        <v>1472</v>
      </c>
    </row>
    <row r="1474" spans="1:11" x14ac:dyDescent="0.25">
      <c r="A1474">
        <v>1473</v>
      </c>
    </row>
    <row r="1475" spans="1:11" x14ac:dyDescent="0.25">
      <c r="A1475">
        <v>1474</v>
      </c>
    </row>
    <row r="1476" spans="1:11" x14ac:dyDescent="0.25">
      <c r="A1476">
        <v>1475</v>
      </c>
    </row>
    <row r="1477" spans="1:11" x14ac:dyDescent="0.25">
      <c r="A1477">
        <v>1476</v>
      </c>
    </row>
    <row r="1478" spans="1:11" x14ac:dyDescent="0.25">
      <c r="A1478">
        <v>1477</v>
      </c>
      <c r="J1478">
        <v>235.78535199999999</v>
      </c>
      <c r="K1478">
        <v>13.647221999999999</v>
      </c>
    </row>
    <row r="1479" spans="1:11" x14ac:dyDescent="0.25">
      <c r="A1479">
        <v>1478</v>
      </c>
      <c r="D1479">
        <v>230.70626200000001</v>
      </c>
      <c r="E1479">
        <v>8.3869699999999998</v>
      </c>
    </row>
    <row r="1480" spans="1:11" x14ac:dyDescent="0.25">
      <c r="A1480">
        <v>1479</v>
      </c>
      <c r="D1480">
        <v>230.72545400000001</v>
      </c>
      <c r="E1480">
        <v>8.3971210000000003</v>
      </c>
    </row>
    <row r="1481" spans="1:11" x14ac:dyDescent="0.25">
      <c r="A1481">
        <v>1480</v>
      </c>
      <c r="D1481">
        <v>230.725404</v>
      </c>
      <c r="E1481">
        <v>8.4016669999999998</v>
      </c>
    </row>
    <row r="1482" spans="1:11" x14ac:dyDescent="0.25">
      <c r="A1482">
        <v>1481</v>
      </c>
      <c r="D1482">
        <v>230.743484</v>
      </c>
      <c r="E1482">
        <v>8.3852010000000003</v>
      </c>
    </row>
    <row r="1483" spans="1:11" x14ac:dyDescent="0.25">
      <c r="A1483">
        <v>1482</v>
      </c>
      <c r="D1483">
        <v>230.69004999999999</v>
      </c>
      <c r="E1483">
        <v>8.3968679999999996</v>
      </c>
      <c r="F1483">
        <v>238.074848</v>
      </c>
      <c r="G1483">
        <v>4.9596970000000002</v>
      </c>
    </row>
    <row r="1484" spans="1:11" x14ac:dyDescent="0.25">
      <c r="A1484">
        <v>1483</v>
      </c>
      <c r="D1484">
        <v>230.72545400000001</v>
      </c>
      <c r="E1484">
        <v>8.3674239999999998</v>
      </c>
      <c r="F1484">
        <v>238.09131199999999</v>
      </c>
      <c r="G1484">
        <v>4.9605560000000004</v>
      </c>
    </row>
    <row r="1485" spans="1:11" x14ac:dyDescent="0.25">
      <c r="A1485">
        <v>1484</v>
      </c>
      <c r="D1485">
        <v>230.73419200000001</v>
      </c>
      <c r="E1485">
        <v>8.3783329999999996</v>
      </c>
      <c r="F1485">
        <v>238.112829</v>
      </c>
      <c r="G1485">
        <v>4.9906560000000004</v>
      </c>
    </row>
    <row r="1486" spans="1:11" x14ac:dyDescent="0.25">
      <c r="A1486">
        <v>1485</v>
      </c>
      <c r="D1486">
        <v>230.72696999999999</v>
      </c>
      <c r="E1486">
        <v>8.399241</v>
      </c>
      <c r="F1486">
        <v>238.173282</v>
      </c>
      <c r="G1486">
        <v>4.9885349999999997</v>
      </c>
    </row>
    <row r="1487" spans="1:11" x14ac:dyDescent="0.25">
      <c r="A1487">
        <v>1486</v>
      </c>
      <c r="D1487">
        <v>230.72949399999999</v>
      </c>
      <c r="E1487">
        <v>8.3810099999999998</v>
      </c>
      <c r="F1487">
        <v>238.12929299999999</v>
      </c>
      <c r="G1487">
        <v>4.9884339999999998</v>
      </c>
    </row>
    <row r="1488" spans="1:11" x14ac:dyDescent="0.25">
      <c r="A1488">
        <v>1487</v>
      </c>
      <c r="D1488">
        <v>230.700807</v>
      </c>
      <c r="E1488">
        <v>8.4337870000000006</v>
      </c>
      <c r="F1488">
        <v>238.09605999999999</v>
      </c>
      <c r="G1488">
        <v>4.95</v>
      </c>
      <c r="H1488">
        <v>232.77247399999999</v>
      </c>
      <c r="I1488">
        <v>9.3266159999999996</v>
      </c>
    </row>
    <row r="1489" spans="1:9" x14ac:dyDescent="0.25">
      <c r="A1489">
        <v>1488</v>
      </c>
      <c r="D1489">
        <v>230.74904000000001</v>
      </c>
      <c r="E1489">
        <v>8.3885850000000008</v>
      </c>
      <c r="F1489">
        <v>238.070909</v>
      </c>
      <c r="G1489">
        <v>4.9416159999999998</v>
      </c>
      <c r="H1489">
        <v>232.74914100000001</v>
      </c>
      <c r="I1489">
        <v>9.3272720000000007</v>
      </c>
    </row>
    <row r="1490" spans="1:9" x14ac:dyDescent="0.25">
      <c r="A1490">
        <v>1489</v>
      </c>
      <c r="D1490">
        <v>230.74904000000001</v>
      </c>
      <c r="E1490">
        <v>8.3885850000000008</v>
      </c>
      <c r="F1490">
        <v>238.100403</v>
      </c>
      <c r="G1490">
        <v>4.9572729999999998</v>
      </c>
      <c r="H1490">
        <v>232.68893800000001</v>
      </c>
      <c r="I1490">
        <v>9.360455</v>
      </c>
    </row>
    <row r="1491" spans="1:9" x14ac:dyDescent="0.25">
      <c r="A1491">
        <v>1490</v>
      </c>
      <c r="F1491">
        <v>238.13419099999999</v>
      </c>
      <c r="G1491">
        <v>4.9325760000000001</v>
      </c>
      <c r="H1491">
        <v>232.78818100000001</v>
      </c>
      <c r="I1491">
        <v>9.3531809999999993</v>
      </c>
    </row>
    <row r="1492" spans="1:9" x14ac:dyDescent="0.25">
      <c r="A1492">
        <v>1491</v>
      </c>
      <c r="F1492">
        <v>238.12641299999999</v>
      </c>
      <c r="G1492">
        <v>4.8819689999999998</v>
      </c>
      <c r="H1492">
        <v>232.775655</v>
      </c>
      <c r="I1492">
        <v>9.3654030000000006</v>
      </c>
    </row>
    <row r="1493" spans="1:9" x14ac:dyDescent="0.25">
      <c r="A1493">
        <v>1492</v>
      </c>
      <c r="F1493">
        <v>238.074848</v>
      </c>
      <c r="G1493">
        <v>4.9596970000000002</v>
      </c>
      <c r="H1493">
        <v>232.763485</v>
      </c>
      <c r="I1493">
        <v>9.3706049999999994</v>
      </c>
    </row>
    <row r="1494" spans="1:9" x14ac:dyDescent="0.25">
      <c r="A1494">
        <v>1493</v>
      </c>
      <c r="B1494">
        <v>219.31111100000001</v>
      </c>
      <c r="C1494">
        <v>6.414949</v>
      </c>
      <c r="H1494">
        <v>232.781463</v>
      </c>
      <c r="I1494">
        <v>9.3555050000000008</v>
      </c>
    </row>
    <row r="1495" spans="1:9" x14ac:dyDescent="0.25">
      <c r="A1495">
        <v>1494</v>
      </c>
      <c r="B1495">
        <v>219.278637</v>
      </c>
      <c r="C1495">
        <v>6.3758080000000001</v>
      </c>
      <c r="H1495">
        <v>232.766817</v>
      </c>
      <c r="I1495">
        <v>9.3422219999999996</v>
      </c>
    </row>
    <row r="1496" spans="1:9" x14ac:dyDescent="0.25">
      <c r="A1496">
        <v>1495</v>
      </c>
      <c r="B1496">
        <v>219.28141399999998</v>
      </c>
      <c r="C1496">
        <v>6.4088890000000003</v>
      </c>
      <c r="H1496">
        <v>232.771061</v>
      </c>
      <c r="I1496">
        <v>9.3396969999999992</v>
      </c>
    </row>
    <row r="1497" spans="1:9" x14ac:dyDescent="0.25">
      <c r="A1497">
        <v>1496</v>
      </c>
      <c r="B1497">
        <v>219.30479800000001</v>
      </c>
      <c r="C1497">
        <v>6.4070200000000002</v>
      </c>
      <c r="H1497">
        <v>232.75474700000001</v>
      </c>
      <c r="I1497">
        <v>9.3515650000000008</v>
      </c>
    </row>
    <row r="1498" spans="1:9" x14ac:dyDescent="0.25">
      <c r="A1498">
        <v>1497</v>
      </c>
      <c r="B1498">
        <v>219.32242400000001</v>
      </c>
      <c r="C1498">
        <v>6.3851509999999996</v>
      </c>
      <c r="H1498">
        <v>232.77247399999999</v>
      </c>
      <c r="I1498">
        <v>9.3266159999999996</v>
      </c>
    </row>
    <row r="1499" spans="1:9" x14ac:dyDescent="0.25">
      <c r="A1499">
        <v>1498</v>
      </c>
      <c r="B1499">
        <v>219.32873699999999</v>
      </c>
      <c r="C1499">
        <v>6.4008079999999996</v>
      </c>
    </row>
    <row r="1500" spans="1:9" x14ac:dyDescent="0.25">
      <c r="A1500">
        <v>1499</v>
      </c>
      <c r="B1500">
        <v>219.32560599999999</v>
      </c>
      <c r="C1500">
        <v>6.3872730000000004</v>
      </c>
    </row>
    <row r="1501" spans="1:9" x14ac:dyDescent="0.25">
      <c r="A1501">
        <v>1500</v>
      </c>
      <c r="B1501">
        <v>219.32252499999998</v>
      </c>
      <c r="C1501">
        <v>6.3790399999999998</v>
      </c>
    </row>
    <row r="1502" spans="1:9" x14ac:dyDescent="0.25">
      <c r="A1502">
        <v>1501</v>
      </c>
      <c r="B1502">
        <v>219.26611199999999</v>
      </c>
      <c r="C1502">
        <v>6.3658590000000004</v>
      </c>
    </row>
    <row r="1503" spans="1:9" x14ac:dyDescent="0.25">
      <c r="A1503">
        <v>1502</v>
      </c>
      <c r="B1503">
        <v>219.31111100000001</v>
      </c>
      <c r="C1503">
        <v>6.414949</v>
      </c>
      <c r="D1503">
        <v>212.99762699999999</v>
      </c>
      <c r="E1503">
        <v>7.8208080000000004</v>
      </c>
    </row>
    <row r="1504" spans="1:9" x14ac:dyDescent="0.25">
      <c r="A1504">
        <v>1503</v>
      </c>
      <c r="B1504">
        <v>219.31111100000001</v>
      </c>
      <c r="C1504">
        <v>6.414949</v>
      </c>
      <c r="D1504">
        <v>212.99762699999999</v>
      </c>
      <c r="E1504">
        <v>7.8208080000000004</v>
      </c>
    </row>
    <row r="1505" spans="1:9" x14ac:dyDescent="0.25">
      <c r="A1505">
        <v>1504</v>
      </c>
      <c r="D1505">
        <v>212.95323300000001</v>
      </c>
      <c r="E1505">
        <v>7.8059089999999998</v>
      </c>
    </row>
    <row r="1506" spans="1:9" x14ac:dyDescent="0.25">
      <c r="A1506">
        <v>1505</v>
      </c>
      <c r="D1506">
        <v>213.00070700000001</v>
      </c>
      <c r="E1506">
        <v>7.8463640000000003</v>
      </c>
    </row>
    <row r="1507" spans="1:9" x14ac:dyDescent="0.25">
      <c r="A1507">
        <v>1506</v>
      </c>
      <c r="D1507">
        <v>212.98696999999999</v>
      </c>
      <c r="E1507">
        <v>7.8620710000000003</v>
      </c>
    </row>
    <row r="1508" spans="1:9" x14ac:dyDescent="0.25">
      <c r="A1508">
        <v>1507</v>
      </c>
      <c r="D1508">
        <v>212.95808099999999</v>
      </c>
      <c r="E1508">
        <v>7.8781819999999998</v>
      </c>
      <c r="F1508">
        <v>216.46318199999999</v>
      </c>
      <c r="G1508">
        <v>4.5689390000000003</v>
      </c>
    </row>
    <row r="1509" spans="1:9" x14ac:dyDescent="0.25">
      <c r="A1509">
        <v>1508</v>
      </c>
      <c r="D1509">
        <v>212.956616</v>
      </c>
      <c r="E1509">
        <v>7.8079799999999997</v>
      </c>
      <c r="F1509">
        <v>216.36434299999999</v>
      </c>
      <c r="G1509">
        <v>4.5761609999999999</v>
      </c>
    </row>
    <row r="1510" spans="1:9" x14ac:dyDescent="0.25">
      <c r="A1510">
        <v>1509</v>
      </c>
      <c r="D1510">
        <v>212.98035400000001</v>
      </c>
      <c r="E1510">
        <v>7.8127269999999998</v>
      </c>
      <c r="F1510">
        <v>216.380202</v>
      </c>
      <c r="G1510">
        <v>4.5545960000000001</v>
      </c>
    </row>
    <row r="1511" spans="1:9" x14ac:dyDescent="0.25">
      <c r="A1511">
        <v>1510</v>
      </c>
      <c r="D1511">
        <v>212.99762699999999</v>
      </c>
      <c r="E1511">
        <v>7.8208080000000004</v>
      </c>
      <c r="F1511">
        <v>216.45924299999999</v>
      </c>
      <c r="G1511">
        <v>4.5290400000000002</v>
      </c>
      <c r="H1511">
        <v>213.996162</v>
      </c>
      <c r="I1511">
        <v>8.6400500000000005</v>
      </c>
    </row>
    <row r="1512" spans="1:9" x14ac:dyDescent="0.25">
      <c r="A1512">
        <v>1511</v>
      </c>
      <c r="D1512">
        <v>212.99762699999999</v>
      </c>
      <c r="E1512">
        <v>7.8208080000000004</v>
      </c>
      <c r="F1512">
        <v>216.457728</v>
      </c>
      <c r="G1512">
        <v>4.5388890000000002</v>
      </c>
      <c r="H1512">
        <v>213.96515199999999</v>
      </c>
      <c r="I1512">
        <v>8.6794949999999993</v>
      </c>
    </row>
    <row r="1513" spans="1:9" x14ac:dyDescent="0.25">
      <c r="A1513">
        <v>1512</v>
      </c>
      <c r="F1513">
        <v>216.47742399999998</v>
      </c>
      <c r="G1513">
        <v>4.5489899999999999</v>
      </c>
      <c r="H1513">
        <v>213.94601</v>
      </c>
      <c r="I1513">
        <v>8.6811109999999996</v>
      </c>
    </row>
    <row r="1514" spans="1:9" x14ac:dyDescent="0.25">
      <c r="A1514">
        <v>1513</v>
      </c>
      <c r="F1514">
        <v>216.51656600000001</v>
      </c>
      <c r="G1514">
        <v>4.5558079999999999</v>
      </c>
      <c r="H1514">
        <v>213.927526</v>
      </c>
      <c r="I1514">
        <v>8.6889389999999995</v>
      </c>
    </row>
    <row r="1515" spans="1:9" x14ac:dyDescent="0.25">
      <c r="A1515">
        <v>1514</v>
      </c>
      <c r="F1515">
        <v>216.41717199999999</v>
      </c>
      <c r="G1515">
        <v>4.6045959999999999</v>
      </c>
      <c r="H1515">
        <v>213.91575800000001</v>
      </c>
      <c r="I1515">
        <v>8.6991409999999991</v>
      </c>
    </row>
    <row r="1516" spans="1:9" x14ac:dyDescent="0.25">
      <c r="A1516">
        <v>1515</v>
      </c>
      <c r="F1516">
        <v>216.33227299999999</v>
      </c>
      <c r="G1516">
        <v>4.6590910000000001</v>
      </c>
      <c r="H1516">
        <v>213.889546</v>
      </c>
      <c r="I1516">
        <v>8.6856570000000008</v>
      </c>
    </row>
    <row r="1517" spans="1:9" x14ac:dyDescent="0.25">
      <c r="A1517">
        <v>1516</v>
      </c>
      <c r="F1517">
        <v>216.46318199999999</v>
      </c>
      <c r="G1517">
        <v>4.5689390000000003</v>
      </c>
      <c r="H1517">
        <v>213.96570700000001</v>
      </c>
      <c r="I1517">
        <v>8.7392920000000007</v>
      </c>
    </row>
    <row r="1518" spans="1:9" x14ac:dyDescent="0.25">
      <c r="A1518">
        <v>1517</v>
      </c>
      <c r="H1518">
        <v>213.89697000000001</v>
      </c>
      <c r="I1518">
        <v>8.7264140000000001</v>
      </c>
    </row>
    <row r="1519" spans="1:9" x14ac:dyDescent="0.25">
      <c r="A1519">
        <v>1518</v>
      </c>
      <c r="H1519">
        <v>213.948081</v>
      </c>
      <c r="I1519">
        <v>8.7159089999999999</v>
      </c>
    </row>
    <row r="1520" spans="1:9" x14ac:dyDescent="0.25">
      <c r="A1520">
        <v>1519</v>
      </c>
      <c r="B1520">
        <v>196.617141</v>
      </c>
      <c r="C1520">
        <v>6.7333160000000003</v>
      </c>
      <c r="H1520">
        <v>213.996162</v>
      </c>
      <c r="I1520">
        <v>8.6400500000000005</v>
      </c>
    </row>
    <row r="1521" spans="1:9" x14ac:dyDescent="0.25">
      <c r="A1521">
        <v>1520</v>
      </c>
      <c r="B1521">
        <v>196.63107199999999</v>
      </c>
      <c r="C1521">
        <v>6.7276020000000001</v>
      </c>
    </row>
    <row r="1522" spans="1:9" x14ac:dyDescent="0.25">
      <c r="A1522">
        <v>1521</v>
      </c>
      <c r="B1522">
        <v>196.64943599999998</v>
      </c>
      <c r="C1522">
        <v>6.7068880000000002</v>
      </c>
    </row>
    <row r="1523" spans="1:9" x14ac:dyDescent="0.25">
      <c r="A1523">
        <v>1522</v>
      </c>
      <c r="B1523">
        <v>196.65469300000001</v>
      </c>
      <c r="C1523">
        <v>6.7198979999999997</v>
      </c>
    </row>
    <row r="1524" spans="1:9" x14ac:dyDescent="0.25">
      <c r="A1524">
        <v>1523</v>
      </c>
      <c r="B1524">
        <v>196.64275699999999</v>
      </c>
      <c r="C1524">
        <v>6.687449</v>
      </c>
    </row>
    <row r="1525" spans="1:9" x14ac:dyDescent="0.25">
      <c r="A1525">
        <v>1524</v>
      </c>
      <c r="B1525">
        <v>196.64560999999998</v>
      </c>
      <c r="C1525">
        <v>6.6873469999999999</v>
      </c>
    </row>
    <row r="1526" spans="1:9" x14ac:dyDescent="0.25">
      <c r="A1526">
        <v>1525</v>
      </c>
      <c r="B1526">
        <v>196.59347099999999</v>
      </c>
      <c r="C1526">
        <v>6.6972959999999997</v>
      </c>
      <c r="D1526">
        <v>191.215915</v>
      </c>
      <c r="E1526">
        <v>8.1371939999999991</v>
      </c>
    </row>
    <row r="1527" spans="1:9" x14ac:dyDescent="0.25">
      <c r="A1527">
        <v>1526</v>
      </c>
      <c r="B1527">
        <v>196.61693499999998</v>
      </c>
      <c r="C1527">
        <v>6.6856119999999999</v>
      </c>
      <c r="D1527">
        <v>191.22902999999999</v>
      </c>
      <c r="E1527">
        <v>8.1342339999999993</v>
      </c>
    </row>
    <row r="1528" spans="1:9" x14ac:dyDescent="0.25">
      <c r="A1528">
        <v>1527</v>
      </c>
      <c r="B1528">
        <v>196.70464199999998</v>
      </c>
      <c r="C1528">
        <v>6.5919379999999999</v>
      </c>
      <c r="D1528">
        <v>191.21744799999999</v>
      </c>
      <c r="E1528">
        <v>8.1507140000000007</v>
      </c>
    </row>
    <row r="1529" spans="1:9" x14ac:dyDescent="0.25">
      <c r="A1529">
        <v>1528</v>
      </c>
      <c r="B1529">
        <v>196.617141</v>
      </c>
      <c r="C1529">
        <v>6.7333160000000003</v>
      </c>
      <c r="D1529">
        <v>191.219131</v>
      </c>
      <c r="E1529">
        <v>8.1469380000000005</v>
      </c>
    </row>
    <row r="1530" spans="1:9" x14ac:dyDescent="0.25">
      <c r="A1530">
        <v>1529</v>
      </c>
      <c r="D1530">
        <v>191.23801</v>
      </c>
      <c r="E1530">
        <v>8.1780609999999996</v>
      </c>
    </row>
    <row r="1531" spans="1:9" x14ac:dyDescent="0.25">
      <c r="A1531">
        <v>1530</v>
      </c>
      <c r="D1531">
        <v>191.24862199999998</v>
      </c>
      <c r="E1531">
        <v>8.1982149999999994</v>
      </c>
    </row>
    <row r="1532" spans="1:9" x14ac:dyDescent="0.25">
      <c r="A1532">
        <v>1531</v>
      </c>
      <c r="D1532">
        <v>191.19265300000001</v>
      </c>
      <c r="E1532">
        <v>8.1644380000000005</v>
      </c>
    </row>
    <row r="1533" spans="1:9" x14ac:dyDescent="0.25">
      <c r="A1533">
        <v>1532</v>
      </c>
      <c r="D1533">
        <v>191.34055999999998</v>
      </c>
      <c r="E1533">
        <v>8.2613769999999995</v>
      </c>
      <c r="F1533">
        <v>192.44428199999999</v>
      </c>
      <c r="G1533">
        <v>4.3262749999999999</v>
      </c>
    </row>
    <row r="1534" spans="1:9" x14ac:dyDescent="0.25">
      <c r="A1534">
        <v>1533</v>
      </c>
      <c r="D1534">
        <v>191.215915</v>
      </c>
      <c r="E1534">
        <v>8.1371939999999991</v>
      </c>
      <c r="F1534">
        <v>192.427345</v>
      </c>
      <c r="G1534">
        <v>4.3423980000000002</v>
      </c>
      <c r="H1534">
        <v>191.854232</v>
      </c>
      <c r="I1534">
        <v>8.9536730000000002</v>
      </c>
    </row>
    <row r="1535" spans="1:9" x14ac:dyDescent="0.25">
      <c r="A1535">
        <v>1534</v>
      </c>
      <c r="F1535">
        <v>192.411834</v>
      </c>
      <c r="G1535">
        <v>4.329796</v>
      </c>
      <c r="H1535">
        <v>191.86443599999998</v>
      </c>
      <c r="I1535">
        <v>8.8958670000000009</v>
      </c>
    </row>
    <row r="1536" spans="1:9" x14ac:dyDescent="0.25">
      <c r="A1536">
        <v>1535</v>
      </c>
      <c r="F1536">
        <v>192.41857099999999</v>
      </c>
      <c r="G1536">
        <v>4.3179590000000001</v>
      </c>
      <c r="H1536">
        <v>191.85699</v>
      </c>
      <c r="I1536">
        <v>8.9707650000000001</v>
      </c>
    </row>
    <row r="1537" spans="1:9" x14ac:dyDescent="0.25">
      <c r="A1537">
        <v>1536</v>
      </c>
      <c r="F1537">
        <v>192.415256</v>
      </c>
      <c r="G1537">
        <v>4.2963779999999998</v>
      </c>
      <c r="H1537">
        <v>191.85759999999999</v>
      </c>
      <c r="I1537">
        <v>8.9926530000000007</v>
      </c>
    </row>
    <row r="1538" spans="1:9" x14ac:dyDescent="0.25">
      <c r="A1538">
        <v>1537</v>
      </c>
      <c r="F1538">
        <v>192.43178499999999</v>
      </c>
      <c r="G1538">
        <v>4.2901020000000001</v>
      </c>
      <c r="H1538">
        <v>191.84928399999998</v>
      </c>
      <c r="I1538">
        <v>9.0116329999999998</v>
      </c>
    </row>
    <row r="1539" spans="1:9" x14ac:dyDescent="0.25">
      <c r="A1539">
        <v>1538</v>
      </c>
      <c r="F1539">
        <v>192.444335</v>
      </c>
      <c r="G1539">
        <v>4.2603059999999999</v>
      </c>
      <c r="H1539">
        <v>191.87265299999999</v>
      </c>
      <c r="I1539">
        <v>9.0055099999999992</v>
      </c>
    </row>
    <row r="1540" spans="1:9" x14ac:dyDescent="0.25">
      <c r="A1540">
        <v>1539</v>
      </c>
      <c r="F1540">
        <v>192.43622499999998</v>
      </c>
      <c r="G1540">
        <v>4.2770919999999997</v>
      </c>
      <c r="H1540">
        <v>191.88515000000001</v>
      </c>
      <c r="I1540">
        <v>8.9894379999999998</v>
      </c>
    </row>
    <row r="1541" spans="1:9" x14ac:dyDescent="0.25">
      <c r="A1541">
        <v>1540</v>
      </c>
      <c r="F1541">
        <v>192.399135</v>
      </c>
      <c r="G1541">
        <v>4.321428</v>
      </c>
      <c r="H1541">
        <v>191.87254999999999</v>
      </c>
      <c r="I1541">
        <v>8.9591840000000005</v>
      </c>
    </row>
    <row r="1542" spans="1:9" x14ac:dyDescent="0.25">
      <c r="A1542">
        <v>1541</v>
      </c>
      <c r="F1542">
        <v>192.37515199999999</v>
      </c>
      <c r="G1542">
        <v>4.3408680000000004</v>
      </c>
      <c r="H1542">
        <v>191.85137900000001</v>
      </c>
      <c r="I1542">
        <v>9.0008680000000005</v>
      </c>
    </row>
    <row r="1543" spans="1:9" x14ac:dyDescent="0.25">
      <c r="A1543">
        <v>1542</v>
      </c>
      <c r="B1543">
        <v>173.41356999999999</v>
      </c>
      <c r="C1543">
        <v>6.8101529999999997</v>
      </c>
      <c r="H1543">
        <v>191.854232</v>
      </c>
      <c r="I1543">
        <v>8.9536730000000002</v>
      </c>
    </row>
    <row r="1544" spans="1:9" x14ac:dyDescent="0.25">
      <c r="A1544">
        <v>1543</v>
      </c>
      <c r="B1544">
        <v>173.35647899999998</v>
      </c>
      <c r="C1544">
        <v>6.7597449999999997</v>
      </c>
    </row>
    <row r="1545" spans="1:9" x14ac:dyDescent="0.25">
      <c r="A1545">
        <v>1544</v>
      </c>
      <c r="B1545">
        <v>173.33596899999998</v>
      </c>
      <c r="C1545">
        <v>6.7808669999999998</v>
      </c>
    </row>
    <row r="1546" spans="1:9" x14ac:dyDescent="0.25">
      <c r="A1546">
        <v>1545</v>
      </c>
      <c r="B1546">
        <v>173.414233</v>
      </c>
      <c r="C1546">
        <v>6.7544380000000004</v>
      </c>
    </row>
    <row r="1547" spans="1:9" x14ac:dyDescent="0.25">
      <c r="A1547">
        <v>1546</v>
      </c>
      <c r="B1547">
        <v>173.442857</v>
      </c>
      <c r="C1547">
        <v>6.7398980000000002</v>
      </c>
    </row>
    <row r="1548" spans="1:9" x14ac:dyDescent="0.25">
      <c r="A1548">
        <v>1547</v>
      </c>
      <c r="B1548">
        <v>173.47974299999998</v>
      </c>
      <c r="C1548">
        <v>6.7822449999999996</v>
      </c>
    </row>
    <row r="1549" spans="1:9" x14ac:dyDescent="0.25">
      <c r="A1549">
        <v>1548</v>
      </c>
      <c r="B1549">
        <v>173.45622399999999</v>
      </c>
      <c r="C1549">
        <v>6.7923470000000004</v>
      </c>
      <c r="D1549">
        <v>168.21142699999999</v>
      </c>
      <c r="E1549">
        <v>8.3058169999999993</v>
      </c>
    </row>
    <row r="1550" spans="1:9" x14ac:dyDescent="0.25">
      <c r="A1550">
        <v>1549</v>
      </c>
      <c r="B1550">
        <v>173.43408099999999</v>
      </c>
      <c r="C1550">
        <v>6.7743880000000001</v>
      </c>
      <c r="D1550">
        <v>168.20938799999999</v>
      </c>
      <c r="E1550">
        <v>8.2834690000000002</v>
      </c>
    </row>
    <row r="1551" spans="1:9" x14ac:dyDescent="0.25">
      <c r="A1551">
        <v>1550</v>
      </c>
      <c r="B1551">
        <v>173.41356999999999</v>
      </c>
      <c r="C1551">
        <v>6.8101529999999997</v>
      </c>
      <c r="D1551">
        <v>168.191529</v>
      </c>
      <c r="E1551">
        <v>8.3221939999999996</v>
      </c>
    </row>
    <row r="1552" spans="1:9" x14ac:dyDescent="0.25">
      <c r="A1552">
        <v>1551</v>
      </c>
      <c r="B1552">
        <v>173.41356999999999</v>
      </c>
      <c r="C1552">
        <v>6.8101529999999997</v>
      </c>
      <c r="D1552">
        <v>168.17219299999999</v>
      </c>
      <c r="E1552">
        <v>8.3311729999999997</v>
      </c>
    </row>
    <row r="1553" spans="1:9" x14ac:dyDescent="0.25">
      <c r="A1553">
        <v>1552</v>
      </c>
      <c r="D1553">
        <v>168.204286</v>
      </c>
      <c r="E1553">
        <v>8.3120919999999998</v>
      </c>
    </row>
    <row r="1554" spans="1:9" x14ac:dyDescent="0.25">
      <c r="A1554">
        <v>1553</v>
      </c>
      <c r="D1554">
        <v>168.18219299999998</v>
      </c>
      <c r="E1554">
        <v>8.2651020000000006</v>
      </c>
    </row>
    <row r="1555" spans="1:9" x14ac:dyDescent="0.25">
      <c r="A1555">
        <v>1554</v>
      </c>
      <c r="D1555">
        <v>168.09862099999998</v>
      </c>
      <c r="E1555">
        <v>8.3715810000000008</v>
      </c>
    </row>
    <row r="1556" spans="1:9" x14ac:dyDescent="0.25">
      <c r="A1556">
        <v>1555</v>
      </c>
      <c r="D1556">
        <v>168.22061299999999</v>
      </c>
      <c r="E1556">
        <v>8.3278569999999998</v>
      </c>
      <c r="F1556">
        <v>168.444795</v>
      </c>
      <c r="G1556">
        <v>4.796735</v>
      </c>
    </row>
    <row r="1557" spans="1:9" x14ac:dyDescent="0.25">
      <c r="A1557">
        <v>1556</v>
      </c>
      <c r="D1557">
        <v>168.22061299999999</v>
      </c>
      <c r="E1557">
        <v>8.3278569999999998</v>
      </c>
      <c r="F1557">
        <v>168.430509</v>
      </c>
      <c r="G1557">
        <v>4.734337</v>
      </c>
      <c r="H1557">
        <v>167.585815</v>
      </c>
      <c r="I1557">
        <v>9.3175509999999999</v>
      </c>
    </row>
    <row r="1558" spans="1:9" x14ac:dyDescent="0.25">
      <c r="A1558">
        <v>1557</v>
      </c>
      <c r="F1558">
        <v>168.458112</v>
      </c>
      <c r="G1558">
        <v>4.7524490000000004</v>
      </c>
      <c r="H1558">
        <v>167.55117300000001</v>
      </c>
      <c r="I1558">
        <v>9.3420919999999992</v>
      </c>
    </row>
    <row r="1559" spans="1:9" x14ac:dyDescent="0.25">
      <c r="A1559">
        <v>1558</v>
      </c>
      <c r="F1559">
        <v>168.43734699999999</v>
      </c>
      <c r="G1559">
        <v>4.7386220000000003</v>
      </c>
      <c r="H1559">
        <v>167.57157999999998</v>
      </c>
      <c r="I1559">
        <v>9.3808159999999994</v>
      </c>
    </row>
    <row r="1560" spans="1:9" x14ac:dyDescent="0.25">
      <c r="A1560">
        <v>1559</v>
      </c>
      <c r="F1560">
        <v>168.43928499999998</v>
      </c>
      <c r="G1560">
        <v>4.7061219999999997</v>
      </c>
      <c r="H1560">
        <v>167.519284</v>
      </c>
      <c r="I1560">
        <v>9.331785</v>
      </c>
    </row>
    <row r="1561" spans="1:9" x14ac:dyDescent="0.25">
      <c r="A1561">
        <v>1560</v>
      </c>
      <c r="F1561">
        <v>168.45780500000001</v>
      </c>
      <c r="G1561">
        <v>4.6989789999999996</v>
      </c>
      <c r="H1561">
        <v>167.47760099999999</v>
      </c>
      <c r="I1561">
        <v>9.3433159999999997</v>
      </c>
    </row>
    <row r="1562" spans="1:9" x14ac:dyDescent="0.25">
      <c r="A1562">
        <v>1561</v>
      </c>
      <c r="F1562">
        <v>168.40479399999998</v>
      </c>
      <c r="G1562">
        <v>4.6786219999999998</v>
      </c>
      <c r="H1562">
        <v>167.52979599999998</v>
      </c>
      <c r="I1562">
        <v>9.3892849999999992</v>
      </c>
    </row>
    <row r="1563" spans="1:9" x14ac:dyDescent="0.25">
      <c r="A1563">
        <v>1562</v>
      </c>
      <c r="F1563">
        <v>168.46142900000001</v>
      </c>
      <c r="G1563">
        <v>4.6698469999999999</v>
      </c>
      <c r="H1563">
        <v>167.54785699999999</v>
      </c>
      <c r="I1563">
        <v>9.4138269999999995</v>
      </c>
    </row>
    <row r="1564" spans="1:9" x14ac:dyDescent="0.25">
      <c r="A1564">
        <v>1563</v>
      </c>
      <c r="B1564">
        <v>154.33719299999998</v>
      </c>
      <c r="C1564">
        <v>7.5026020000000004</v>
      </c>
      <c r="F1564">
        <v>168.444795</v>
      </c>
      <c r="G1564">
        <v>4.796735</v>
      </c>
      <c r="H1564">
        <v>167.551019</v>
      </c>
      <c r="I1564">
        <v>9.41</v>
      </c>
    </row>
    <row r="1565" spans="1:9" x14ac:dyDescent="0.25">
      <c r="A1565">
        <v>1564</v>
      </c>
      <c r="B1565">
        <v>154.33719299999998</v>
      </c>
      <c r="C1565">
        <v>7.5026020000000004</v>
      </c>
      <c r="F1565">
        <v>168.444795</v>
      </c>
      <c r="G1565">
        <v>4.796735</v>
      </c>
      <c r="H1565">
        <v>167.52642700000001</v>
      </c>
      <c r="I1565">
        <v>9.4391829999999999</v>
      </c>
    </row>
    <row r="1566" spans="1:9" x14ac:dyDescent="0.25">
      <c r="A1566">
        <v>1565</v>
      </c>
      <c r="B1566">
        <v>154.33719299999998</v>
      </c>
      <c r="C1566">
        <v>7.5026020000000004</v>
      </c>
      <c r="H1566">
        <v>167.54892799999999</v>
      </c>
      <c r="I1566">
        <v>9.4132650000000009</v>
      </c>
    </row>
    <row r="1567" spans="1:9" x14ac:dyDescent="0.25">
      <c r="A1567">
        <v>1566</v>
      </c>
      <c r="B1567">
        <v>154.33719299999998</v>
      </c>
      <c r="C1567">
        <v>7.5026020000000004</v>
      </c>
      <c r="H1567">
        <v>167.585815</v>
      </c>
      <c r="I1567">
        <v>9.3175509999999999</v>
      </c>
    </row>
    <row r="1568" spans="1:9" x14ac:dyDescent="0.25">
      <c r="A1568">
        <v>1567</v>
      </c>
      <c r="B1568">
        <v>154.33719299999998</v>
      </c>
      <c r="C1568">
        <v>7.5026020000000004</v>
      </c>
    </row>
    <row r="1569" spans="1:9" x14ac:dyDescent="0.25">
      <c r="A1569">
        <v>1568</v>
      </c>
      <c r="B1569">
        <v>154.33719299999998</v>
      </c>
      <c r="C1569">
        <v>7.5026020000000004</v>
      </c>
    </row>
    <row r="1570" spans="1:9" x14ac:dyDescent="0.25">
      <c r="A1570">
        <v>1569</v>
      </c>
      <c r="B1570">
        <v>154.33719299999998</v>
      </c>
      <c r="C1570">
        <v>7.5026020000000004</v>
      </c>
    </row>
    <row r="1571" spans="1:9" x14ac:dyDescent="0.25">
      <c r="A1571">
        <v>1570</v>
      </c>
      <c r="B1571">
        <v>154.33719299999998</v>
      </c>
      <c r="C1571">
        <v>7.5026020000000004</v>
      </c>
      <c r="D1571">
        <v>150.364846</v>
      </c>
      <c r="E1571">
        <v>8.6648460000000007</v>
      </c>
    </row>
    <row r="1572" spans="1:9" x14ac:dyDescent="0.25">
      <c r="A1572">
        <v>1571</v>
      </c>
      <c r="B1572">
        <v>154.33719299999998</v>
      </c>
      <c r="C1572">
        <v>7.5026020000000004</v>
      </c>
      <c r="D1572">
        <v>150.364846</v>
      </c>
      <c r="E1572">
        <v>8.6648460000000007</v>
      </c>
    </row>
    <row r="1573" spans="1:9" x14ac:dyDescent="0.25">
      <c r="A1573">
        <v>1572</v>
      </c>
      <c r="B1573">
        <v>154.33719299999998</v>
      </c>
      <c r="C1573">
        <v>7.5026020000000004</v>
      </c>
      <c r="D1573">
        <v>150.364846</v>
      </c>
      <c r="E1573">
        <v>8.6648460000000007</v>
      </c>
    </row>
    <row r="1574" spans="1:9" x14ac:dyDescent="0.25">
      <c r="A1574">
        <v>1573</v>
      </c>
      <c r="D1574">
        <v>150.364846</v>
      </c>
      <c r="E1574">
        <v>8.6648460000000007</v>
      </c>
    </row>
    <row r="1575" spans="1:9" x14ac:dyDescent="0.25">
      <c r="A1575">
        <v>1574</v>
      </c>
      <c r="D1575">
        <v>150.364846</v>
      </c>
      <c r="E1575">
        <v>8.6648460000000007</v>
      </c>
    </row>
    <row r="1576" spans="1:9" x14ac:dyDescent="0.25">
      <c r="A1576">
        <v>1575</v>
      </c>
      <c r="D1576">
        <v>150.364846</v>
      </c>
      <c r="E1576">
        <v>8.6648460000000007</v>
      </c>
    </row>
    <row r="1577" spans="1:9" x14ac:dyDescent="0.25">
      <c r="A1577">
        <v>1576</v>
      </c>
      <c r="D1577">
        <v>150.364846</v>
      </c>
      <c r="E1577">
        <v>8.6648460000000007</v>
      </c>
    </row>
    <row r="1578" spans="1:9" x14ac:dyDescent="0.25">
      <c r="A1578">
        <v>1577</v>
      </c>
      <c r="D1578">
        <v>150.364846</v>
      </c>
      <c r="E1578">
        <v>8.6648460000000007</v>
      </c>
    </row>
    <row r="1579" spans="1:9" x14ac:dyDescent="0.25">
      <c r="A1579">
        <v>1578</v>
      </c>
      <c r="D1579">
        <v>150.364846</v>
      </c>
      <c r="E1579">
        <v>8.6648460000000007</v>
      </c>
      <c r="F1579">
        <v>150.645815</v>
      </c>
      <c r="G1579">
        <v>5.5961730000000003</v>
      </c>
      <c r="H1579">
        <v>150.16122300000001</v>
      </c>
      <c r="I1579">
        <v>9.5428569999999997</v>
      </c>
    </row>
    <row r="1580" spans="1:9" x14ac:dyDescent="0.25">
      <c r="A1580">
        <v>1579</v>
      </c>
      <c r="F1580">
        <v>150.645815</v>
      </c>
      <c r="G1580">
        <v>5.5961730000000003</v>
      </c>
      <c r="H1580">
        <v>150.16122300000001</v>
      </c>
      <c r="I1580">
        <v>9.5428569999999997</v>
      </c>
    </row>
    <row r="1581" spans="1:9" x14ac:dyDescent="0.25">
      <c r="A1581">
        <v>1580</v>
      </c>
      <c r="F1581">
        <v>150.645815</v>
      </c>
      <c r="G1581">
        <v>5.5961730000000003</v>
      </c>
      <c r="H1581">
        <v>150.16122300000001</v>
      </c>
      <c r="I1581">
        <v>9.5428569999999997</v>
      </c>
    </row>
    <row r="1582" spans="1:9" x14ac:dyDescent="0.25">
      <c r="A1582">
        <v>1581</v>
      </c>
      <c r="F1582">
        <v>150.645815</v>
      </c>
      <c r="G1582">
        <v>5.5961730000000003</v>
      </c>
      <c r="H1582">
        <v>150.16122300000001</v>
      </c>
      <c r="I1582">
        <v>9.5428569999999997</v>
      </c>
    </row>
    <row r="1583" spans="1:9" x14ac:dyDescent="0.25">
      <c r="A1583">
        <v>1582</v>
      </c>
      <c r="F1583">
        <v>150.645815</v>
      </c>
      <c r="G1583">
        <v>5.5961730000000003</v>
      </c>
      <c r="H1583">
        <v>150.16122300000001</v>
      </c>
      <c r="I1583">
        <v>9.5428569999999997</v>
      </c>
    </row>
    <row r="1584" spans="1:9" x14ac:dyDescent="0.25">
      <c r="A1584">
        <v>1583</v>
      </c>
      <c r="F1584">
        <v>150.645815</v>
      </c>
      <c r="G1584">
        <v>5.5961730000000003</v>
      </c>
      <c r="H1584">
        <v>150.16122300000001</v>
      </c>
      <c r="I1584">
        <v>9.5428569999999997</v>
      </c>
    </row>
    <row r="1585" spans="1:9" x14ac:dyDescent="0.25">
      <c r="A1585">
        <v>1584</v>
      </c>
      <c r="F1585">
        <v>150.645815</v>
      </c>
      <c r="G1585">
        <v>5.5961730000000003</v>
      </c>
      <c r="H1585">
        <v>150.16122300000001</v>
      </c>
      <c r="I1585">
        <v>9.5428569999999997</v>
      </c>
    </row>
    <row r="1586" spans="1:9" x14ac:dyDescent="0.25">
      <c r="A1586">
        <v>1585</v>
      </c>
      <c r="F1586">
        <v>150.645815</v>
      </c>
      <c r="G1586">
        <v>5.5961730000000003</v>
      </c>
      <c r="H1586">
        <v>150.16122300000001</v>
      </c>
      <c r="I1586">
        <v>9.5428569999999997</v>
      </c>
    </row>
    <row r="1587" spans="1:9" x14ac:dyDescent="0.25">
      <c r="A1587">
        <v>1586</v>
      </c>
      <c r="F1587">
        <v>150.645815</v>
      </c>
      <c r="G1587">
        <v>5.5961730000000003</v>
      </c>
      <c r="H1587">
        <v>150.16122300000001</v>
      </c>
      <c r="I1587">
        <v>9.5428569999999997</v>
      </c>
    </row>
    <row r="1588" spans="1:9" x14ac:dyDescent="0.25">
      <c r="A1588">
        <v>1587</v>
      </c>
      <c r="F1588">
        <v>150.645815</v>
      </c>
      <c r="G1588">
        <v>5.5961730000000003</v>
      </c>
      <c r="H1588">
        <v>150.16122300000001</v>
      </c>
      <c r="I1588">
        <v>9.5428569999999997</v>
      </c>
    </row>
    <row r="1589" spans="1:9" x14ac:dyDescent="0.25">
      <c r="A1589">
        <v>1588</v>
      </c>
      <c r="B1589">
        <v>122.524236</v>
      </c>
      <c r="C1589">
        <v>5.5221429999999998</v>
      </c>
      <c r="H1589">
        <v>150.172754</v>
      </c>
      <c r="I1589">
        <v>9.5366839999999993</v>
      </c>
    </row>
    <row r="1590" spans="1:9" x14ac:dyDescent="0.25">
      <c r="A1590">
        <v>1589</v>
      </c>
      <c r="B1590">
        <v>122.55719500000001</v>
      </c>
      <c r="C1590">
        <v>5.47403</v>
      </c>
    </row>
    <row r="1591" spans="1:9" x14ac:dyDescent="0.25">
      <c r="A1591">
        <v>1590</v>
      </c>
      <c r="B1591">
        <v>122.562707</v>
      </c>
      <c r="C1591">
        <v>5.4726020000000002</v>
      </c>
    </row>
    <row r="1592" spans="1:9" x14ac:dyDescent="0.25">
      <c r="A1592">
        <v>1591</v>
      </c>
      <c r="B1592">
        <v>122.543671</v>
      </c>
      <c r="C1592">
        <v>5.5027549999999996</v>
      </c>
    </row>
    <row r="1593" spans="1:9" x14ac:dyDescent="0.25">
      <c r="A1593">
        <v>1592</v>
      </c>
      <c r="B1593">
        <v>122.554642</v>
      </c>
      <c r="C1593">
        <v>5.5387750000000002</v>
      </c>
    </row>
    <row r="1594" spans="1:9" x14ac:dyDescent="0.25">
      <c r="A1594">
        <v>1593</v>
      </c>
      <c r="B1594">
        <v>122.51066300000001</v>
      </c>
      <c r="C1594">
        <v>5.5164280000000003</v>
      </c>
    </row>
    <row r="1595" spans="1:9" x14ac:dyDescent="0.25">
      <c r="A1595">
        <v>1594</v>
      </c>
      <c r="B1595">
        <v>122.51888</v>
      </c>
      <c r="C1595">
        <v>5.5050509999999999</v>
      </c>
      <c r="D1595">
        <v>116.58969200000001</v>
      </c>
      <c r="E1595">
        <v>7.2288269999999999</v>
      </c>
    </row>
    <row r="1596" spans="1:9" x14ac:dyDescent="0.25">
      <c r="A1596">
        <v>1595</v>
      </c>
      <c r="B1596">
        <v>122.494336</v>
      </c>
      <c r="C1596">
        <v>5.4716329999999997</v>
      </c>
      <c r="D1596">
        <v>116.58969200000001</v>
      </c>
      <c r="E1596">
        <v>7.2288269999999999</v>
      </c>
    </row>
    <row r="1597" spans="1:9" x14ac:dyDescent="0.25">
      <c r="A1597">
        <v>1596</v>
      </c>
      <c r="B1597">
        <v>122.532906</v>
      </c>
      <c r="C1597">
        <v>5.5206629999999999</v>
      </c>
      <c r="D1597">
        <v>116.57709200000001</v>
      </c>
      <c r="E1597">
        <v>7.2682140000000004</v>
      </c>
    </row>
    <row r="1598" spans="1:9" x14ac:dyDescent="0.25">
      <c r="A1598">
        <v>1597</v>
      </c>
      <c r="D1598">
        <v>116.59602000000001</v>
      </c>
      <c r="E1598">
        <v>7.2651529999999998</v>
      </c>
    </row>
    <row r="1599" spans="1:9" x14ac:dyDescent="0.25">
      <c r="A1599">
        <v>1598</v>
      </c>
      <c r="D1599">
        <v>116.612244</v>
      </c>
      <c r="E1599">
        <v>7.2664280000000003</v>
      </c>
    </row>
    <row r="1600" spans="1:9" x14ac:dyDescent="0.25">
      <c r="A1600">
        <v>1599</v>
      </c>
      <c r="D1600">
        <v>116.587907</v>
      </c>
      <c r="E1600">
        <v>7.2969889999999999</v>
      </c>
    </row>
    <row r="1601" spans="1:9" x14ac:dyDescent="0.25">
      <c r="A1601">
        <v>1600</v>
      </c>
      <c r="D1601">
        <v>116.62627500000001</v>
      </c>
      <c r="E1601">
        <v>7.321275</v>
      </c>
    </row>
    <row r="1602" spans="1:9" x14ac:dyDescent="0.25">
      <c r="A1602">
        <v>1601</v>
      </c>
      <c r="D1602">
        <v>116.510102</v>
      </c>
      <c r="E1602">
        <v>7.4365819999999996</v>
      </c>
      <c r="F1602">
        <v>117.27306100000001</v>
      </c>
      <c r="G1602">
        <v>3.5122960000000001</v>
      </c>
    </row>
    <row r="1603" spans="1:9" x14ac:dyDescent="0.25">
      <c r="A1603">
        <v>1602</v>
      </c>
      <c r="D1603">
        <v>116.58969200000001</v>
      </c>
      <c r="E1603">
        <v>7.2288269999999999</v>
      </c>
      <c r="F1603">
        <v>117.30545900000001</v>
      </c>
      <c r="G1603">
        <v>3.477398</v>
      </c>
      <c r="H1603">
        <v>116.23158000000001</v>
      </c>
      <c r="I1603">
        <v>8.312602</v>
      </c>
    </row>
    <row r="1604" spans="1:9" x14ac:dyDescent="0.25">
      <c r="A1604">
        <v>1603</v>
      </c>
      <c r="F1604">
        <v>117.229691</v>
      </c>
      <c r="G1604">
        <v>3.5197959999999999</v>
      </c>
      <c r="H1604">
        <v>116.27250000000001</v>
      </c>
      <c r="I1604">
        <v>8.2915310000000009</v>
      </c>
    </row>
    <row r="1605" spans="1:9" x14ac:dyDescent="0.25">
      <c r="A1605">
        <v>1604</v>
      </c>
      <c r="F1605">
        <v>117.26709400000001</v>
      </c>
      <c r="G1605">
        <v>3.502551</v>
      </c>
      <c r="H1605">
        <v>116.259286</v>
      </c>
      <c r="I1605">
        <v>8.3255099999999995</v>
      </c>
    </row>
    <row r="1606" spans="1:9" x14ac:dyDescent="0.25">
      <c r="A1606">
        <v>1605</v>
      </c>
      <c r="F1606">
        <v>117.28505000000001</v>
      </c>
      <c r="G1606">
        <v>3.4272960000000001</v>
      </c>
      <c r="H1606">
        <v>116.280461</v>
      </c>
      <c r="I1606">
        <v>8.3246420000000008</v>
      </c>
    </row>
    <row r="1607" spans="1:9" x14ac:dyDescent="0.25">
      <c r="A1607">
        <v>1606</v>
      </c>
      <c r="F1607">
        <v>117.249696</v>
      </c>
      <c r="G1607">
        <v>3.3848980000000002</v>
      </c>
      <c r="H1607">
        <v>116.245408</v>
      </c>
      <c r="I1607">
        <v>8.3383669999999999</v>
      </c>
    </row>
    <row r="1608" spans="1:9" x14ac:dyDescent="0.25">
      <c r="A1608">
        <v>1607</v>
      </c>
      <c r="F1608">
        <v>117.20989700000001</v>
      </c>
      <c r="G1608">
        <v>3.3642349999999999</v>
      </c>
      <c r="H1608">
        <v>116.267754</v>
      </c>
      <c r="I1608">
        <v>8.3295410000000007</v>
      </c>
    </row>
    <row r="1609" spans="1:9" x14ac:dyDescent="0.25">
      <c r="A1609">
        <v>1608</v>
      </c>
      <c r="F1609">
        <v>117.338368</v>
      </c>
      <c r="G1609">
        <v>3.3562240000000001</v>
      </c>
      <c r="H1609">
        <v>116.31724600000001</v>
      </c>
      <c r="I1609">
        <v>8.3285199999999993</v>
      </c>
    </row>
    <row r="1610" spans="1:9" x14ac:dyDescent="0.25">
      <c r="A1610">
        <v>1609</v>
      </c>
      <c r="F1610">
        <v>117.27306100000001</v>
      </c>
      <c r="G1610">
        <v>3.5122960000000001</v>
      </c>
      <c r="H1610">
        <v>116.27647900000001</v>
      </c>
      <c r="I1610">
        <v>8.3348980000000008</v>
      </c>
    </row>
    <row r="1611" spans="1:9" x14ac:dyDescent="0.25">
      <c r="A1611">
        <v>1610</v>
      </c>
      <c r="F1611">
        <v>117.27306100000001</v>
      </c>
      <c r="G1611">
        <v>3.5122960000000001</v>
      </c>
      <c r="H1611">
        <v>116.32872500000001</v>
      </c>
      <c r="I1611">
        <v>8.2868879999999994</v>
      </c>
    </row>
    <row r="1612" spans="1:9" x14ac:dyDescent="0.25">
      <c r="A1612">
        <v>1611</v>
      </c>
      <c r="B1612">
        <v>97.538724000000002</v>
      </c>
      <c r="C1612">
        <v>6.4498980000000001</v>
      </c>
      <c r="H1612">
        <v>116.238316</v>
      </c>
      <c r="I1612">
        <v>8.3571939999999998</v>
      </c>
    </row>
    <row r="1613" spans="1:9" x14ac:dyDescent="0.25">
      <c r="A1613">
        <v>1612</v>
      </c>
      <c r="B1613">
        <v>97.490662000000015</v>
      </c>
      <c r="C1613">
        <v>6.468674</v>
      </c>
    </row>
    <row r="1614" spans="1:9" x14ac:dyDescent="0.25">
      <c r="A1614">
        <v>1613</v>
      </c>
      <c r="B1614">
        <v>97.559287000000012</v>
      </c>
      <c r="C1614">
        <v>6.4382650000000003</v>
      </c>
    </row>
    <row r="1615" spans="1:9" x14ac:dyDescent="0.25">
      <c r="A1615">
        <v>1614</v>
      </c>
      <c r="B1615">
        <v>97.579593000000003</v>
      </c>
      <c r="C1615">
        <v>6.4120920000000003</v>
      </c>
    </row>
    <row r="1616" spans="1:9" x14ac:dyDescent="0.25">
      <c r="A1616">
        <v>1615</v>
      </c>
      <c r="B1616">
        <v>97.551837000000006</v>
      </c>
      <c r="C1616">
        <v>6.4178569999999997</v>
      </c>
    </row>
    <row r="1617" spans="1:9" x14ac:dyDescent="0.25">
      <c r="A1617">
        <v>1616</v>
      </c>
      <c r="B1617">
        <v>97.535868000000008</v>
      </c>
      <c r="C1617">
        <v>6.4326530000000002</v>
      </c>
    </row>
    <row r="1618" spans="1:9" x14ac:dyDescent="0.25">
      <c r="A1618">
        <v>1617</v>
      </c>
      <c r="B1618">
        <v>97.569490999999999</v>
      </c>
      <c r="C1618">
        <v>6.4172450000000003</v>
      </c>
      <c r="D1618">
        <v>91.924897000000001</v>
      </c>
      <c r="E1618">
        <v>8.3729080000000007</v>
      </c>
    </row>
    <row r="1619" spans="1:9" x14ac:dyDescent="0.25">
      <c r="A1619">
        <v>1618</v>
      </c>
      <c r="B1619">
        <v>97.514796000000004</v>
      </c>
      <c r="C1619">
        <v>6.4558160000000004</v>
      </c>
      <c r="D1619">
        <v>91.97102000000001</v>
      </c>
      <c r="E1619">
        <v>8.3256639999999997</v>
      </c>
    </row>
    <row r="1620" spans="1:9" x14ac:dyDescent="0.25">
      <c r="A1620">
        <v>1619</v>
      </c>
      <c r="B1620">
        <v>97.538724000000002</v>
      </c>
      <c r="C1620">
        <v>6.4498980000000001</v>
      </c>
      <c r="D1620">
        <v>91.947551000000004</v>
      </c>
      <c r="E1620">
        <v>8.3562239999999992</v>
      </c>
    </row>
    <row r="1621" spans="1:9" x14ac:dyDescent="0.25">
      <c r="A1621">
        <v>1620</v>
      </c>
      <c r="B1621">
        <v>97.538724000000002</v>
      </c>
      <c r="C1621">
        <v>6.4498980000000001</v>
      </c>
      <c r="D1621">
        <v>91.930509999999998</v>
      </c>
      <c r="E1621">
        <v>8.3533159999999995</v>
      </c>
    </row>
    <row r="1622" spans="1:9" x14ac:dyDescent="0.25">
      <c r="A1622">
        <v>1621</v>
      </c>
      <c r="D1622">
        <v>91.956378000000001</v>
      </c>
      <c r="E1622">
        <v>8.38551</v>
      </c>
    </row>
    <row r="1623" spans="1:9" x14ac:dyDescent="0.25">
      <c r="A1623">
        <v>1622</v>
      </c>
      <c r="D1623">
        <v>91.976580000000013</v>
      </c>
      <c r="E1623">
        <v>8.3839799999999993</v>
      </c>
    </row>
    <row r="1624" spans="1:9" x14ac:dyDescent="0.25">
      <c r="A1624">
        <v>1623</v>
      </c>
      <c r="D1624">
        <v>91.957907000000006</v>
      </c>
      <c r="E1624">
        <v>8.4274480000000001</v>
      </c>
    </row>
    <row r="1625" spans="1:9" x14ac:dyDescent="0.25">
      <c r="A1625">
        <v>1624</v>
      </c>
      <c r="D1625">
        <v>91.957194000000001</v>
      </c>
      <c r="E1625">
        <v>8.6058160000000008</v>
      </c>
      <c r="F1625">
        <v>91.921990000000008</v>
      </c>
      <c r="G1625">
        <v>4.659643</v>
      </c>
      <c r="H1625">
        <v>91.73214200000001</v>
      </c>
      <c r="I1625">
        <v>9.567653</v>
      </c>
    </row>
    <row r="1626" spans="1:9" x14ac:dyDescent="0.25">
      <c r="A1626">
        <v>1625</v>
      </c>
      <c r="D1626">
        <v>91.944081000000011</v>
      </c>
      <c r="E1626">
        <v>8.3564799999999995</v>
      </c>
      <c r="F1626">
        <v>91.867806000000002</v>
      </c>
      <c r="G1626">
        <v>4.6136229999999996</v>
      </c>
      <c r="H1626">
        <v>91.73214200000001</v>
      </c>
      <c r="I1626">
        <v>9.567653</v>
      </c>
    </row>
    <row r="1627" spans="1:9" x14ac:dyDescent="0.25">
      <c r="A1627">
        <v>1626</v>
      </c>
      <c r="F1627">
        <v>91.897601000000009</v>
      </c>
      <c r="G1627">
        <v>4.6141839999999998</v>
      </c>
      <c r="H1627">
        <v>91.740561000000014</v>
      </c>
      <c r="I1627">
        <v>9.5159179999999992</v>
      </c>
    </row>
    <row r="1628" spans="1:9" x14ac:dyDescent="0.25">
      <c r="A1628">
        <v>1627</v>
      </c>
      <c r="F1628">
        <v>91.849592999999999</v>
      </c>
      <c r="G1628">
        <v>4.6047450000000003</v>
      </c>
      <c r="H1628">
        <v>91.736531000000014</v>
      </c>
      <c r="I1628">
        <v>9.5348459999999999</v>
      </c>
    </row>
    <row r="1629" spans="1:9" x14ac:dyDescent="0.25">
      <c r="A1629">
        <v>1628</v>
      </c>
      <c r="F1629">
        <v>91.895510000000002</v>
      </c>
      <c r="G1629">
        <v>4.5793369999999998</v>
      </c>
      <c r="H1629">
        <v>91.708978999999999</v>
      </c>
      <c r="I1629">
        <v>9.5675509999999999</v>
      </c>
    </row>
    <row r="1630" spans="1:9" x14ac:dyDescent="0.25">
      <c r="A1630">
        <v>1629</v>
      </c>
      <c r="F1630">
        <v>91.890612000000004</v>
      </c>
      <c r="G1630">
        <v>4.5987749999999998</v>
      </c>
      <c r="H1630">
        <v>91.699439000000012</v>
      </c>
      <c r="I1630">
        <v>9.5959190000000003</v>
      </c>
    </row>
    <row r="1631" spans="1:9" x14ac:dyDescent="0.25">
      <c r="A1631">
        <v>1630</v>
      </c>
      <c r="F1631">
        <v>91.880969000000007</v>
      </c>
      <c r="G1631">
        <v>4.585</v>
      </c>
      <c r="H1631">
        <v>91.693877000000015</v>
      </c>
      <c r="I1631">
        <v>9.6106630000000006</v>
      </c>
    </row>
    <row r="1632" spans="1:9" x14ac:dyDescent="0.25">
      <c r="A1632">
        <v>1631</v>
      </c>
      <c r="F1632">
        <v>91.782857000000007</v>
      </c>
      <c r="G1632">
        <v>4.6243369999999997</v>
      </c>
      <c r="H1632">
        <v>91.676377000000002</v>
      </c>
      <c r="I1632">
        <v>9.5821430000000003</v>
      </c>
    </row>
    <row r="1633" spans="1:9" x14ac:dyDescent="0.25">
      <c r="A1633">
        <v>1632</v>
      </c>
      <c r="B1633">
        <v>77.062041000000008</v>
      </c>
      <c r="C1633">
        <v>7.2226020000000002</v>
      </c>
      <c r="F1633">
        <v>91.921990000000008</v>
      </c>
      <c r="G1633">
        <v>4.659643</v>
      </c>
      <c r="H1633">
        <v>91.683621000000002</v>
      </c>
      <c r="I1633">
        <v>9.5713779999999993</v>
      </c>
    </row>
    <row r="1634" spans="1:9" x14ac:dyDescent="0.25">
      <c r="A1634">
        <v>1633</v>
      </c>
      <c r="B1634">
        <v>77.019388000000006</v>
      </c>
      <c r="C1634">
        <v>7.19102</v>
      </c>
      <c r="H1634">
        <v>91.73214200000001</v>
      </c>
      <c r="I1634">
        <v>9.567653</v>
      </c>
    </row>
    <row r="1635" spans="1:9" x14ac:dyDescent="0.25">
      <c r="A1635">
        <v>1634</v>
      </c>
      <c r="B1635">
        <v>77.036276000000001</v>
      </c>
      <c r="C1635">
        <v>7.2377039999999999</v>
      </c>
    </row>
    <row r="1636" spans="1:9" x14ac:dyDescent="0.25">
      <c r="A1636">
        <v>1635</v>
      </c>
      <c r="B1636">
        <v>77.048469000000011</v>
      </c>
      <c r="C1636">
        <v>7.2437750000000003</v>
      </c>
    </row>
    <row r="1637" spans="1:9" x14ac:dyDescent="0.25">
      <c r="A1637">
        <v>1636</v>
      </c>
      <c r="B1637">
        <v>77.089235000000002</v>
      </c>
      <c r="C1637">
        <v>7.2301029999999997</v>
      </c>
    </row>
    <row r="1638" spans="1:9" x14ac:dyDescent="0.25">
      <c r="A1638">
        <v>1637</v>
      </c>
      <c r="B1638">
        <v>77.067041000000003</v>
      </c>
      <c r="C1638">
        <v>7.2510709999999996</v>
      </c>
    </row>
    <row r="1639" spans="1:9" x14ac:dyDescent="0.25">
      <c r="A1639">
        <v>1638</v>
      </c>
      <c r="B1639">
        <v>77.069745000000012</v>
      </c>
      <c r="C1639">
        <v>7.2303059999999997</v>
      </c>
    </row>
    <row r="1640" spans="1:9" x14ac:dyDescent="0.25">
      <c r="A1640">
        <v>1639</v>
      </c>
      <c r="B1640">
        <v>77.049388000000008</v>
      </c>
      <c r="C1640">
        <v>7.2034690000000001</v>
      </c>
      <c r="D1640">
        <v>72.405051</v>
      </c>
      <c r="E1640">
        <v>8.7143359999999994</v>
      </c>
    </row>
    <row r="1641" spans="1:9" x14ac:dyDescent="0.25">
      <c r="A1641">
        <v>1640</v>
      </c>
      <c r="B1641">
        <v>77.046480000000003</v>
      </c>
      <c r="C1641">
        <v>7.2014279999999999</v>
      </c>
      <c r="D1641">
        <v>72.412143</v>
      </c>
      <c r="E1641">
        <v>8.699541</v>
      </c>
    </row>
    <row r="1642" spans="1:9" x14ac:dyDescent="0.25">
      <c r="A1642">
        <v>1641</v>
      </c>
      <c r="B1642">
        <v>77.062041000000008</v>
      </c>
      <c r="C1642">
        <v>7.2226020000000002</v>
      </c>
      <c r="D1642">
        <v>72.382449000000008</v>
      </c>
      <c r="E1642">
        <v>8.7123460000000001</v>
      </c>
    </row>
    <row r="1643" spans="1:9" x14ac:dyDescent="0.25">
      <c r="A1643">
        <v>1642</v>
      </c>
      <c r="B1643">
        <v>77.062041000000008</v>
      </c>
      <c r="C1643">
        <v>7.2226020000000002</v>
      </c>
      <c r="D1643">
        <v>72.414847000000009</v>
      </c>
      <c r="E1643">
        <v>8.7323979999999999</v>
      </c>
    </row>
    <row r="1644" spans="1:9" x14ac:dyDescent="0.25">
      <c r="A1644">
        <v>1643</v>
      </c>
      <c r="D1644">
        <v>72.433520000000001</v>
      </c>
      <c r="E1644">
        <v>8.7357650000000007</v>
      </c>
    </row>
    <row r="1645" spans="1:9" x14ac:dyDescent="0.25">
      <c r="A1645">
        <v>1644</v>
      </c>
      <c r="D1645">
        <v>72.453061000000005</v>
      </c>
      <c r="E1645">
        <v>8.7418879999999994</v>
      </c>
    </row>
    <row r="1646" spans="1:9" x14ac:dyDescent="0.25">
      <c r="A1646">
        <v>1645</v>
      </c>
      <c r="D1646">
        <v>72.46459200000001</v>
      </c>
      <c r="E1646">
        <v>8.7167849999999998</v>
      </c>
    </row>
    <row r="1647" spans="1:9" x14ac:dyDescent="0.25">
      <c r="A1647">
        <v>1646</v>
      </c>
      <c r="D1647">
        <v>72.437857000000008</v>
      </c>
      <c r="E1647">
        <v>8.7857660000000006</v>
      </c>
      <c r="F1647">
        <v>72.687092000000007</v>
      </c>
      <c r="G1647">
        <v>5.3993370000000001</v>
      </c>
    </row>
    <row r="1648" spans="1:9" x14ac:dyDescent="0.25">
      <c r="A1648">
        <v>1647</v>
      </c>
      <c r="D1648">
        <v>72.405051</v>
      </c>
      <c r="E1648">
        <v>8.7143359999999994</v>
      </c>
      <c r="F1648">
        <v>72.724490000000003</v>
      </c>
      <c r="G1648">
        <v>5.4419899999999997</v>
      </c>
      <c r="H1648">
        <v>72.527296000000007</v>
      </c>
      <c r="I1648">
        <v>9.4409690000000008</v>
      </c>
    </row>
    <row r="1649" spans="1:9" x14ac:dyDescent="0.25">
      <c r="A1649">
        <v>1648</v>
      </c>
      <c r="F1649">
        <v>72.679541</v>
      </c>
      <c r="G1649">
        <v>5.4428570000000001</v>
      </c>
      <c r="H1649">
        <v>72.527296000000007</v>
      </c>
      <c r="I1649">
        <v>9.4409690000000008</v>
      </c>
    </row>
    <row r="1650" spans="1:9" x14ac:dyDescent="0.25">
      <c r="A1650">
        <v>1649</v>
      </c>
      <c r="F1650">
        <v>72.719898000000001</v>
      </c>
      <c r="G1650">
        <v>5.3918369999999998</v>
      </c>
      <c r="H1650">
        <v>72.527296000000007</v>
      </c>
      <c r="I1650">
        <v>9.4409690000000008</v>
      </c>
    </row>
    <row r="1651" spans="1:9" x14ac:dyDescent="0.25">
      <c r="A1651">
        <v>1650</v>
      </c>
      <c r="F1651">
        <v>72.739184000000009</v>
      </c>
      <c r="G1651">
        <v>5.3833169999999999</v>
      </c>
      <c r="H1651">
        <v>72.527296000000007</v>
      </c>
      <c r="I1651">
        <v>9.4409690000000008</v>
      </c>
    </row>
    <row r="1652" spans="1:9" x14ac:dyDescent="0.25">
      <c r="A1652">
        <v>1651</v>
      </c>
      <c r="F1652">
        <v>72.686837000000011</v>
      </c>
      <c r="G1652">
        <v>5.364541</v>
      </c>
      <c r="H1652">
        <v>72.527296000000007</v>
      </c>
      <c r="I1652">
        <v>9.4409690000000008</v>
      </c>
    </row>
    <row r="1653" spans="1:9" x14ac:dyDescent="0.25">
      <c r="A1653">
        <v>1652</v>
      </c>
      <c r="F1653">
        <v>72.734133</v>
      </c>
      <c r="G1653">
        <v>5.3362759999999998</v>
      </c>
      <c r="H1653">
        <v>72.498010000000008</v>
      </c>
      <c r="I1653">
        <v>9.4636739999999993</v>
      </c>
    </row>
    <row r="1654" spans="1:9" x14ac:dyDescent="0.25">
      <c r="A1654">
        <v>1653</v>
      </c>
      <c r="B1654">
        <v>57.567722000000003</v>
      </c>
      <c r="C1654">
        <v>8.1317990000000009</v>
      </c>
      <c r="F1654">
        <v>72.713622000000001</v>
      </c>
      <c r="G1654">
        <v>5.343521</v>
      </c>
      <c r="H1654">
        <v>72.545459000000008</v>
      </c>
      <c r="I1654">
        <v>9.4992859999999997</v>
      </c>
    </row>
    <row r="1655" spans="1:9" x14ac:dyDescent="0.25">
      <c r="A1655">
        <v>1654</v>
      </c>
      <c r="B1655">
        <v>57.608608000000004</v>
      </c>
      <c r="C1655">
        <v>8.1171109999999995</v>
      </c>
      <c r="F1655">
        <v>72.687092000000007</v>
      </c>
      <c r="G1655">
        <v>5.3993370000000001</v>
      </c>
      <c r="H1655">
        <v>72.502449000000013</v>
      </c>
      <c r="I1655">
        <v>9.5303570000000004</v>
      </c>
    </row>
    <row r="1656" spans="1:9" x14ac:dyDescent="0.25">
      <c r="A1656">
        <v>1655</v>
      </c>
      <c r="B1656">
        <v>57.605064000000006</v>
      </c>
      <c r="C1656">
        <v>8.1015920000000001</v>
      </c>
      <c r="F1656">
        <v>72.687092000000007</v>
      </c>
      <c r="G1656">
        <v>5.3993370000000001</v>
      </c>
      <c r="H1656">
        <v>72.544541000000009</v>
      </c>
      <c r="I1656">
        <v>9.5576019999999993</v>
      </c>
    </row>
    <row r="1657" spans="1:9" x14ac:dyDescent="0.25">
      <c r="A1657">
        <v>1656</v>
      </c>
      <c r="B1657">
        <v>57.629910000000002</v>
      </c>
      <c r="C1657">
        <v>8.0712810000000008</v>
      </c>
      <c r="H1657">
        <v>72.527296000000007</v>
      </c>
      <c r="I1657">
        <v>9.4409690000000008</v>
      </c>
    </row>
    <row r="1658" spans="1:9" x14ac:dyDescent="0.25">
      <c r="A1658">
        <v>1657</v>
      </c>
      <c r="B1658">
        <v>57.595223000000004</v>
      </c>
      <c r="C1658">
        <v>8.0814360000000001</v>
      </c>
    </row>
    <row r="1659" spans="1:9" x14ac:dyDescent="0.25">
      <c r="A1659">
        <v>1658</v>
      </c>
      <c r="B1659">
        <v>57.582413000000003</v>
      </c>
      <c r="C1659">
        <v>8.0805000000000007</v>
      </c>
    </row>
    <row r="1660" spans="1:9" x14ac:dyDescent="0.25">
      <c r="A1660">
        <v>1659</v>
      </c>
      <c r="B1660">
        <v>57.582150000000006</v>
      </c>
      <c r="C1660">
        <v>8.0799260000000004</v>
      </c>
    </row>
    <row r="1661" spans="1:9" x14ac:dyDescent="0.25">
      <c r="A1661">
        <v>1660</v>
      </c>
      <c r="B1661">
        <v>57.578816000000003</v>
      </c>
      <c r="C1661">
        <v>8.0693540000000006</v>
      </c>
    </row>
    <row r="1662" spans="1:9" x14ac:dyDescent="0.25">
      <c r="A1662">
        <v>1661</v>
      </c>
      <c r="B1662">
        <v>57.665844</v>
      </c>
      <c r="C1662">
        <v>8.0512289999999993</v>
      </c>
      <c r="D1662">
        <v>50.815170000000002</v>
      </c>
      <c r="E1662">
        <v>9.1542949999999994</v>
      </c>
    </row>
    <row r="1663" spans="1:9" x14ac:dyDescent="0.25">
      <c r="A1663">
        <v>1662</v>
      </c>
      <c r="B1663">
        <v>57.567722000000003</v>
      </c>
      <c r="C1663">
        <v>8.1317990000000009</v>
      </c>
      <c r="D1663">
        <v>50.797623000000002</v>
      </c>
      <c r="E1663">
        <v>9.1634620000000009</v>
      </c>
    </row>
    <row r="1664" spans="1:9" x14ac:dyDescent="0.25">
      <c r="A1664">
        <v>1663</v>
      </c>
      <c r="B1664">
        <v>57.567722000000003</v>
      </c>
      <c r="C1664">
        <v>8.1317990000000009</v>
      </c>
      <c r="D1664">
        <v>50.787205</v>
      </c>
      <c r="E1664">
        <v>9.1663270000000008</v>
      </c>
    </row>
    <row r="1665" spans="1:9" x14ac:dyDescent="0.25">
      <c r="A1665">
        <v>1664</v>
      </c>
      <c r="D1665">
        <v>50.814339000000004</v>
      </c>
      <c r="E1665">
        <v>9.1589299999999998</v>
      </c>
    </row>
    <row r="1666" spans="1:9" x14ac:dyDescent="0.25">
      <c r="A1666">
        <v>1665</v>
      </c>
      <c r="D1666">
        <v>50.837566000000002</v>
      </c>
      <c r="E1666">
        <v>9.1524199999999993</v>
      </c>
    </row>
    <row r="1667" spans="1:9" x14ac:dyDescent="0.25">
      <c r="A1667">
        <v>1666</v>
      </c>
      <c r="D1667">
        <v>50.834026000000001</v>
      </c>
      <c r="E1667">
        <v>9.180752</v>
      </c>
    </row>
    <row r="1668" spans="1:9" x14ac:dyDescent="0.25">
      <c r="A1668">
        <v>1667</v>
      </c>
      <c r="D1668">
        <v>50.829544000000006</v>
      </c>
      <c r="E1668">
        <v>9.1536179999999998</v>
      </c>
    </row>
    <row r="1669" spans="1:9" x14ac:dyDescent="0.25">
      <c r="A1669">
        <v>1668</v>
      </c>
      <c r="D1669">
        <v>50.816891000000005</v>
      </c>
      <c r="E1669">
        <v>9.1966370000000008</v>
      </c>
    </row>
    <row r="1670" spans="1:9" x14ac:dyDescent="0.25">
      <c r="A1670">
        <v>1669</v>
      </c>
      <c r="D1670">
        <v>50.846733</v>
      </c>
      <c r="E1670">
        <v>9.1860119999999998</v>
      </c>
      <c r="F1670">
        <v>52.230095000000006</v>
      </c>
      <c r="G1670">
        <v>5.5127740000000003</v>
      </c>
    </row>
    <row r="1671" spans="1:9" x14ac:dyDescent="0.25">
      <c r="A1671">
        <v>1670</v>
      </c>
      <c r="D1671">
        <v>50.815170000000002</v>
      </c>
      <c r="E1671">
        <v>9.1542949999999994</v>
      </c>
      <c r="F1671">
        <v>52.231918</v>
      </c>
      <c r="G1671">
        <v>5.527304</v>
      </c>
    </row>
    <row r="1672" spans="1:9" x14ac:dyDescent="0.25">
      <c r="A1672">
        <v>1671</v>
      </c>
      <c r="F1672">
        <v>52.210720000000002</v>
      </c>
      <c r="G1672">
        <v>5.4862130000000002</v>
      </c>
      <c r="H1672">
        <v>50.24062</v>
      </c>
      <c r="I1672">
        <v>10.512606999999999</v>
      </c>
    </row>
    <row r="1673" spans="1:9" x14ac:dyDescent="0.25">
      <c r="A1673">
        <v>1672</v>
      </c>
      <c r="F1673">
        <v>52.184315000000005</v>
      </c>
      <c r="G1673">
        <v>5.5146490000000004</v>
      </c>
      <c r="H1673">
        <v>50.286919000000005</v>
      </c>
      <c r="I1673">
        <v>10.483962</v>
      </c>
    </row>
    <row r="1674" spans="1:9" x14ac:dyDescent="0.25">
      <c r="A1674">
        <v>1673</v>
      </c>
      <c r="F1674">
        <v>52.170097000000005</v>
      </c>
      <c r="G1674">
        <v>5.4916809999999998</v>
      </c>
      <c r="H1674">
        <v>50.280983000000006</v>
      </c>
      <c r="I1674">
        <v>10.503128999999999</v>
      </c>
    </row>
    <row r="1675" spans="1:9" x14ac:dyDescent="0.25">
      <c r="A1675">
        <v>1674</v>
      </c>
      <c r="F1675">
        <v>52.150883</v>
      </c>
      <c r="G1675">
        <v>5.4730879999999997</v>
      </c>
      <c r="H1675">
        <v>50.275620000000004</v>
      </c>
      <c r="I1675">
        <v>10.532397</v>
      </c>
    </row>
    <row r="1676" spans="1:9" x14ac:dyDescent="0.25">
      <c r="A1676">
        <v>1675</v>
      </c>
      <c r="B1676">
        <v>37.598860000000002</v>
      </c>
      <c r="C1676">
        <v>7.3719960000000002</v>
      </c>
      <c r="F1676">
        <v>52.151974000000003</v>
      </c>
      <c r="G1676">
        <v>5.460693</v>
      </c>
      <c r="H1676">
        <v>50.271294000000005</v>
      </c>
      <c r="I1676">
        <v>10.526719999999999</v>
      </c>
    </row>
    <row r="1677" spans="1:9" x14ac:dyDescent="0.25">
      <c r="A1677">
        <v>1676</v>
      </c>
      <c r="B1677">
        <v>37.588808</v>
      </c>
      <c r="C1677">
        <v>7.3425700000000003</v>
      </c>
      <c r="F1677">
        <v>52.229313000000005</v>
      </c>
      <c r="G1677">
        <v>5.4892849999999997</v>
      </c>
      <c r="H1677">
        <v>50.272495000000006</v>
      </c>
      <c r="I1677">
        <v>10.543594000000001</v>
      </c>
    </row>
    <row r="1678" spans="1:9" x14ac:dyDescent="0.25">
      <c r="A1678">
        <v>1677</v>
      </c>
      <c r="B1678">
        <v>37.494281999999998</v>
      </c>
      <c r="C1678">
        <v>7.4148579999999997</v>
      </c>
      <c r="F1678">
        <v>52.244209000000005</v>
      </c>
      <c r="G1678">
        <v>5.502618</v>
      </c>
      <c r="H1678">
        <v>50.266296000000004</v>
      </c>
      <c r="I1678">
        <v>10.554636</v>
      </c>
    </row>
    <row r="1679" spans="1:9" x14ac:dyDescent="0.25">
      <c r="A1679">
        <v>1678</v>
      </c>
      <c r="B1679">
        <v>37.535841000000005</v>
      </c>
      <c r="C1679">
        <v>7.3980880000000004</v>
      </c>
      <c r="F1679">
        <v>52.203171000000005</v>
      </c>
      <c r="G1679">
        <v>5.5126179999999998</v>
      </c>
      <c r="H1679">
        <v>50.272232000000002</v>
      </c>
      <c r="I1679">
        <v>10.551043</v>
      </c>
    </row>
    <row r="1680" spans="1:9" x14ac:dyDescent="0.25">
      <c r="A1680">
        <v>1679</v>
      </c>
      <c r="B1680">
        <v>37.596878000000004</v>
      </c>
      <c r="C1680">
        <v>7.3795999999999999</v>
      </c>
      <c r="F1680">
        <v>52.231918</v>
      </c>
      <c r="G1680">
        <v>5.5427200000000001</v>
      </c>
      <c r="H1680">
        <v>50.270775</v>
      </c>
      <c r="I1680">
        <v>10.545052999999999</v>
      </c>
    </row>
    <row r="1681" spans="1:11" x14ac:dyDescent="0.25">
      <c r="A1681">
        <v>1680</v>
      </c>
      <c r="B1681">
        <v>37.597296</v>
      </c>
      <c r="C1681">
        <v>7.3521010000000002</v>
      </c>
      <c r="H1681">
        <v>50.24062</v>
      </c>
      <c r="I1681">
        <v>10.512606999999999</v>
      </c>
    </row>
    <row r="1682" spans="1:11" x14ac:dyDescent="0.25">
      <c r="A1682">
        <v>1681</v>
      </c>
      <c r="B1682">
        <v>37.585160999999999</v>
      </c>
      <c r="C1682">
        <v>7.3412689999999996</v>
      </c>
      <c r="H1682">
        <v>50.24062</v>
      </c>
      <c r="I1682">
        <v>10.512606999999999</v>
      </c>
    </row>
    <row r="1683" spans="1:11" x14ac:dyDescent="0.25">
      <c r="A1683">
        <v>1682</v>
      </c>
      <c r="B1683">
        <v>37.618755000000007</v>
      </c>
      <c r="C1683">
        <v>7.336894</v>
      </c>
      <c r="H1683">
        <v>50.24062</v>
      </c>
      <c r="I1683">
        <v>10.512606999999999</v>
      </c>
    </row>
    <row r="1684" spans="1:11" x14ac:dyDescent="0.25">
      <c r="A1684">
        <v>1683</v>
      </c>
      <c r="B1684">
        <v>37.597296</v>
      </c>
      <c r="C1684">
        <v>7.3343420000000004</v>
      </c>
      <c r="H1684">
        <v>50.24062</v>
      </c>
      <c r="I1684">
        <v>10.512606999999999</v>
      </c>
    </row>
    <row r="1685" spans="1:11" x14ac:dyDescent="0.25">
      <c r="A1685">
        <v>1684</v>
      </c>
      <c r="B1685">
        <v>37.564434000000006</v>
      </c>
      <c r="C1685">
        <v>7.3524139999999996</v>
      </c>
      <c r="D1685">
        <v>32.273730999999998</v>
      </c>
      <c r="E1685">
        <v>9.0813299999999995</v>
      </c>
      <c r="H1685">
        <v>50.24062</v>
      </c>
      <c r="I1685">
        <v>10.512606999999999</v>
      </c>
    </row>
    <row r="1686" spans="1:11" x14ac:dyDescent="0.25">
      <c r="A1686">
        <v>1685</v>
      </c>
      <c r="B1686">
        <v>37.522614000000004</v>
      </c>
      <c r="C1686">
        <v>7.349132</v>
      </c>
      <c r="D1686">
        <v>32.262169</v>
      </c>
      <c r="E1686">
        <v>9.110652</v>
      </c>
    </row>
    <row r="1687" spans="1:11" x14ac:dyDescent="0.25">
      <c r="A1687">
        <v>1686</v>
      </c>
      <c r="B1687">
        <v>37.523186000000003</v>
      </c>
      <c r="C1687">
        <v>7.3936089999999997</v>
      </c>
      <c r="D1687">
        <v>32.244463000000003</v>
      </c>
      <c r="E1687">
        <v>9.1261709999999994</v>
      </c>
    </row>
    <row r="1688" spans="1:11" x14ac:dyDescent="0.25">
      <c r="A1688">
        <v>1687</v>
      </c>
      <c r="B1688">
        <v>37.556780000000003</v>
      </c>
      <c r="C1688">
        <v>7.3566839999999996</v>
      </c>
      <c r="D1688">
        <v>32.179569000000001</v>
      </c>
      <c r="E1688">
        <v>9.1312759999999997</v>
      </c>
    </row>
    <row r="1689" spans="1:11" x14ac:dyDescent="0.25">
      <c r="A1689">
        <v>1688</v>
      </c>
      <c r="B1689">
        <v>37.556465000000003</v>
      </c>
      <c r="C1689">
        <v>7.3731939999999998</v>
      </c>
      <c r="D1689">
        <v>32.185143000000004</v>
      </c>
      <c r="E1689">
        <v>9.1464820000000007</v>
      </c>
    </row>
    <row r="1690" spans="1:11" x14ac:dyDescent="0.25">
      <c r="A1690">
        <v>1689</v>
      </c>
      <c r="B1690">
        <v>37.598860000000002</v>
      </c>
      <c r="C1690">
        <v>7.3719960000000002</v>
      </c>
      <c r="D1690">
        <v>32.176496999999998</v>
      </c>
      <c r="E1690">
        <v>9.135859</v>
      </c>
    </row>
    <row r="1691" spans="1:11" x14ac:dyDescent="0.25">
      <c r="A1691">
        <v>1690</v>
      </c>
      <c r="D1691">
        <v>32.191391000000003</v>
      </c>
      <c r="E1691">
        <v>9.1424730000000007</v>
      </c>
    </row>
    <row r="1692" spans="1:11" x14ac:dyDescent="0.25">
      <c r="A1692">
        <v>1691</v>
      </c>
      <c r="D1692">
        <v>32.206339</v>
      </c>
      <c r="E1692">
        <v>9.1402850000000004</v>
      </c>
    </row>
    <row r="1693" spans="1:11" x14ac:dyDescent="0.25">
      <c r="A1693">
        <v>1692</v>
      </c>
      <c r="D1693">
        <v>32.266334999999998</v>
      </c>
      <c r="E1693">
        <v>9.0727370000000001</v>
      </c>
      <c r="J1693">
        <v>39.214812999999999</v>
      </c>
      <c r="K1693">
        <v>13.175117999999999</v>
      </c>
    </row>
    <row r="1694" spans="1:11" x14ac:dyDescent="0.25">
      <c r="A1694">
        <v>1693</v>
      </c>
    </row>
    <row r="1695" spans="1:11" x14ac:dyDescent="0.25">
      <c r="A1695">
        <v>1694</v>
      </c>
    </row>
    <row r="1696" spans="1:11" x14ac:dyDescent="0.25">
      <c r="A1696">
        <v>1695</v>
      </c>
    </row>
    <row r="1697" spans="1:1" x14ac:dyDescent="0.25">
      <c r="A1697">
        <v>1696</v>
      </c>
    </row>
    <row r="1698" spans="1:1" x14ac:dyDescent="0.25">
      <c r="A1698">
        <v>1697</v>
      </c>
    </row>
    <row r="1699" spans="1:1" x14ac:dyDescent="0.25">
      <c r="A1699">
        <v>1698</v>
      </c>
    </row>
    <row r="1700" spans="1:1" x14ac:dyDescent="0.25">
      <c r="A1700">
        <v>1699</v>
      </c>
    </row>
    <row r="1701" spans="1:1" x14ac:dyDescent="0.25">
      <c r="A1701">
        <v>1700</v>
      </c>
    </row>
    <row r="1702" spans="1:1" x14ac:dyDescent="0.25">
      <c r="A1702">
        <v>1701</v>
      </c>
    </row>
    <row r="1703" spans="1:1" x14ac:dyDescent="0.25">
      <c r="A1703">
        <v>1702</v>
      </c>
    </row>
    <row r="1704" spans="1:1" x14ac:dyDescent="0.25">
      <c r="A1704">
        <v>1703</v>
      </c>
    </row>
    <row r="1705" spans="1:1" x14ac:dyDescent="0.25">
      <c r="A1705">
        <v>1704</v>
      </c>
    </row>
    <row r="1706" spans="1:1" x14ac:dyDescent="0.25">
      <c r="A1706">
        <v>1705</v>
      </c>
    </row>
    <row r="1707" spans="1:1" x14ac:dyDescent="0.25">
      <c r="A1707">
        <v>1706</v>
      </c>
    </row>
    <row r="1708" spans="1:1" x14ac:dyDescent="0.25">
      <c r="A1708">
        <v>1707</v>
      </c>
    </row>
    <row r="1709" spans="1:1" x14ac:dyDescent="0.25">
      <c r="A1709">
        <v>1708</v>
      </c>
    </row>
    <row r="1710" spans="1:1" x14ac:dyDescent="0.25">
      <c r="A1710">
        <v>1709</v>
      </c>
    </row>
    <row r="1711" spans="1:1" x14ac:dyDescent="0.25">
      <c r="A1711">
        <v>1710</v>
      </c>
    </row>
    <row r="1712" spans="1:1" x14ac:dyDescent="0.25">
      <c r="A1712">
        <v>1711</v>
      </c>
    </row>
    <row r="1713" spans="1:11" x14ac:dyDescent="0.25">
      <c r="A1713">
        <v>1712</v>
      </c>
    </row>
    <row r="1714" spans="1:11" x14ac:dyDescent="0.25">
      <c r="A1714">
        <v>1713</v>
      </c>
    </row>
    <row r="1715" spans="1:11" x14ac:dyDescent="0.25">
      <c r="A1715">
        <v>1714</v>
      </c>
    </row>
    <row r="1716" spans="1:11" x14ac:dyDescent="0.25">
      <c r="A1716">
        <v>1715</v>
      </c>
    </row>
    <row r="1717" spans="1:11" x14ac:dyDescent="0.25">
      <c r="A1717">
        <v>1716</v>
      </c>
    </row>
    <row r="1718" spans="1:11" x14ac:dyDescent="0.25">
      <c r="A1718">
        <v>1717</v>
      </c>
    </row>
    <row r="1719" spans="1:11" x14ac:dyDescent="0.25">
      <c r="A1719">
        <v>1718</v>
      </c>
    </row>
    <row r="1720" spans="1:11" x14ac:dyDescent="0.25">
      <c r="A1720">
        <v>1719</v>
      </c>
    </row>
    <row r="1721" spans="1:11" x14ac:dyDescent="0.25">
      <c r="A1721">
        <v>1720</v>
      </c>
    </row>
    <row r="1722" spans="1:11" x14ac:dyDescent="0.25">
      <c r="A1722">
        <v>1721</v>
      </c>
    </row>
    <row r="1723" spans="1:11" x14ac:dyDescent="0.25">
      <c r="A1723">
        <v>1722</v>
      </c>
    </row>
    <row r="1724" spans="1:11" x14ac:dyDescent="0.25">
      <c r="A1724">
        <v>1723</v>
      </c>
    </row>
    <row r="1725" spans="1:11" x14ac:dyDescent="0.25">
      <c r="A1725">
        <v>1724</v>
      </c>
    </row>
    <row r="1726" spans="1:11" x14ac:dyDescent="0.25">
      <c r="A1726">
        <v>1725</v>
      </c>
      <c r="J1726">
        <v>235.78535199999999</v>
      </c>
      <c r="K1726">
        <v>13.799294</v>
      </c>
    </row>
    <row r="1727" spans="1:11" x14ac:dyDescent="0.25">
      <c r="A1727">
        <v>1726</v>
      </c>
      <c r="B1727">
        <v>234.29429199999998</v>
      </c>
      <c r="C1727">
        <v>5.6193939999999998</v>
      </c>
      <c r="H1727">
        <v>245.354038</v>
      </c>
      <c r="I1727">
        <v>7.384595</v>
      </c>
    </row>
    <row r="1728" spans="1:11" x14ac:dyDescent="0.25">
      <c r="A1728">
        <v>1727</v>
      </c>
      <c r="B1728">
        <v>234.264747</v>
      </c>
      <c r="C1728">
        <v>5.5962620000000003</v>
      </c>
      <c r="H1728">
        <v>245.31257600000001</v>
      </c>
      <c r="I1728">
        <v>7.3796460000000002</v>
      </c>
    </row>
    <row r="1729" spans="1:9" x14ac:dyDescent="0.25">
      <c r="A1729">
        <v>1728</v>
      </c>
      <c r="B1729">
        <v>234.284797</v>
      </c>
      <c r="C1729">
        <v>5.6067169999999997</v>
      </c>
      <c r="H1729">
        <v>245.33287799999999</v>
      </c>
      <c r="I1729">
        <v>7.3968680000000004</v>
      </c>
    </row>
    <row r="1730" spans="1:9" x14ac:dyDescent="0.25">
      <c r="A1730">
        <v>1729</v>
      </c>
      <c r="B1730">
        <v>234.29782800000001</v>
      </c>
      <c r="C1730">
        <v>5.6035349999999999</v>
      </c>
      <c r="H1730">
        <v>245.342071</v>
      </c>
      <c r="I1730">
        <v>7.3882320000000004</v>
      </c>
    </row>
    <row r="1731" spans="1:9" x14ac:dyDescent="0.25">
      <c r="A1731">
        <v>1730</v>
      </c>
      <c r="B1731">
        <v>234.280655</v>
      </c>
      <c r="C1731">
        <v>5.6703029999999996</v>
      </c>
      <c r="H1731">
        <v>245.33853500000001</v>
      </c>
      <c r="I1731">
        <v>7.3822729999999996</v>
      </c>
    </row>
    <row r="1732" spans="1:9" x14ac:dyDescent="0.25">
      <c r="A1732">
        <v>1731</v>
      </c>
      <c r="B1732">
        <v>234.28474800000001</v>
      </c>
      <c r="C1732">
        <v>5.6738379999999999</v>
      </c>
      <c r="H1732">
        <v>245.379898</v>
      </c>
      <c r="I1732">
        <v>7.3733329999999997</v>
      </c>
    </row>
    <row r="1733" spans="1:9" x14ac:dyDescent="0.25">
      <c r="A1733">
        <v>1732</v>
      </c>
      <c r="B1733">
        <v>234.27570700000001</v>
      </c>
      <c r="C1733">
        <v>5.6906059999999998</v>
      </c>
      <c r="H1733">
        <v>245.39272700000001</v>
      </c>
      <c r="I1733">
        <v>7.3217169999999996</v>
      </c>
    </row>
    <row r="1734" spans="1:9" x14ac:dyDescent="0.25">
      <c r="A1734">
        <v>1733</v>
      </c>
      <c r="B1734">
        <v>234.25358599999998</v>
      </c>
      <c r="C1734">
        <v>5.6666160000000003</v>
      </c>
      <c r="H1734">
        <v>245.39328</v>
      </c>
      <c r="I1734">
        <v>7.3216159999999997</v>
      </c>
    </row>
    <row r="1735" spans="1:9" x14ac:dyDescent="0.25">
      <c r="A1735">
        <v>1734</v>
      </c>
      <c r="B1735">
        <v>234.25656499999999</v>
      </c>
      <c r="C1735">
        <v>5.6527779999999996</v>
      </c>
      <c r="H1735">
        <v>245.369293</v>
      </c>
      <c r="I1735">
        <v>7.3368690000000001</v>
      </c>
    </row>
    <row r="1736" spans="1:9" x14ac:dyDescent="0.25">
      <c r="A1736">
        <v>1735</v>
      </c>
      <c r="B1736">
        <v>234.25429299999999</v>
      </c>
      <c r="C1736">
        <v>5.5884850000000004</v>
      </c>
      <c r="H1736">
        <v>245.37035299999999</v>
      </c>
      <c r="I1736">
        <v>7.3614139999999999</v>
      </c>
    </row>
    <row r="1737" spans="1:9" x14ac:dyDescent="0.25">
      <c r="A1737">
        <v>1736</v>
      </c>
      <c r="B1737">
        <v>234.26439299999998</v>
      </c>
      <c r="C1737">
        <v>5.6283329999999996</v>
      </c>
      <c r="H1737">
        <v>245.379898</v>
      </c>
      <c r="I1737">
        <v>7.343585</v>
      </c>
    </row>
    <row r="1738" spans="1:9" x14ac:dyDescent="0.25">
      <c r="A1738">
        <v>1737</v>
      </c>
      <c r="B1738">
        <v>234.31701799999999</v>
      </c>
      <c r="C1738">
        <v>5.6766160000000001</v>
      </c>
      <c r="H1738">
        <v>245.37585799999999</v>
      </c>
      <c r="I1738">
        <v>7.2790910000000002</v>
      </c>
    </row>
    <row r="1739" spans="1:9" x14ac:dyDescent="0.25">
      <c r="A1739">
        <v>1738</v>
      </c>
      <c r="B1739">
        <v>234.269949</v>
      </c>
      <c r="C1739">
        <v>5.6584849999999998</v>
      </c>
      <c r="H1739">
        <v>245.389442</v>
      </c>
      <c r="I1739">
        <v>7.192323</v>
      </c>
    </row>
    <row r="1740" spans="1:9" x14ac:dyDescent="0.25">
      <c r="A1740">
        <v>1739</v>
      </c>
      <c r="F1740">
        <v>234.80005</v>
      </c>
      <c r="G1740">
        <v>4.2786869999999997</v>
      </c>
      <c r="H1740">
        <v>245.354038</v>
      </c>
      <c r="I1740">
        <v>7.384595</v>
      </c>
    </row>
    <row r="1741" spans="1:9" x14ac:dyDescent="0.25">
      <c r="A1741">
        <v>1740</v>
      </c>
      <c r="F1741">
        <v>234.85853499999999</v>
      </c>
      <c r="G1741">
        <v>4.2836360000000004</v>
      </c>
    </row>
    <row r="1742" spans="1:9" x14ac:dyDescent="0.25">
      <c r="A1742">
        <v>1741</v>
      </c>
      <c r="D1742">
        <v>223.564798</v>
      </c>
      <c r="E1742">
        <v>7.1020709999999996</v>
      </c>
      <c r="F1742">
        <v>234.84141299999999</v>
      </c>
      <c r="G1742">
        <v>4.2722730000000002</v>
      </c>
    </row>
    <row r="1743" spans="1:9" x14ac:dyDescent="0.25">
      <c r="A1743">
        <v>1742</v>
      </c>
      <c r="D1743">
        <v>223.57010099999999</v>
      </c>
      <c r="E1743">
        <v>7.0904550000000004</v>
      </c>
      <c r="F1743">
        <v>234.81787800000001</v>
      </c>
      <c r="G1743">
        <v>4.3209090000000003</v>
      </c>
    </row>
    <row r="1744" spans="1:9" x14ac:dyDescent="0.25">
      <c r="A1744">
        <v>1743</v>
      </c>
      <c r="D1744">
        <v>223.58873700000001</v>
      </c>
      <c r="E1744">
        <v>7.0744439999999997</v>
      </c>
      <c r="F1744">
        <v>234.79717199999999</v>
      </c>
      <c r="G1744">
        <v>4.3389899999999999</v>
      </c>
    </row>
    <row r="1745" spans="1:9" x14ac:dyDescent="0.25">
      <c r="A1745">
        <v>1744</v>
      </c>
      <c r="D1745">
        <v>223.59308100000001</v>
      </c>
      <c r="E1745">
        <v>7.0841419999999999</v>
      </c>
      <c r="F1745">
        <v>234.80394000000001</v>
      </c>
      <c r="G1745">
        <v>4.2932829999999997</v>
      </c>
    </row>
    <row r="1746" spans="1:9" x14ac:dyDescent="0.25">
      <c r="A1746">
        <v>1745</v>
      </c>
      <c r="D1746">
        <v>223.58030299999999</v>
      </c>
      <c r="E1746">
        <v>7.0862119999999997</v>
      </c>
      <c r="F1746">
        <v>234.80924199999998</v>
      </c>
      <c r="G1746">
        <v>4.2981819999999997</v>
      </c>
    </row>
    <row r="1747" spans="1:9" x14ac:dyDescent="0.25">
      <c r="A1747">
        <v>1746</v>
      </c>
      <c r="D1747">
        <v>223.59444400000001</v>
      </c>
      <c r="E1747">
        <v>7.0612630000000003</v>
      </c>
      <c r="F1747">
        <v>234.83712</v>
      </c>
      <c r="G1747">
        <v>4.341666</v>
      </c>
    </row>
    <row r="1748" spans="1:9" x14ac:dyDescent="0.25">
      <c r="A1748">
        <v>1747</v>
      </c>
      <c r="D1748">
        <v>223.58722299999999</v>
      </c>
      <c r="E1748">
        <v>7.0730810000000002</v>
      </c>
      <c r="F1748">
        <v>234.82343299999999</v>
      </c>
      <c r="G1748">
        <v>4.3552520000000001</v>
      </c>
    </row>
    <row r="1749" spans="1:9" x14ac:dyDescent="0.25">
      <c r="A1749">
        <v>1748</v>
      </c>
      <c r="D1749">
        <v>223.59388799999999</v>
      </c>
      <c r="E1749">
        <v>7.0731310000000001</v>
      </c>
      <c r="F1749">
        <v>234.809797</v>
      </c>
      <c r="G1749">
        <v>4.3805560000000003</v>
      </c>
    </row>
    <row r="1750" spans="1:9" x14ac:dyDescent="0.25">
      <c r="A1750">
        <v>1749</v>
      </c>
      <c r="D1750">
        <v>223.588435</v>
      </c>
      <c r="E1750">
        <v>7.0711110000000001</v>
      </c>
      <c r="F1750">
        <v>234.80005</v>
      </c>
      <c r="G1750">
        <v>4.2786869999999997</v>
      </c>
    </row>
    <row r="1751" spans="1:9" x14ac:dyDescent="0.25">
      <c r="A1751">
        <v>1750</v>
      </c>
      <c r="D1751">
        <v>223.569041</v>
      </c>
      <c r="E1751">
        <v>7.0980809999999996</v>
      </c>
      <c r="F1751">
        <v>234.80005</v>
      </c>
      <c r="G1751">
        <v>4.2786869999999997</v>
      </c>
    </row>
    <row r="1752" spans="1:9" x14ac:dyDescent="0.25">
      <c r="A1752">
        <v>1751</v>
      </c>
      <c r="D1752">
        <v>223.530404</v>
      </c>
      <c r="E1752">
        <v>7.0513630000000003</v>
      </c>
    </row>
    <row r="1753" spans="1:9" x14ac:dyDescent="0.25">
      <c r="A1753">
        <v>1752</v>
      </c>
      <c r="D1753">
        <v>223.564798</v>
      </c>
      <c r="E1753">
        <v>7.1020709999999996</v>
      </c>
    </row>
    <row r="1754" spans="1:9" x14ac:dyDescent="0.25">
      <c r="A1754">
        <v>1753</v>
      </c>
      <c r="B1754">
        <v>215.72848500000001</v>
      </c>
      <c r="C1754">
        <v>6.1430300000000004</v>
      </c>
      <c r="D1754">
        <v>223.564798</v>
      </c>
      <c r="E1754">
        <v>7.1020709999999996</v>
      </c>
    </row>
    <row r="1755" spans="1:9" x14ac:dyDescent="0.25">
      <c r="A1755">
        <v>1754</v>
      </c>
      <c r="B1755">
        <v>215.773132</v>
      </c>
      <c r="C1755">
        <v>6.064495</v>
      </c>
    </row>
    <row r="1756" spans="1:9" x14ac:dyDescent="0.25">
      <c r="A1756">
        <v>1755</v>
      </c>
      <c r="B1756">
        <v>215.74424199999999</v>
      </c>
      <c r="C1756">
        <v>6.018535</v>
      </c>
      <c r="H1756">
        <v>223.01984899999999</v>
      </c>
      <c r="I1756">
        <v>7.8585349999999998</v>
      </c>
    </row>
    <row r="1757" spans="1:9" x14ac:dyDescent="0.25">
      <c r="A1757">
        <v>1756</v>
      </c>
      <c r="B1757">
        <v>215.69181800000001</v>
      </c>
      <c r="C1757">
        <v>6.079949</v>
      </c>
      <c r="H1757">
        <v>222.99767700000001</v>
      </c>
      <c r="I1757">
        <v>7.8561620000000003</v>
      </c>
    </row>
    <row r="1758" spans="1:9" x14ac:dyDescent="0.25">
      <c r="A1758">
        <v>1757</v>
      </c>
      <c r="B1758">
        <v>215.685303</v>
      </c>
      <c r="C1758">
        <v>6.1490400000000003</v>
      </c>
      <c r="H1758">
        <v>222.97595999999999</v>
      </c>
      <c r="I1758">
        <v>7.8536869999999999</v>
      </c>
    </row>
    <row r="1759" spans="1:9" x14ac:dyDescent="0.25">
      <c r="A1759">
        <v>1758</v>
      </c>
      <c r="B1759">
        <v>215.727576</v>
      </c>
      <c r="C1759">
        <v>6.1650510000000001</v>
      </c>
      <c r="H1759">
        <v>222.98196999999999</v>
      </c>
      <c r="I1759">
        <v>7.8762119999999998</v>
      </c>
    </row>
    <row r="1760" spans="1:9" x14ac:dyDescent="0.25">
      <c r="A1760">
        <v>1759</v>
      </c>
      <c r="B1760">
        <v>215.69565700000001</v>
      </c>
      <c r="C1760">
        <v>6.1052020000000002</v>
      </c>
      <c r="H1760">
        <v>222.938434</v>
      </c>
      <c r="I1760">
        <v>7.8828779999999998</v>
      </c>
    </row>
    <row r="1761" spans="1:9" x14ac:dyDescent="0.25">
      <c r="A1761">
        <v>1760</v>
      </c>
      <c r="B1761">
        <v>215.73232300000001</v>
      </c>
      <c r="C1761">
        <v>6.1158590000000004</v>
      </c>
      <c r="H1761">
        <v>222.929596</v>
      </c>
      <c r="I1761">
        <v>7.9066159999999996</v>
      </c>
    </row>
    <row r="1762" spans="1:9" x14ac:dyDescent="0.25">
      <c r="A1762">
        <v>1761</v>
      </c>
      <c r="B1762">
        <v>215.74747500000001</v>
      </c>
      <c r="C1762">
        <v>6.1128790000000004</v>
      </c>
      <c r="H1762">
        <v>222.96399</v>
      </c>
      <c r="I1762">
        <v>7.8900499999999996</v>
      </c>
    </row>
    <row r="1763" spans="1:9" x14ac:dyDescent="0.25">
      <c r="A1763">
        <v>1762</v>
      </c>
      <c r="B1763">
        <v>215.663839</v>
      </c>
      <c r="C1763">
        <v>6.1860099999999996</v>
      </c>
      <c r="H1763">
        <v>222.96757600000001</v>
      </c>
      <c r="I1763">
        <v>7.8498479999999997</v>
      </c>
    </row>
    <row r="1764" spans="1:9" x14ac:dyDescent="0.25">
      <c r="A1764">
        <v>1763</v>
      </c>
      <c r="B1764">
        <v>215.72848500000001</v>
      </c>
      <c r="C1764">
        <v>6.1430300000000004</v>
      </c>
      <c r="H1764">
        <v>222.96131299999999</v>
      </c>
      <c r="I1764">
        <v>7.8949999999999996</v>
      </c>
    </row>
    <row r="1765" spans="1:9" x14ac:dyDescent="0.25">
      <c r="A1765">
        <v>1764</v>
      </c>
      <c r="F1765">
        <v>217.011313</v>
      </c>
      <c r="G1765">
        <v>5.0172730000000003</v>
      </c>
      <c r="H1765">
        <v>223.01176699999999</v>
      </c>
      <c r="I1765">
        <v>7.8753539999999997</v>
      </c>
    </row>
    <row r="1766" spans="1:9" x14ac:dyDescent="0.25">
      <c r="A1766">
        <v>1765</v>
      </c>
      <c r="F1766">
        <v>217.03121200000001</v>
      </c>
      <c r="G1766">
        <v>4.992121</v>
      </c>
      <c r="H1766">
        <v>223.02504999999999</v>
      </c>
      <c r="I1766">
        <v>7.8547969999999996</v>
      </c>
    </row>
    <row r="1767" spans="1:9" x14ac:dyDescent="0.25">
      <c r="A1767">
        <v>1766</v>
      </c>
      <c r="F1767">
        <v>217.02287899999999</v>
      </c>
      <c r="G1767">
        <v>5.020454</v>
      </c>
      <c r="H1767">
        <v>223.01984899999999</v>
      </c>
      <c r="I1767">
        <v>7.8585349999999998</v>
      </c>
    </row>
    <row r="1768" spans="1:9" x14ac:dyDescent="0.25">
      <c r="A1768">
        <v>1767</v>
      </c>
      <c r="D1768">
        <v>204.65382699999998</v>
      </c>
      <c r="E1768">
        <v>7.89954</v>
      </c>
      <c r="F1768">
        <v>217.01717199999999</v>
      </c>
      <c r="G1768">
        <v>5.0321720000000001</v>
      </c>
    </row>
    <row r="1769" spans="1:9" x14ac:dyDescent="0.25">
      <c r="A1769">
        <v>1768</v>
      </c>
      <c r="D1769">
        <v>204.63051099999998</v>
      </c>
      <c r="E1769">
        <v>7.9055609999999996</v>
      </c>
      <c r="F1769">
        <v>217.04020199999999</v>
      </c>
      <c r="G1769">
        <v>5.0354039999999998</v>
      </c>
    </row>
    <row r="1770" spans="1:9" x14ac:dyDescent="0.25">
      <c r="A1770">
        <v>1769</v>
      </c>
      <c r="D1770">
        <v>204.62586499999998</v>
      </c>
      <c r="E1770">
        <v>7.9294390000000003</v>
      </c>
      <c r="F1770">
        <v>217.087222</v>
      </c>
      <c r="G1770">
        <v>5.0291410000000001</v>
      </c>
    </row>
    <row r="1771" spans="1:9" x14ac:dyDescent="0.25">
      <c r="A1771">
        <v>1770</v>
      </c>
      <c r="D1771">
        <v>204.61362</v>
      </c>
      <c r="E1771">
        <v>7.9297449999999996</v>
      </c>
      <c r="F1771">
        <v>217.06419199999999</v>
      </c>
      <c r="G1771">
        <v>5.0193940000000001</v>
      </c>
    </row>
    <row r="1772" spans="1:9" x14ac:dyDescent="0.25">
      <c r="A1772">
        <v>1771</v>
      </c>
      <c r="D1772">
        <v>204.59581299999999</v>
      </c>
      <c r="E1772">
        <v>7.9255100000000001</v>
      </c>
      <c r="F1772">
        <v>217.03303099999999</v>
      </c>
      <c r="G1772">
        <v>4.969697</v>
      </c>
    </row>
    <row r="1773" spans="1:9" x14ac:dyDescent="0.25">
      <c r="A1773">
        <v>1772</v>
      </c>
      <c r="D1773">
        <v>204.598468</v>
      </c>
      <c r="E1773">
        <v>7.9248469999999998</v>
      </c>
      <c r="F1773">
        <v>217.08050499999999</v>
      </c>
      <c r="G1773">
        <v>5.0357070000000004</v>
      </c>
    </row>
    <row r="1774" spans="1:9" x14ac:dyDescent="0.25">
      <c r="A1774">
        <v>1773</v>
      </c>
      <c r="D1774">
        <v>204.58805799999999</v>
      </c>
      <c r="E1774">
        <v>7.9206630000000002</v>
      </c>
      <c r="F1774">
        <v>217.08050499999999</v>
      </c>
      <c r="G1774">
        <v>5.0357070000000004</v>
      </c>
    </row>
    <row r="1775" spans="1:9" x14ac:dyDescent="0.25">
      <c r="A1775">
        <v>1774</v>
      </c>
      <c r="D1775">
        <v>204.603419</v>
      </c>
      <c r="E1775">
        <v>7.9276020000000003</v>
      </c>
    </row>
    <row r="1776" spans="1:9" x14ac:dyDescent="0.25">
      <c r="A1776">
        <v>1775</v>
      </c>
      <c r="D1776">
        <v>204.58581799999999</v>
      </c>
      <c r="E1776">
        <v>7.9127039999999997</v>
      </c>
    </row>
    <row r="1777" spans="1:9" x14ac:dyDescent="0.25">
      <c r="A1777">
        <v>1776</v>
      </c>
      <c r="B1777">
        <v>197.198928</v>
      </c>
      <c r="C1777">
        <v>6.6323980000000002</v>
      </c>
      <c r="D1777">
        <v>204.63076699999999</v>
      </c>
      <c r="E1777">
        <v>7.9279590000000004</v>
      </c>
    </row>
    <row r="1778" spans="1:9" x14ac:dyDescent="0.25">
      <c r="A1778">
        <v>1777</v>
      </c>
      <c r="B1778">
        <v>197.150611</v>
      </c>
      <c r="C1778">
        <v>6.5118879999999999</v>
      </c>
      <c r="D1778">
        <v>204.62643</v>
      </c>
      <c r="E1778">
        <v>7.9417850000000003</v>
      </c>
    </row>
    <row r="1779" spans="1:9" x14ac:dyDescent="0.25">
      <c r="A1779">
        <v>1778</v>
      </c>
      <c r="B1779">
        <v>197.154437</v>
      </c>
      <c r="C1779">
        <v>6.5828569999999997</v>
      </c>
      <c r="D1779">
        <v>204.65382699999998</v>
      </c>
      <c r="E1779">
        <v>7.89954</v>
      </c>
    </row>
    <row r="1780" spans="1:9" x14ac:dyDescent="0.25">
      <c r="A1780">
        <v>1779</v>
      </c>
      <c r="B1780">
        <v>197.17800799999998</v>
      </c>
      <c r="C1780">
        <v>6.5844379999999996</v>
      </c>
    </row>
    <row r="1781" spans="1:9" x14ac:dyDescent="0.25">
      <c r="A1781">
        <v>1780</v>
      </c>
      <c r="B1781">
        <v>197.20096899999999</v>
      </c>
      <c r="C1781">
        <v>6.5931119999999996</v>
      </c>
      <c r="H1781">
        <v>203.364181</v>
      </c>
      <c r="I1781">
        <v>9.3331630000000008</v>
      </c>
    </row>
    <row r="1782" spans="1:9" x14ac:dyDescent="0.25">
      <c r="A1782">
        <v>1781</v>
      </c>
      <c r="B1782">
        <v>197.21209299999998</v>
      </c>
      <c r="C1782">
        <v>6.5890310000000003</v>
      </c>
      <c r="H1782">
        <v>203.368571</v>
      </c>
      <c r="I1782">
        <v>9.3854590000000009</v>
      </c>
    </row>
    <row r="1783" spans="1:9" x14ac:dyDescent="0.25">
      <c r="A1783">
        <v>1782</v>
      </c>
      <c r="B1783">
        <v>197.229083</v>
      </c>
      <c r="C1783">
        <v>6.5949999999999998</v>
      </c>
      <c r="H1783">
        <v>203.36673300000001</v>
      </c>
      <c r="I1783">
        <v>9.3745919999999998</v>
      </c>
    </row>
    <row r="1784" spans="1:9" x14ac:dyDescent="0.25">
      <c r="A1784">
        <v>1783</v>
      </c>
      <c r="B1784">
        <v>197.24535699999998</v>
      </c>
      <c r="C1784">
        <v>6.614541</v>
      </c>
      <c r="H1784">
        <v>203.379234</v>
      </c>
      <c r="I1784">
        <v>9.4088770000000004</v>
      </c>
    </row>
    <row r="1785" spans="1:9" x14ac:dyDescent="0.25">
      <c r="A1785">
        <v>1784</v>
      </c>
      <c r="B1785">
        <v>197.23801</v>
      </c>
      <c r="C1785">
        <v>6.6029090000000004</v>
      </c>
      <c r="H1785">
        <v>203.36796099999998</v>
      </c>
      <c r="I1785">
        <v>9.4092350000000007</v>
      </c>
    </row>
    <row r="1786" spans="1:9" x14ac:dyDescent="0.25">
      <c r="A1786">
        <v>1785</v>
      </c>
      <c r="B1786">
        <v>197.26106899999999</v>
      </c>
      <c r="C1786">
        <v>6.5342859999999998</v>
      </c>
      <c r="H1786">
        <v>203.36356999999998</v>
      </c>
      <c r="I1786">
        <v>9.4195910000000005</v>
      </c>
    </row>
    <row r="1787" spans="1:9" x14ac:dyDescent="0.25">
      <c r="A1787">
        <v>1786</v>
      </c>
      <c r="B1787">
        <v>197.198928</v>
      </c>
      <c r="C1787">
        <v>6.6323980000000002</v>
      </c>
      <c r="F1787">
        <v>198.96091799999999</v>
      </c>
      <c r="G1787">
        <v>5.9006629999999998</v>
      </c>
      <c r="H1787">
        <v>203.34265099999999</v>
      </c>
      <c r="I1787">
        <v>9.4831629999999993</v>
      </c>
    </row>
    <row r="1788" spans="1:9" x14ac:dyDescent="0.25">
      <c r="A1788">
        <v>1787</v>
      </c>
      <c r="F1788">
        <v>198.883163</v>
      </c>
      <c r="G1788">
        <v>5.8984690000000004</v>
      </c>
      <c r="H1788">
        <v>203.36489799999998</v>
      </c>
      <c r="I1788">
        <v>9.4812750000000001</v>
      </c>
    </row>
    <row r="1789" spans="1:9" x14ac:dyDescent="0.25">
      <c r="A1789">
        <v>1788</v>
      </c>
      <c r="F1789">
        <v>198.86479499999999</v>
      </c>
      <c r="G1789">
        <v>5.9010720000000001</v>
      </c>
      <c r="H1789">
        <v>203.387294</v>
      </c>
      <c r="I1789">
        <v>9.4111220000000007</v>
      </c>
    </row>
    <row r="1790" spans="1:9" x14ac:dyDescent="0.25">
      <c r="A1790">
        <v>1789</v>
      </c>
      <c r="F1790">
        <v>198.85673399999999</v>
      </c>
      <c r="G1790">
        <v>5.906072</v>
      </c>
      <c r="H1790">
        <v>203.330207</v>
      </c>
      <c r="I1790">
        <v>9.4297959999999996</v>
      </c>
    </row>
    <row r="1791" spans="1:9" x14ac:dyDescent="0.25">
      <c r="A1791">
        <v>1790</v>
      </c>
      <c r="F1791">
        <v>198.85750099999998</v>
      </c>
      <c r="G1791">
        <v>5.9020919999999997</v>
      </c>
      <c r="H1791">
        <v>203.35183599999999</v>
      </c>
      <c r="I1791">
        <v>9.4779599999999995</v>
      </c>
    </row>
    <row r="1792" spans="1:9" x14ac:dyDescent="0.25">
      <c r="A1792">
        <v>1791</v>
      </c>
      <c r="D1792">
        <v>184.536632</v>
      </c>
      <c r="E1792">
        <v>8.2639279999999999</v>
      </c>
      <c r="F1792">
        <v>198.87795899999998</v>
      </c>
      <c r="G1792">
        <v>5.8532140000000004</v>
      </c>
      <c r="H1792">
        <v>203.364181</v>
      </c>
      <c r="I1792">
        <v>9.3331630000000008</v>
      </c>
    </row>
    <row r="1793" spans="1:9" x14ac:dyDescent="0.25">
      <c r="A1793">
        <v>1792</v>
      </c>
      <c r="D1793">
        <v>184.51765</v>
      </c>
      <c r="E1793">
        <v>8.2633679999999998</v>
      </c>
      <c r="F1793">
        <v>198.86780499999998</v>
      </c>
      <c r="G1793">
        <v>5.82097</v>
      </c>
    </row>
    <row r="1794" spans="1:9" x14ac:dyDescent="0.25">
      <c r="A1794">
        <v>1793</v>
      </c>
      <c r="D1794">
        <v>184.53107</v>
      </c>
      <c r="E1794">
        <v>8.2679600000000004</v>
      </c>
      <c r="F1794">
        <v>198.86066399999999</v>
      </c>
      <c r="G1794">
        <v>5.786225</v>
      </c>
    </row>
    <row r="1795" spans="1:9" x14ac:dyDescent="0.25">
      <c r="A1795">
        <v>1794</v>
      </c>
      <c r="D1795">
        <v>184.526172</v>
      </c>
      <c r="E1795">
        <v>8.2794380000000007</v>
      </c>
      <c r="F1795">
        <v>198.82887599999998</v>
      </c>
      <c r="G1795">
        <v>5.8306630000000004</v>
      </c>
    </row>
    <row r="1796" spans="1:9" x14ac:dyDescent="0.25">
      <c r="A1796">
        <v>1795</v>
      </c>
      <c r="D1796">
        <v>184.51632599999999</v>
      </c>
      <c r="E1796">
        <v>8.262041</v>
      </c>
      <c r="F1796">
        <v>198.96091799999999</v>
      </c>
      <c r="G1796">
        <v>5.9006629999999998</v>
      </c>
    </row>
    <row r="1797" spans="1:9" x14ac:dyDescent="0.25">
      <c r="A1797">
        <v>1796</v>
      </c>
      <c r="D1797">
        <v>184.50433699999999</v>
      </c>
      <c r="E1797">
        <v>8.2669379999999997</v>
      </c>
    </row>
    <row r="1798" spans="1:9" x14ac:dyDescent="0.25">
      <c r="A1798">
        <v>1797</v>
      </c>
      <c r="D1798">
        <v>184.500304</v>
      </c>
      <c r="E1798">
        <v>8.2567850000000007</v>
      </c>
    </row>
    <row r="1799" spans="1:9" x14ac:dyDescent="0.25">
      <c r="A1799">
        <v>1798</v>
      </c>
      <c r="D1799">
        <v>184.501937</v>
      </c>
      <c r="E1799">
        <v>8.2291840000000001</v>
      </c>
    </row>
    <row r="1800" spans="1:9" x14ac:dyDescent="0.25">
      <c r="A1800">
        <v>1799</v>
      </c>
      <c r="B1800">
        <v>177.63770199999999</v>
      </c>
      <c r="C1800">
        <v>6.7714290000000004</v>
      </c>
      <c r="D1800">
        <v>184.493571</v>
      </c>
      <c r="E1800">
        <v>8.2483170000000001</v>
      </c>
    </row>
    <row r="1801" spans="1:9" x14ac:dyDescent="0.25">
      <c r="A1801">
        <v>1800</v>
      </c>
      <c r="B1801">
        <v>177.56550899999999</v>
      </c>
      <c r="C1801">
        <v>6.7918880000000001</v>
      </c>
      <c r="D1801">
        <v>184.510661</v>
      </c>
      <c r="E1801">
        <v>8.2496419999999997</v>
      </c>
    </row>
    <row r="1802" spans="1:9" x14ac:dyDescent="0.25">
      <c r="A1802">
        <v>1801</v>
      </c>
      <c r="B1802">
        <v>177.588416</v>
      </c>
      <c r="C1802">
        <v>6.7487750000000002</v>
      </c>
      <c r="D1802">
        <v>184.536632</v>
      </c>
      <c r="E1802">
        <v>8.2639279999999999</v>
      </c>
    </row>
    <row r="1803" spans="1:9" x14ac:dyDescent="0.25">
      <c r="A1803">
        <v>1802</v>
      </c>
      <c r="B1803">
        <v>177.65714</v>
      </c>
      <c r="C1803">
        <v>6.7889290000000004</v>
      </c>
    </row>
    <row r="1804" spans="1:9" x14ac:dyDescent="0.25">
      <c r="A1804">
        <v>1803</v>
      </c>
      <c r="B1804">
        <v>177.61122399999999</v>
      </c>
      <c r="C1804">
        <v>6.725867</v>
      </c>
    </row>
    <row r="1805" spans="1:9" x14ac:dyDescent="0.25">
      <c r="A1805">
        <v>1804</v>
      </c>
      <c r="B1805">
        <v>177.65219199999999</v>
      </c>
      <c r="C1805">
        <v>6.7456129999999996</v>
      </c>
    </row>
    <row r="1806" spans="1:9" x14ac:dyDescent="0.25">
      <c r="A1806">
        <v>1805</v>
      </c>
      <c r="B1806">
        <v>177.61709099999999</v>
      </c>
      <c r="C1806">
        <v>6.7507650000000003</v>
      </c>
    </row>
    <row r="1807" spans="1:9" x14ac:dyDescent="0.25">
      <c r="A1807">
        <v>1806</v>
      </c>
      <c r="B1807">
        <v>177.53647699999999</v>
      </c>
      <c r="C1807">
        <v>6.7700509999999996</v>
      </c>
      <c r="H1807">
        <v>180.58372399999999</v>
      </c>
      <c r="I1807">
        <v>9.9744899999999994</v>
      </c>
    </row>
    <row r="1808" spans="1:9" x14ac:dyDescent="0.25">
      <c r="A1808">
        <v>1807</v>
      </c>
      <c r="B1808">
        <v>177.425254</v>
      </c>
      <c r="C1808">
        <v>6.7227550000000003</v>
      </c>
      <c r="H1808">
        <v>180.59428700000001</v>
      </c>
      <c r="I1808">
        <v>9.9947959999999991</v>
      </c>
    </row>
    <row r="1809" spans="1:9" x14ac:dyDescent="0.25">
      <c r="A1809">
        <v>1808</v>
      </c>
      <c r="B1809">
        <v>177.63770199999999</v>
      </c>
      <c r="C1809">
        <v>6.7714290000000004</v>
      </c>
      <c r="F1809">
        <v>178.20489599999999</v>
      </c>
      <c r="G1809">
        <v>5.6466839999999996</v>
      </c>
      <c r="H1809">
        <v>180.622907</v>
      </c>
      <c r="I1809">
        <v>10.007346999999999</v>
      </c>
    </row>
    <row r="1810" spans="1:9" x14ac:dyDescent="0.25">
      <c r="A1810">
        <v>1809</v>
      </c>
      <c r="F1810">
        <v>178.18418199999999</v>
      </c>
      <c r="G1810">
        <v>5.5920920000000001</v>
      </c>
      <c r="H1810">
        <v>180.65428499999999</v>
      </c>
      <c r="I1810">
        <v>10.058418</v>
      </c>
    </row>
    <row r="1811" spans="1:9" x14ac:dyDescent="0.25">
      <c r="A1811">
        <v>1810</v>
      </c>
      <c r="F1811">
        <v>178.114845</v>
      </c>
      <c r="G1811">
        <v>5.5232140000000003</v>
      </c>
      <c r="H1811">
        <v>180.648009</v>
      </c>
      <c r="I1811">
        <v>10.058265</v>
      </c>
    </row>
    <row r="1812" spans="1:9" x14ac:dyDescent="0.25">
      <c r="A1812">
        <v>1811</v>
      </c>
      <c r="F1812">
        <v>178.13561199999998</v>
      </c>
      <c r="G1812">
        <v>5.5301020000000003</v>
      </c>
      <c r="H1812">
        <v>180.66734399999999</v>
      </c>
      <c r="I1812">
        <v>10.035102</v>
      </c>
    </row>
    <row r="1813" spans="1:9" x14ac:dyDescent="0.25">
      <c r="A1813">
        <v>1812</v>
      </c>
      <c r="F1813">
        <v>178.09953999999999</v>
      </c>
      <c r="G1813">
        <v>5.5306119999999996</v>
      </c>
      <c r="H1813">
        <v>180.63821300000001</v>
      </c>
      <c r="I1813">
        <v>10.032857</v>
      </c>
    </row>
    <row r="1814" spans="1:9" x14ac:dyDescent="0.25">
      <c r="A1814">
        <v>1813</v>
      </c>
      <c r="F1814">
        <v>178.11203899999998</v>
      </c>
      <c r="G1814">
        <v>5.5110710000000003</v>
      </c>
      <c r="H1814">
        <v>180.61076700000001</v>
      </c>
      <c r="I1814">
        <v>10.053622000000001</v>
      </c>
    </row>
    <row r="1815" spans="1:9" x14ac:dyDescent="0.25">
      <c r="A1815">
        <v>1814</v>
      </c>
      <c r="D1815">
        <v>164.66719399999999</v>
      </c>
      <c r="E1815">
        <v>8.400817</v>
      </c>
      <c r="F1815">
        <v>178.16163</v>
      </c>
      <c r="G1815">
        <v>5.5069379999999999</v>
      </c>
      <c r="H1815">
        <v>180.62229500000001</v>
      </c>
      <c r="I1815">
        <v>10.016275</v>
      </c>
    </row>
    <row r="1816" spans="1:9" x14ac:dyDescent="0.25">
      <c r="A1816">
        <v>1815</v>
      </c>
      <c r="D1816">
        <v>164.674846</v>
      </c>
      <c r="E1816">
        <v>8.3680610000000009</v>
      </c>
      <c r="F1816">
        <v>178.16494699999998</v>
      </c>
      <c r="G1816">
        <v>5.4534690000000001</v>
      </c>
      <c r="H1816">
        <v>180.58489700000001</v>
      </c>
      <c r="I1816">
        <v>9.9437750000000005</v>
      </c>
    </row>
    <row r="1817" spans="1:9" x14ac:dyDescent="0.25">
      <c r="A1817">
        <v>1816</v>
      </c>
      <c r="D1817">
        <v>164.640457</v>
      </c>
      <c r="E1817">
        <v>8.3769390000000001</v>
      </c>
      <c r="F1817">
        <v>178.15025399999999</v>
      </c>
      <c r="G1817">
        <v>5.4604590000000002</v>
      </c>
    </row>
    <row r="1818" spans="1:9" x14ac:dyDescent="0.25">
      <c r="A1818">
        <v>1817</v>
      </c>
      <c r="D1818">
        <v>164.66913099999999</v>
      </c>
      <c r="E1818">
        <v>8.4056630000000006</v>
      </c>
      <c r="F1818">
        <v>178.147651</v>
      </c>
      <c r="G1818">
        <v>5.545153</v>
      </c>
    </row>
    <row r="1819" spans="1:9" x14ac:dyDescent="0.25">
      <c r="A1819">
        <v>1818</v>
      </c>
      <c r="D1819">
        <v>164.678315</v>
      </c>
      <c r="E1819">
        <v>8.3982659999999996</v>
      </c>
      <c r="F1819">
        <v>178.20489599999999</v>
      </c>
      <c r="G1819">
        <v>5.6466839999999996</v>
      </c>
    </row>
    <row r="1820" spans="1:9" x14ac:dyDescent="0.25">
      <c r="A1820">
        <v>1819</v>
      </c>
      <c r="D1820">
        <v>164.72836699999999</v>
      </c>
      <c r="E1820">
        <v>8.3776030000000006</v>
      </c>
    </row>
    <row r="1821" spans="1:9" x14ac:dyDescent="0.25">
      <c r="A1821">
        <v>1820</v>
      </c>
      <c r="D1821">
        <v>164.670051</v>
      </c>
      <c r="E1821">
        <v>8.3743879999999997</v>
      </c>
    </row>
    <row r="1822" spans="1:9" x14ac:dyDescent="0.25">
      <c r="A1822">
        <v>1821</v>
      </c>
      <c r="B1822">
        <v>159.33285599999999</v>
      </c>
      <c r="C1822">
        <v>6.8426530000000003</v>
      </c>
      <c r="D1822">
        <v>164.64402999999999</v>
      </c>
      <c r="E1822">
        <v>8.3363779999999998</v>
      </c>
    </row>
    <row r="1823" spans="1:9" x14ac:dyDescent="0.25">
      <c r="A1823">
        <v>1822</v>
      </c>
      <c r="B1823">
        <v>159.33382499999999</v>
      </c>
      <c r="C1823">
        <v>6.8497960000000004</v>
      </c>
      <c r="D1823">
        <v>164.61765199999999</v>
      </c>
      <c r="E1823">
        <v>8.3222450000000006</v>
      </c>
    </row>
    <row r="1824" spans="1:9" x14ac:dyDescent="0.25">
      <c r="A1824">
        <v>1823</v>
      </c>
      <c r="B1824">
        <v>159.33382499999999</v>
      </c>
      <c r="C1824">
        <v>6.8497960000000004</v>
      </c>
      <c r="D1824">
        <v>164.611682</v>
      </c>
      <c r="E1824">
        <v>8.3515309999999996</v>
      </c>
    </row>
    <row r="1825" spans="1:9" x14ac:dyDescent="0.25">
      <c r="A1825">
        <v>1824</v>
      </c>
      <c r="B1825">
        <v>159.38178499999998</v>
      </c>
      <c r="C1825">
        <v>6.8048469999999996</v>
      </c>
      <c r="D1825">
        <v>164.66719399999999</v>
      </c>
      <c r="E1825">
        <v>8.400817</v>
      </c>
    </row>
    <row r="1826" spans="1:9" x14ac:dyDescent="0.25">
      <c r="A1826">
        <v>1825</v>
      </c>
      <c r="B1826">
        <v>159.39372299999999</v>
      </c>
      <c r="C1826">
        <v>6.7877549999999998</v>
      </c>
    </row>
    <row r="1827" spans="1:9" x14ac:dyDescent="0.25">
      <c r="A1827">
        <v>1826</v>
      </c>
      <c r="B1827">
        <v>159.51260099999999</v>
      </c>
      <c r="C1827">
        <v>6.803572</v>
      </c>
    </row>
    <row r="1828" spans="1:9" x14ac:dyDescent="0.25">
      <c r="A1828">
        <v>1827</v>
      </c>
      <c r="B1828">
        <v>159.513417</v>
      </c>
      <c r="C1828">
        <v>6.8090809999999999</v>
      </c>
    </row>
    <row r="1829" spans="1:9" x14ac:dyDescent="0.25">
      <c r="A1829">
        <v>1828</v>
      </c>
      <c r="B1829">
        <v>159.51290699999998</v>
      </c>
      <c r="C1829">
        <v>6.7928069999999998</v>
      </c>
    </row>
    <row r="1830" spans="1:9" x14ac:dyDescent="0.25">
      <c r="A1830">
        <v>1829</v>
      </c>
      <c r="B1830">
        <v>159.33285599999999</v>
      </c>
      <c r="C1830">
        <v>6.8426530000000003</v>
      </c>
      <c r="H1830">
        <v>160.749438</v>
      </c>
      <c r="I1830">
        <v>9.6886729999999996</v>
      </c>
    </row>
    <row r="1831" spans="1:9" x14ac:dyDescent="0.25">
      <c r="A1831">
        <v>1830</v>
      </c>
      <c r="B1831">
        <v>159.33285599999999</v>
      </c>
      <c r="C1831">
        <v>6.8426530000000003</v>
      </c>
      <c r="H1831">
        <v>160.799183</v>
      </c>
      <c r="I1831">
        <v>9.6729079999999996</v>
      </c>
    </row>
    <row r="1832" spans="1:9" x14ac:dyDescent="0.25">
      <c r="A1832">
        <v>1831</v>
      </c>
      <c r="F1832">
        <v>160.05525399999999</v>
      </c>
      <c r="G1832">
        <v>5.4364290000000004</v>
      </c>
      <c r="H1832">
        <v>160.75464199999999</v>
      </c>
      <c r="I1832">
        <v>9.6751020000000008</v>
      </c>
    </row>
    <row r="1833" spans="1:9" x14ac:dyDescent="0.25">
      <c r="A1833">
        <v>1832</v>
      </c>
      <c r="F1833">
        <v>160.08984599999999</v>
      </c>
      <c r="G1833">
        <v>5.4873979999999998</v>
      </c>
      <c r="H1833">
        <v>160.78142800000001</v>
      </c>
      <c r="I1833">
        <v>9.6869899999999998</v>
      </c>
    </row>
    <row r="1834" spans="1:9" x14ac:dyDescent="0.25">
      <c r="A1834">
        <v>1833</v>
      </c>
      <c r="F1834">
        <v>160.117142</v>
      </c>
      <c r="G1834">
        <v>5.4814280000000002</v>
      </c>
      <c r="H1834">
        <v>160.829285</v>
      </c>
      <c r="I1834">
        <v>9.6821429999999999</v>
      </c>
    </row>
    <row r="1835" spans="1:9" x14ac:dyDescent="0.25">
      <c r="A1835">
        <v>1834</v>
      </c>
      <c r="F1835">
        <v>160.06372399999998</v>
      </c>
      <c r="G1835">
        <v>5.4316329999999997</v>
      </c>
      <c r="H1835">
        <v>160.80703899999997</v>
      </c>
      <c r="I1835">
        <v>9.6909690000000008</v>
      </c>
    </row>
    <row r="1836" spans="1:9" x14ac:dyDescent="0.25">
      <c r="A1836">
        <v>1835</v>
      </c>
      <c r="F1836">
        <v>160.06362200000001</v>
      </c>
      <c r="G1836">
        <v>5.43398</v>
      </c>
      <c r="H1836">
        <v>160.80555999999999</v>
      </c>
      <c r="I1836">
        <v>9.7235200000000006</v>
      </c>
    </row>
    <row r="1837" spans="1:9" x14ac:dyDescent="0.25">
      <c r="A1837">
        <v>1836</v>
      </c>
      <c r="D1837">
        <v>136.47811200000001</v>
      </c>
      <c r="E1837">
        <v>6.4130099999999999</v>
      </c>
      <c r="F1837">
        <v>160.13836599999999</v>
      </c>
      <c r="G1837">
        <v>5.4102550000000003</v>
      </c>
      <c r="H1837">
        <v>160.861377</v>
      </c>
      <c r="I1837">
        <v>9.7476020000000005</v>
      </c>
    </row>
    <row r="1838" spans="1:9" x14ac:dyDescent="0.25">
      <c r="A1838">
        <v>1837</v>
      </c>
      <c r="D1838">
        <v>136.488572</v>
      </c>
      <c r="E1838">
        <v>6.3993880000000001</v>
      </c>
      <c r="F1838">
        <v>160.18255099999999</v>
      </c>
      <c r="G1838">
        <v>5.3426530000000003</v>
      </c>
      <c r="H1838">
        <v>160.83209099999999</v>
      </c>
      <c r="I1838">
        <v>9.7874999999999996</v>
      </c>
    </row>
    <row r="1839" spans="1:9" x14ac:dyDescent="0.25">
      <c r="A1839">
        <v>1838</v>
      </c>
      <c r="D1839">
        <v>136.504739</v>
      </c>
      <c r="E1839">
        <v>6.4100510000000002</v>
      </c>
      <c r="F1839">
        <v>160.21306099999998</v>
      </c>
      <c r="G1839">
        <v>5.3728059999999997</v>
      </c>
      <c r="H1839">
        <v>160.749438</v>
      </c>
      <c r="I1839">
        <v>9.6886729999999996</v>
      </c>
    </row>
    <row r="1840" spans="1:9" x14ac:dyDescent="0.25">
      <c r="A1840">
        <v>1839</v>
      </c>
      <c r="D1840">
        <v>136.49698699999999</v>
      </c>
      <c r="E1840">
        <v>6.3787760000000002</v>
      </c>
      <c r="F1840">
        <v>160.31035599999998</v>
      </c>
      <c r="G1840">
        <v>5.4287239999999999</v>
      </c>
    </row>
    <row r="1841" spans="1:9" x14ac:dyDescent="0.25">
      <c r="A1841">
        <v>1840</v>
      </c>
      <c r="D1841">
        <v>136.50316700000002</v>
      </c>
      <c r="E1841">
        <v>6.4016330000000004</v>
      </c>
      <c r="F1841">
        <v>160.05525399999999</v>
      </c>
      <c r="G1841">
        <v>5.4364290000000004</v>
      </c>
    </row>
    <row r="1842" spans="1:9" x14ac:dyDescent="0.25">
      <c r="A1842">
        <v>1841</v>
      </c>
      <c r="D1842">
        <v>136.45832100000001</v>
      </c>
      <c r="E1842">
        <v>6.4643879999999996</v>
      </c>
    </row>
    <row r="1843" spans="1:9" x14ac:dyDescent="0.25">
      <c r="A1843">
        <v>1842</v>
      </c>
      <c r="D1843">
        <v>136.47811200000001</v>
      </c>
      <c r="E1843">
        <v>6.4130099999999999</v>
      </c>
    </row>
    <row r="1844" spans="1:9" x14ac:dyDescent="0.25">
      <c r="A1844">
        <v>1843</v>
      </c>
      <c r="D1844">
        <v>136.47811200000001</v>
      </c>
      <c r="E1844">
        <v>6.4130099999999999</v>
      </c>
    </row>
    <row r="1845" spans="1:9" x14ac:dyDescent="0.25">
      <c r="A1845">
        <v>1844</v>
      </c>
      <c r="B1845">
        <v>131.51163200000002</v>
      </c>
      <c r="C1845">
        <v>4.854031</v>
      </c>
      <c r="D1845">
        <v>136.47811200000001</v>
      </c>
      <c r="E1845">
        <v>6.4130099999999999</v>
      </c>
    </row>
    <row r="1846" spans="1:9" x14ac:dyDescent="0.25">
      <c r="A1846">
        <v>1845</v>
      </c>
      <c r="B1846">
        <v>131.47260399999999</v>
      </c>
      <c r="C1846">
        <v>4.8463260000000004</v>
      </c>
      <c r="D1846">
        <v>136.47811200000001</v>
      </c>
      <c r="E1846">
        <v>6.4130099999999999</v>
      </c>
    </row>
    <row r="1847" spans="1:9" x14ac:dyDescent="0.25">
      <c r="A1847">
        <v>1846</v>
      </c>
      <c r="B1847">
        <v>131.49943999999999</v>
      </c>
      <c r="C1847">
        <v>4.8224489999999998</v>
      </c>
      <c r="D1847">
        <v>136.47811200000001</v>
      </c>
      <c r="E1847">
        <v>6.4130099999999999</v>
      </c>
    </row>
    <row r="1848" spans="1:9" x14ac:dyDescent="0.25">
      <c r="A1848">
        <v>1847</v>
      </c>
      <c r="B1848">
        <v>131.51836900000001</v>
      </c>
      <c r="C1848">
        <v>4.8279079999999999</v>
      </c>
    </row>
    <row r="1849" spans="1:9" x14ac:dyDescent="0.25">
      <c r="A1849">
        <v>1848</v>
      </c>
      <c r="B1849">
        <v>131.492604</v>
      </c>
      <c r="C1849">
        <v>4.847296</v>
      </c>
    </row>
    <row r="1850" spans="1:9" x14ac:dyDescent="0.25">
      <c r="A1850">
        <v>1849</v>
      </c>
      <c r="B1850">
        <v>131.46132700000001</v>
      </c>
      <c r="C1850">
        <v>4.8728569999999998</v>
      </c>
    </row>
    <row r="1851" spans="1:9" x14ac:dyDescent="0.25">
      <c r="A1851">
        <v>1850</v>
      </c>
      <c r="B1851">
        <v>131.56617399999999</v>
      </c>
      <c r="C1851">
        <v>4.8416329999999999</v>
      </c>
      <c r="H1851">
        <v>132.69796100000002</v>
      </c>
      <c r="I1851">
        <v>7.8473980000000001</v>
      </c>
    </row>
    <row r="1852" spans="1:9" x14ac:dyDescent="0.25">
      <c r="A1852">
        <v>1851</v>
      </c>
      <c r="B1852">
        <v>131.49566000000002</v>
      </c>
      <c r="C1852">
        <v>4.8703060000000002</v>
      </c>
      <c r="H1852">
        <v>132.697293</v>
      </c>
      <c r="I1852">
        <v>7.8619380000000003</v>
      </c>
    </row>
    <row r="1853" spans="1:9" x14ac:dyDescent="0.25">
      <c r="A1853">
        <v>1852</v>
      </c>
      <c r="B1853">
        <v>131.49566000000002</v>
      </c>
      <c r="C1853">
        <v>4.8703060000000002</v>
      </c>
      <c r="H1853">
        <v>132.74719300000001</v>
      </c>
      <c r="I1853">
        <v>7.8225509999999998</v>
      </c>
    </row>
    <row r="1854" spans="1:9" x14ac:dyDescent="0.25">
      <c r="A1854">
        <v>1853</v>
      </c>
      <c r="B1854">
        <v>131.49566000000002</v>
      </c>
      <c r="C1854">
        <v>4.8703060000000002</v>
      </c>
      <c r="F1854">
        <v>132.09535700000001</v>
      </c>
      <c r="G1854">
        <v>3.359235</v>
      </c>
      <c r="H1854">
        <v>132.746377</v>
      </c>
      <c r="I1854">
        <v>7.8228059999999999</v>
      </c>
    </row>
    <row r="1855" spans="1:9" x14ac:dyDescent="0.25">
      <c r="A1855">
        <v>1854</v>
      </c>
      <c r="F1855">
        <v>132.19061400000001</v>
      </c>
      <c r="G1855">
        <v>3.4166840000000001</v>
      </c>
      <c r="H1855">
        <v>132.77699000000001</v>
      </c>
      <c r="I1855">
        <v>7.8550000000000004</v>
      </c>
    </row>
    <row r="1856" spans="1:9" x14ac:dyDescent="0.25">
      <c r="A1856">
        <v>1855</v>
      </c>
      <c r="F1856">
        <v>132.162091</v>
      </c>
      <c r="G1856">
        <v>3.3208669999999998</v>
      </c>
      <c r="H1856">
        <v>132.79250400000001</v>
      </c>
      <c r="I1856">
        <v>7.8583670000000003</v>
      </c>
    </row>
    <row r="1857" spans="1:9" x14ac:dyDescent="0.25">
      <c r="A1857">
        <v>1856</v>
      </c>
      <c r="F1857">
        <v>132.164693</v>
      </c>
      <c r="G1857">
        <v>3.3795920000000002</v>
      </c>
      <c r="H1857">
        <v>132.822858</v>
      </c>
      <c r="I1857">
        <v>7.8190809999999997</v>
      </c>
    </row>
    <row r="1858" spans="1:9" x14ac:dyDescent="0.25">
      <c r="A1858">
        <v>1857</v>
      </c>
      <c r="F1858">
        <v>132.27678800000001</v>
      </c>
      <c r="G1858">
        <v>3.2921939999999998</v>
      </c>
      <c r="H1858">
        <v>132.86699000000002</v>
      </c>
      <c r="I1858">
        <v>7.8228569999999999</v>
      </c>
    </row>
    <row r="1859" spans="1:9" x14ac:dyDescent="0.25">
      <c r="A1859">
        <v>1858</v>
      </c>
      <c r="F1859">
        <v>132.43320900000001</v>
      </c>
      <c r="G1859">
        <v>3.348163</v>
      </c>
      <c r="H1859">
        <v>132.89020200000002</v>
      </c>
      <c r="I1859">
        <v>7.8842350000000003</v>
      </c>
    </row>
    <row r="1860" spans="1:9" x14ac:dyDescent="0.25">
      <c r="A1860">
        <v>1859</v>
      </c>
      <c r="F1860">
        <v>132.35908599999999</v>
      </c>
      <c r="G1860">
        <v>3.37148</v>
      </c>
      <c r="H1860">
        <v>132.91933900000001</v>
      </c>
      <c r="I1860">
        <v>7.9050000000000002</v>
      </c>
    </row>
    <row r="1861" spans="1:9" x14ac:dyDescent="0.25">
      <c r="A1861">
        <v>1860</v>
      </c>
      <c r="D1861">
        <v>116.74188700000001</v>
      </c>
      <c r="E1861">
        <v>6.4129079999999998</v>
      </c>
      <c r="F1861">
        <v>132.28428300000002</v>
      </c>
      <c r="G1861">
        <v>3.3434179999999998</v>
      </c>
      <c r="H1861">
        <v>132.69796100000002</v>
      </c>
      <c r="I1861">
        <v>7.8473980000000001</v>
      </c>
    </row>
    <row r="1862" spans="1:9" x14ac:dyDescent="0.25">
      <c r="A1862">
        <v>1861</v>
      </c>
      <c r="D1862">
        <v>116.77612000000001</v>
      </c>
      <c r="E1862">
        <v>6.364541</v>
      </c>
      <c r="F1862">
        <v>132.28693800000002</v>
      </c>
      <c r="G1862">
        <v>3.3966829999999999</v>
      </c>
      <c r="H1862">
        <v>132.69796100000002</v>
      </c>
      <c r="I1862">
        <v>7.8473980000000001</v>
      </c>
    </row>
    <row r="1863" spans="1:9" x14ac:dyDescent="0.25">
      <c r="A1863">
        <v>1862</v>
      </c>
      <c r="D1863">
        <v>116.801278</v>
      </c>
      <c r="E1863">
        <v>6.3794389999999996</v>
      </c>
      <c r="F1863">
        <v>132.09535700000001</v>
      </c>
      <c r="G1863">
        <v>3.359235</v>
      </c>
    </row>
    <row r="1864" spans="1:9" x14ac:dyDescent="0.25">
      <c r="A1864">
        <v>1863</v>
      </c>
      <c r="D1864">
        <v>116.78780400000001</v>
      </c>
      <c r="E1864">
        <v>6.402857</v>
      </c>
    </row>
    <row r="1865" spans="1:9" x14ac:dyDescent="0.25">
      <c r="A1865">
        <v>1864</v>
      </c>
      <c r="D1865">
        <v>116.74551100000001</v>
      </c>
      <c r="E1865">
        <v>6.4243870000000003</v>
      </c>
    </row>
    <row r="1866" spans="1:9" x14ac:dyDescent="0.25">
      <c r="A1866">
        <v>1865</v>
      </c>
      <c r="D1866">
        <v>116.754693</v>
      </c>
      <c r="E1866">
        <v>6.4230099999999997</v>
      </c>
    </row>
    <row r="1867" spans="1:9" x14ac:dyDescent="0.25">
      <c r="A1867">
        <v>1866</v>
      </c>
      <c r="D1867">
        <v>116.762196</v>
      </c>
      <c r="E1867">
        <v>6.4265299999999996</v>
      </c>
    </row>
    <row r="1868" spans="1:9" x14ac:dyDescent="0.25">
      <c r="A1868">
        <v>1867</v>
      </c>
      <c r="B1868">
        <v>110.160256</v>
      </c>
      <c r="C1868">
        <v>5.0041330000000004</v>
      </c>
      <c r="D1868">
        <v>116.75295700000001</v>
      </c>
      <c r="E1868">
        <v>6.4265299999999996</v>
      </c>
    </row>
    <row r="1869" spans="1:9" x14ac:dyDescent="0.25">
      <c r="A1869">
        <v>1868</v>
      </c>
      <c r="B1869">
        <v>110.13800900000001</v>
      </c>
      <c r="C1869">
        <v>4.9483670000000002</v>
      </c>
      <c r="D1869">
        <v>116.792294</v>
      </c>
      <c r="E1869">
        <v>6.4266829999999997</v>
      </c>
    </row>
    <row r="1870" spans="1:9" x14ac:dyDescent="0.25">
      <c r="A1870">
        <v>1869</v>
      </c>
      <c r="B1870">
        <v>110.178471</v>
      </c>
      <c r="C1870">
        <v>4.9909689999999998</v>
      </c>
      <c r="D1870">
        <v>116.766122</v>
      </c>
      <c r="E1870">
        <v>6.4877039999999999</v>
      </c>
    </row>
    <row r="1871" spans="1:9" x14ac:dyDescent="0.25">
      <c r="A1871">
        <v>1870</v>
      </c>
      <c r="B1871">
        <v>110.145512</v>
      </c>
      <c r="C1871">
        <v>4.9893359999999998</v>
      </c>
      <c r="D1871">
        <v>116.74188700000001</v>
      </c>
      <c r="E1871">
        <v>6.4129079999999998</v>
      </c>
    </row>
    <row r="1872" spans="1:9" x14ac:dyDescent="0.25">
      <c r="A1872">
        <v>1871</v>
      </c>
      <c r="B1872">
        <v>110.11979400000001</v>
      </c>
      <c r="C1872">
        <v>4.9786219999999997</v>
      </c>
    </row>
    <row r="1873" spans="1:9" x14ac:dyDescent="0.25">
      <c r="A1873">
        <v>1872</v>
      </c>
      <c r="B1873">
        <v>110.15805900000001</v>
      </c>
      <c r="C1873">
        <v>4.9434690000000003</v>
      </c>
    </row>
    <row r="1874" spans="1:9" x14ac:dyDescent="0.25">
      <c r="A1874">
        <v>1873</v>
      </c>
      <c r="B1874">
        <v>110.15459100000001</v>
      </c>
      <c r="C1874">
        <v>4.9751019999999997</v>
      </c>
    </row>
    <row r="1875" spans="1:9" x14ac:dyDescent="0.25">
      <c r="A1875">
        <v>1874</v>
      </c>
      <c r="B1875">
        <v>110.12831600000001</v>
      </c>
      <c r="C1875">
        <v>4.9338769999999998</v>
      </c>
    </row>
    <row r="1876" spans="1:9" x14ac:dyDescent="0.25">
      <c r="A1876">
        <v>1875</v>
      </c>
      <c r="B1876">
        <v>110.160256</v>
      </c>
      <c r="C1876">
        <v>5.0041330000000004</v>
      </c>
      <c r="H1876">
        <v>110.973927</v>
      </c>
      <c r="I1876">
        <v>8.0956119999999991</v>
      </c>
    </row>
    <row r="1877" spans="1:9" x14ac:dyDescent="0.25">
      <c r="A1877">
        <v>1876</v>
      </c>
      <c r="B1877">
        <v>110.160256</v>
      </c>
      <c r="C1877">
        <v>5.0041330000000004</v>
      </c>
      <c r="H1877">
        <v>111.00694000000001</v>
      </c>
      <c r="I1877">
        <v>8.0821930000000002</v>
      </c>
    </row>
    <row r="1878" spans="1:9" x14ac:dyDescent="0.25">
      <c r="A1878">
        <v>1877</v>
      </c>
      <c r="F1878">
        <v>110.50841600000001</v>
      </c>
      <c r="G1878">
        <v>3.3786230000000002</v>
      </c>
      <c r="H1878">
        <v>111.014233</v>
      </c>
      <c r="I1878">
        <v>8.1151529999999994</v>
      </c>
    </row>
    <row r="1879" spans="1:9" x14ac:dyDescent="0.25">
      <c r="A1879">
        <v>1878</v>
      </c>
      <c r="F1879">
        <v>110.498009</v>
      </c>
      <c r="G1879">
        <v>3.3676020000000002</v>
      </c>
      <c r="H1879">
        <v>111.067498</v>
      </c>
      <c r="I1879">
        <v>8.0871929999999992</v>
      </c>
    </row>
    <row r="1880" spans="1:9" x14ac:dyDescent="0.25">
      <c r="A1880">
        <v>1879</v>
      </c>
      <c r="F1880">
        <v>110.46061</v>
      </c>
      <c r="G1880">
        <v>3.3582649999999998</v>
      </c>
      <c r="H1880">
        <v>111.07051200000001</v>
      </c>
      <c r="I1880">
        <v>8.0982140000000005</v>
      </c>
    </row>
    <row r="1881" spans="1:9" x14ac:dyDescent="0.25">
      <c r="A1881">
        <v>1880</v>
      </c>
      <c r="F1881">
        <v>110.525204</v>
      </c>
      <c r="G1881">
        <v>3.3610709999999999</v>
      </c>
      <c r="H1881">
        <v>111.05984600000001</v>
      </c>
      <c r="I1881">
        <v>8.085153</v>
      </c>
    </row>
    <row r="1882" spans="1:9" x14ac:dyDescent="0.25">
      <c r="A1882">
        <v>1881</v>
      </c>
      <c r="F1882">
        <v>110.52806200000001</v>
      </c>
      <c r="G1882">
        <v>3.3613270000000002</v>
      </c>
      <c r="H1882">
        <v>111.08688800000002</v>
      </c>
      <c r="I1882">
        <v>8.0848460000000006</v>
      </c>
    </row>
    <row r="1883" spans="1:9" x14ac:dyDescent="0.25">
      <c r="A1883">
        <v>1882</v>
      </c>
      <c r="F1883">
        <v>110.52928600000001</v>
      </c>
      <c r="G1883">
        <v>3.2573470000000002</v>
      </c>
      <c r="H1883">
        <v>111.076379</v>
      </c>
      <c r="I1883">
        <v>8.1081629999999993</v>
      </c>
    </row>
    <row r="1884" spans="1:9" x14ac:dyDescent="0.25">
      <c r="A1884">
        <v>1883</v>
      </c>
      <c r="F1884">
        <v>110.48219400000001</v>
      </c>
      <c r="G1884">
        <v>3.2800509999999998</v>
      </c>
      <c r="H1884">
        <v>111.08612100000001</v>
      </c>
      <c r="I1884">
        <v>8.1209699999999998</v>
      </c>
    </row>
    <row r="1885" spans="1:9" x14ac:dyDescent="0.25">
      <c r="A1885">
        <v>1884</v>
      </c>
      <c r="D1885">
        <v>93.681172000000004</v>
      </c>
      <c r="E1885">
        <v>7.0054590000000001</v>
      </c>
      <c r="F1885">
        <v>110.54117300000001</v>
      </c>
      <c r="G1885">
        <v>3.2677550000000002</v>
      </c>
      <c r="H1885">
        <v>111.021123</v>
      </c>
      <c r="I1885">
        <v>8.1176530000000007</v>
      </c>
    </row>
    <row r="1886" spans="1:9" x14ac:dyDescent="0.25">
      <c r="A1886">
        <v>1885</v>
      </c>
      <c r="D1886">
        <v>93.653062000000006</v>
      </c>
      <c r="E1886">
        <v>6.9597959999999999</v>
      </c>
      <c r="F1886">
        <v>110.50841600000001</v>
      </c>
      <c r="G1886">
        <v>3.3786230000000002</v>
      </c>
      <c r="H1886">
        <v>110.94280700000002</v>
      </c>
      <c r="I1886">
        <v>8.1020920000000007</v>
      </c>
    </row>
    <row r="1887" spans="1:9" x14ac:dyDescent="0.25">
      <c r="A1887">
        <v>1886</v>
      </c>
      <c r="D1887">
        <v>93.662907000000004</v>
      </c>
      <c r="E1887">
        <v>6.975816</v>
      </c>
    </row>
    <row r="1888" spans="1:9" x14ac:dyDescent="0.25">
      <c r="A1888">
        <v>1887</v>
      </c>
      <c r="D1888">
        <v>93.664897000000011</v>
      </c>
      <c r="E1888">
        <v>6.9881630000000001</v>
      </c>
    </row>
    <row r="1889" spans="1:9" x14ac:dyDescent="0.25">
      <c r="A1889">
        <v>1888</v>
      </c>
      <c r="D1889">
        <v>93.636685</v>
      </c>
      <c r="E1889">
        <v>6.9807649999999999</v>
      </c>
    </row>
    <row r="1890" spans="1:9" x14ac:dyDescent="0.25">
      <c r="A1890">
        <v>1889</v>
      </c>
      <c r="D1890">
        <v>93.632449000000008</v>
      </c>
      <c r="E1890">
        <v>6.9838259999999996</v>
      </c>
    </row>
    <row r="1891" spans="1:9" x14ac:dyDescent="0.25">
      <c r="A1891">
        <v>1890</v>
      </c>
      <c r="B1891">
        <v>87.534337000000008</v>
      </c>
      <c r="C1891">
        <v>5.5203569999999997</v>
      </c>
      <c r="D1891">
        <v>93.662040000000005</v>
      </c>
      <c r="E1891">
        <v>6.963724</v>
      </c>
    </row>
    <row r="1892" spans="1:9" x14ac:dyDescent="0.25">
      <c r="A1892">
        <v>1891</v>
      </c>
      <c r="B1892">
        <v>87.533725000000004</v>
      </c>
      <c r="C1892">
        <v>5.4917860000000003</v>
      </c>
      <c r="D1892">
        <v>93.61091900000001</v>
      </c>
      <c r="E1892">
        <v>6.9818360000000004</v>
      </c>
    </row>
    <row r="1893" spans="1:9" x14ac:dyDescent="0.25">
      <c r="A1893">
        <v>1892</v>
      </c>
      <c r="B1893">
        <v>87.54520500000001</v>
      </c>
      <c r="C1893">
        <v>5.5012249999999998</v>
      </c>
      <c r="D1893">
        <v>93.633113000000009</v>
      </c>
      <c r="E1893">
        <v>6.9577039999999997</v>
      </c>
    </row>
    <row r="1894" spans="1:9" x14ac:dyDescent="0.25">
      <c r="A1894">
        <v>1893</v>
      </c>
      <c r="B1894">
        <v>87.59923400000001</v>
      </c>
      <c r="C1894">
        <v>5.5116319999999996</v>
      </c>
      <c r="D1894">
        <v>93.681172000000004</v>
      </c>
      <c r="E1894">
        <v>7.0054590000000001</v>
      </c>
    </row>
    <row r="1895" spans="1:9" x14ac:dyDescent="0.25">
      <c r="A1895">
        <v>1894</v>
      </c>
      <c r="B1895">
        <v>87.599847000000011</v>
      </c>
      <c r="C1895">
        <v>5.5236739999999998</v>
      </c>
    </row>
    <row r="1896" spans="1:9" x14ac:dyDescent="0.25">
      <c r="A1896">
        <v>1895</v>
      </c>
      <c r="B1896">
        <v>87.613009000000005</v>
      </c>
      <c r="C1896">
        <v>5.5069379999999999</v>
      </c>
    </row>
    <row r="1897" spans="1:9" x14ac:dyDescent="0.25">
      <c r="A1897">
        <v>1896</v>
      </c>
      <c r="B1897">
        <v>87.592856000000012</v>
      </c>
      <c r="C1897">
        <v>5.5032139999999998</v>
      </c>
    </row>
    <row r="1898" spans="1:9" x14ac:dyDescent="0.25">
      <c r="A1898">
        <v>1897</v>
      </c>
      <c r="B1898">
        <v>87.587040999999999</v>
      </c>
      <c r="C1898">
        <v>5.5267850000000003</v>
      </c>
    </row>
    <row r="1899" spans="1:9" x14ac:dyDescent="0.25">
      <c r="A1899">
        <v>1898</v>
      </c>
      <c r="B1899">
        <v>87.545510000000007</v>
      </c>
      <c r="C1899">
        <v>5.6346429999999996</v>
      </c>
      <c r="H1899">
        <v>88.006989000000004</v>
      </c>
      <c r="I1899">
        <v>8.5930099999999996</v>
      </c>
    </row>
    <row r="1900" spans="1:9" x14ac:dyDescent="0.25">
      <c r="A1900">
        <v>1899</v>
      </c>
      <c r="B1900">
        <v>87.534337000000008</v>
      </c>
      <c r="C1900">
        <v>5.5203569999999997</v>
      </c>
      <c r="H1900">
        <v>88.039336000000006</v>
      </c>
      <c r="I1900">
        <v>8.4902040000000003</v>
      </c>
    </row>
    <row r="1901" spans="1:9" x14ac:dyDescent="0.25">
      <c r="A1901">
        <v>1900</v>
      </c>
      <c r="F1901">
        <v>87.154031000000003</v>
      </c>
      <c r="G1901">
        <v>3.9457650000000002</v>
      </c>
      <c r="H1901">
        <v>88.052296000000013</v>
      </c>
      <c r="I1901">
        <v>8.526071</v>
      </c>
    </row>
    <row r="1902" spans="1:9" x14ac:dyDescent="0.25">
      <c r="A1902">
        <v>1901</v>
      </c>
      <c r="F1902">
        <v>87.165305000000004</v>
      </c>
      <c r="G1902">
        <v>3.9736739999999999</v>
      </c>
      <c r="H1902">
        <v>88.038419000000005</v>
      </c>
      <c r="I1902">
        <v>8.5523469999999993</v>
      </c>
    </row>
    <row r="1903" spans="1:9" x14ac:dyDescent="0.25">
      <c r="A1903">
        <v>1902</v>
      </c>
      <c r="F1903">
        <v>87.140866000000003</v>
      </c>
      <c r="G1903">
        <v>3.9545919999999999</v>
      </c>
      <c r="H1903">
        <v>88.026990000000012</v>
      </c>
      <c r="I1903">
        <v>8.5606120000000008</v>
      </c>
    </row>
    <row r="1904" spans="1:9" x14ac:dyDescent="0.25">
      <c r="A1904">
        <v>1903</v>
      </c>
      <c r="F1904">
        <v>87.078213000000005</v>
      </c>
      <c r="G1904">
        <v>3.9396429999999998</v>
      </c>
      <c r="H1904">
        <v>88.030408000000008</v>
      </c>
      <c r="I1904">
        <v>8.57301</v>
      </c>
    </row>
    <row r="1905" spans="1:9" x14ac:dyDescent="0.25">
      <c r="A1905">
        <v>1904</v>
      </c>
      <c r="F1905">
        <v>87.145919000000006</v>
      </c>
      <c r="G1905">
        <v>3.9220410000000001</v>
      </c>
      <c r="H1905">
        <v>88.026223000000002</v>
      </c>
      <c r="I1905">
        <v>8.5814800000000009</v>
      </c>
    </row>
    <row r="1906" spans="1:9" x14ac:dyDescent="0.25">
      <c r="A1906">
        <v>1905</v>
      </c>
      <c r="D1906">
        <v>75.071480000000008</v>
      </c>
      <c r="E1906">
        <v>7.2861739999999999</v>
      </c>
      <c r="F1906">
        <v>87.178317000000007</v>
      </c>
      <c r="G1906">
        <v>3.944388</v>
      </c>
      <c r="H1906">
        <v>88.05954100000001</v>
      </c>
      <c r="I1906">
        <v>8.5321429999999996</v>
      </c>
    </row>
    <row r="1907" spans="1:9" x14ac:dyDescent="0.25">
      <c r="A1907">
        <v>1906</v>
      </c>
      <c r="D1907">
        <v>75.071480000000008</v>
      </c>
      <c r="E1907">
        <v>7.2861739999999999</v>
      </c>
      <c r="F1907">
        <v>87.174693000000005</v>
      </c>
      <c r="G1907">
        <v>3.9594390000000002</v>
      </c>
      <c r="H1907">
        <v>88.038930000000008</v>
      </c>
      <c r="I1907">
        <v>8.5180100000000003</v>
      </c>
    </row>
    <row r="1908" spans="1:9" x14ac:dyDescent="0.25">
      <c r="A1908">
        <v>1907</v>
      </c>
      <c r="D1908">
        <v>75.050867000000011</v>
      </c>
      <c r="E1908">
        <v>7.2340309999999999</v>
      </c>
      <c r="F1908">
        <v>87.093776000000005</v>
      </c>
      <c r="G1908">
        <v>3.9739279999999999</v>
      </c>
      <c r="H1908">
        <v>88.006989000000004</v>
      </c>
      <c r="I1908">
        <v>8.5930099999999996</v>
      </c>
    </row>
    <row r="1909" spans="1:9" x14ac:dyDescent="0.25">
      <c r="A1909">
        <v>1908</v>
      </c>
      <c r="D1909">
        <v>75.062653000000012</v>
      </c>
      <c r="E1909">
        <v>7.2654079999999999</v>
      </c>
      <c r="F1909">
        <v>87.154031000000003</v>
      </c>
      <c r="G1909">
        <v>3.9457650000000002</v>
      </c>
    </row>
    <row r="1910" spans="1:9" x14ac:dyDescent="0.25">
      <c r="A1910">
        <v>1909</v>
      </c>
      <c r="D1910">
        <v>75.067704000000006</v>
      </c>
      <c r="E1910">
        <v>7.2850510000000002</v>
      </c>
      <c r="F1910">
        <v>87.154031000000003</v>
      </c>
      <c r="G1910">
        <v>3.9457650000000002</v>
      </c>
    </row>
    <row r="1911" spans="1:9" x14ac:dyDescent="0.25">
      <c r="A1911">
        <v>1910</v>
      </c>
      <c r="D1911">
        <v>75.076174000000009</v>
      </c>
      <c r="E1911">
        <v>7.2838260000000004</v>
      </c>
    </row>
    <row r="1912" spans="1:9" x14ac:dyDescent="0.25">
      <c r="A1912">
        <v>1911</v>
      </c>
      <c r="D1912">
        <v>75.072500000000005</v>
      </c>
      <c r="E1912">
        <v>7.2687749999999998</v>
      </c>
    </row>
    <row r="1913" spans="1:9" x14ac:dyDescent="0.25">
      <c r="A1913">
        <v>1912</v>
      </c>
      <c r="B1913">
        <v>69.259171000000009</v>
      </c>
      <c r="C1913">
        <v>5.9503019999999998</v>
      </c>
      <c r="D1913">
        <v>75.045051000000001</v>
      </c>
      <c r="E1913">
        <v>7.2844899999999999</v>
      </c>
    </row>
    <row r="1914" spans="1:9" x14ac:dyDescent="0.25">
      <c r="A1914">
        <v>1913</v>
      </c>
      <c r="B1914">
        <v>69.280574999999999</v>
      </c>
      <c r="C1914">
        <v>5.9638429999999998</v>
      </c>
      <c r="D1914">
        <v>75.073316000000005</v>
      </c>
      <c r="E1914">
        <v>7.2660200000000001</v>
      </c>
    </row>
    <row r="1915" spans="1:9" x14ac:dyDescent="0.25">
      <c r="A1915">
        <v>1914</v>
      </c>
      <c r="B1915">
        <v>69.303959000000006</v>
      </c>
      <c r="C1915">
        <v>5.9674889999999996</v>
      </c>
      <c r="D1915">
        <v>75.062398000000002</v>
      </c>
      <c r="E1915">
        <v>7.2454590000000003</v>
      </c>
    </row>
    <row r="1916" spans="1:9" x14ac:dyDescent="0.25">
      <c r="A1916">
        <v>1915</v>
      </c>
      <c r="B1916">
        <v>69.298541999999998</v>
      </c>
      <c r="C1916">
        <v>5.9715509999999998</v>
      </c>
      <c r="D1916">
        <v>75.071480000000008</v>
      </c>
      <c r="E1916">
        <v>7.2861739999999999</v>
      </c>
    </row>
    <row r="1917" spans="1:9" x14ac:dyDescent="0.25">
      <c r="A1917">
        <v>1916</v>
      </c>
      <c r="B1917">
        <v>69.280945000000003</v>
      </c>
      <c r="C1917">
        <v>5.9475420000000003</v>
      </c>
      <c r="D1917">
        <v>75.071480000000008</v>
      </c>
      <c r="E1917">
        <v>7.2861739999999999</v>
      </c>
    </row>
    <row r="1918" spans="1:9" x14ac:dyDescent="0.25">
      <c r="A1918">
        <v>1917</v>
      </c>
      <c r="B1918">
        <v>69.311096000000006</v>
      </c>
      <c r="C1918">
        <v>5.9698840000000004</v>
      </c>
    </row>
    <row r="1919" spans="1:9" x14ac:dyDescent="0.25">
      <c r="A1919">
        <v>1918</v>
      </c>
      <c r="B1919">
        <v>69.388958000000002</v>
      </c>
      <c r="C1919">
        <v>5.9820190000000002</v>
      </c>
    </row>
    <row r="1920" spans="1:9" x14ac:dyDescent="0.25">
      <c r="A1920">
        <v>1919</v>
      </c>
      <c r="B1920">
        <v>69.380211000000003</v>
      </c>
      <c r="C1920">
        <v>6.0006120000000003</v>
      </c>
    </row>
    <row r="1921" spans="1:9" x14ac:dyDescent="0.25">
      <c r="A1921">
        <v>1920</v>
      </c>
      <c r="B1921">
        <v>69.345055000000002</v>
      </c>
      <c r="C1921">
        <v>5.9371260000000001</v>
      </c>
      <c r="H1921">
        <v>71.650357000000014</v>
      </c>
      <c r="I1921">
        <v>8.4021430000000006</v>
      </c>
    </row>
    <row r="1922" spans="1:9" x14ac:dyDescent="0.25">
      <c r="A1922">
        <v>1921</v>
      </c>
      <c r="B1922">
        <v>69.259171000000009</v>
      </c>
      <c r="C1922">
        <v>5.9503019999999998</v>
      </c>
      <c r="H1922">
        <v>71.652500000000003</v>
      </c>
      <c r="I1922">
        <v>8.3844899999999996</v>
      </c>
    </row>
    <row r="1923" spans="1:9" x14ac:dyDescent="0.25">
      <c r="A1923">
        <v>1922</v>
      </c>
      <c r="B1923">
        <v>69.259171000000009</v>
      </c>
      <c r="C1923">
        <v>5.9503019999999998</v>
      </c>
      <c r="H1923">
        <v>71.667857000000012</v>
      </c>
      <c r="I1923">
        <v>8.3684689999999993</v>
      </c>
    </row>
    <row r="1924" spans="1:9" x14ac:dyDescent="0.25">
      <c r="A1924">
        <v>1923</v>
      </c>
      <c r="F1924">
        <v>68.894454999999994</v>
      </c>
      <c r="G1924">
        <v>4.3345570000000002</v>
      </c>
      <c r="H1924">
        <v>71.663775000000001</v>
      </c>
      <c r="I1924">
        <v>8.3789800000000003</v>
      </c>
    </row>
    <row r="1925" spans="1:9" x14ac:dyDescent="0.25">
      <c r="A1925">
        <v>1924</v>
      </c>
      <c r="F1925">
        <v>68.933562999999992</v>
      </c>
      <c r="G1925">
        <v>4.3513260000000002</v>
      </c>
      <c r="H1925">
        <v>71.646224000000004</v>
      </c>
      <c r="I1925">
        <v>8.3926529999999993</v>
      </c>
    </row>
    <row r="1926" spans="1:9" x14ac:dyDescent="0.25">
      <c r="A1926">
        <v>1925</v>
      </c>
      <c r="F1926">
        <v>68.882839000000004</v>
      </c>
      <c r="G1926">
        <v>4.3244530000000001</v>
      </c>
      <c r="H1926">
        <v>71.657398000000001</v>
      </c>
      <c r="I1926">
        <v>8.3971420000000006</v>
      </c>
    </row>
    <row r="1927" spans="1:9" x14ac:dyDescent="0.25">
      <c r="A1927">
        <v>1926</v>
      </c>
      <c r="F1927">
        <v>68.917526000000009</v>
      </c>
      <c r="G1927">
        <v>4.2988299999999997</v>
      </c>
      <c r="H1927">
        <v>71.668469000000002</v>
      </c>
      <c r="I1927">
        <v>8.4113260000000007</v>
      </c>
    </row>
    <row r="1928" spans="1:9" x14ac:dyDescent="0.25">
      <c r="A1928">
        <v>1927</v>
      </c>
      <c r="F1928">
        <v>68.93565000000001</v>
      </c>
      <c r="G1928">
        <v>4.2966939999999996</v>
      </c>
      <c r="H1928">
        <v>71.653980000000004</v>
      </c>
      <c r="I1928">
        <v>8.4035720000000005</v>
      </c>
    </row>
    <row r="1929" spans="1:9" x14ac:dyDescent="0.25">
      <c r="A1929">
        <v>1928</v>
      </c>
      <c r="D1929">
        <v>56.471741000000002</v>
      </c>
      <c r="E1929">
        <v>7.3420500000000004</v>
      </c>
      <c r="F1929">
        <v>68.996841000000003</v>
      </c>
      <c r="G1929">
        <v>4.305339</v>
      </c>
      <c r="H1929">
        <v>71.683929000000006</v>
      </c>
      <c r="I1929">
        <v>8.3790309999999995</v>
      </c>
    </row>
    <row r="1930" spans="1:9" x14ac:dyDescent="0.25">
      <c r="A1930">
        <v>1929</v>
      </c>
      <c r="D1930">
        <v>56.499603</v>
      </c>
      <c r="E1930">
        <v>7.3596529999999998</v>
      </c>
      <c r="F1930">
        <v>68.976116000000005</v>
      </c>
      <c r="G1930">
        <v>4.2996629999999998</v>
      </c>
      <c r="H1930">
        <v>71.659490000000005</v>
      </c>
      <c r="I1930">
        <v>8.3729080000000007</v>
      </c>
    </row>
    <row r="1931" spans="1:9" x14ac:dyDescent="0.25">
      <c r="A1931">
        <v>1930</v>
      </c>
      <c r="D1931">
        <v>56.483772000000002</v>
      </c>
      <c r="E1931">
        <v>7.3684019999999997</v>
      </c>
      <c r="F1931">
        <v>69.008404000000013</v>
      </c>
      <c r="G1931">
        <v>4.2990890000000004</v>
      </c>
      <c r="H1931">
        <v>71.650357000000014</v>
      </c>
      <c r="I1931">
        <v>8.4021430000000006</v>
      </c>
    </row>
    <row r="1932" spans="1:9" x14ac:dyDescent="0.25">
      <c r="A1932">
        <v>1931</v>
      </c>
      <c r="D1932">
        <v>56.458302000000003</v>
      </c>
      <c r="E1932">
        <v>7.3443940000000003</v>
      </c>
      <c r="F1932">
        <v>68.995907000000003</v>
      </c>
      <c r="G1932">
        <v>4.2839340000000004</v>
      </c>
    </row>
    <row r="1933" spans="1:9" x14ac:dyDescent="0.25">
      <c r="A1933">
        <v>1932</v>
      </c>
      <c r="D1933">
        <v>56.464191</v>
      </c>
      <c r="E1933">
        <v>7.3418409999999996</v>
      </c>
      <c r="F1933">
        <v>69.01080300000001</v>
      </c>
      <c r="G1933">
        <v>4.2804970000000004</v>
      </c>
    </row>
    <row r="1934" spans="1:9" x14ac:dyDescent="0.25">
      <c r="A1934">
        <v>1933</v>
      </c>
      <c r="D1934">
        <v>56.432003000000002</v>
      </c>
      <c r="E1934">
        <v>7.3321019999999999</v>
      </c>
      <c r="F1934">
        <v>68.894454999999994</v>
      </c>
      <c r="G1934">
        <v>4.3345570000000002</v>
      </c>
    </row>
    <row r="1935" spans="1:9" x14ac:dyDescent="0.25">
      <c r="A1935">
        <v>1934</v>
      </c>
      <c r="D1935">
        <v>56.460022000000002</v>
      </c>
      <c r="E1935">
        <v>7.3267379999999998</v>
      </c>
      <c r="F1935">
        <v>68.894454999999994</v>
      </c>
      <c r="G1935">
        <v>4.3345570000000002</v>
      </c>
    </row>
    <row r="1936" spans="1:9" x14ac:dyDescent="0.25">
      <c r="A1936">
        <v>1935</v>
      </c>
      <c r="D1936">
        <v>56.481895000000002</v>
      </c>
      <c r="E1936">
        <v>7.3189260000000003</v>
      </c>
    </row>
    <row r="1937" spans="1:9" x14ac:dyDescent="0.25">
      <c r="A1937">
        <v>1936</v>
      </c>
      <c r="B1937">
        <v>50.409050000000001</v>
      </c>
      <c r="C1937">
        <v>5.5076179999999999</v>
      </c>
      <c r="D1937">
        <v>56.416222000000005</v>
      </c>
      <c r="E1937">
        <v>7.3320499999999997</v>
      </c>
    </row>
    <row r="1938" spans="1:9" x14ac:dyDescent="0.25">
      <c r="A1938">
        <v>1937</v>
      </c>
      <c r="B1938">
        <v>50.416653000000004</v>
      </c>
      <c r="C1938">
        <v>5.5100660000000001</v>
      </c>
      <c r="D1938">
        <v>56.410442000000003</v>
      </c>
      <c r="E1938">
        <v>7.3130410000000001</v>
      </c>
    </row>
    <row r="1939" spans="1:9" x14ac:dyDescent="0.25">
      <c r="A1939">
        <v>1938</v>
      </c>
      <c r="B1939">
        <v>50.447590000000005</v>
      </c>
      <c r="C1939">
        <v>5.5360019999999999</v>
      </c>
      <c r="D1939">
        <v>56.417316</v>
      </c>
      <c r="E1939">
        <v>7.3104370000000003</v>
      </c>
    </row>
    <row r="1940" spans="1:9" x14ac:dyDescent="0.25">
      <c r="A1940">
        <v>1939</v>
      </c>
      <c r="B1940">
        <v>50.422852000000006</v>
      </c>
      <c r="C1940">
        <v>5.5412100000000004</v>
      </c>
      <c r="D1940">
        <v>56.440910000000002</v>
      </c>
      <c r="E1940">
        <v>7.346425</v>
      </c>
    </row>
    <row r="1941" spans="1:9" x14ac:dyDescent="0.25">
      <c r="A1941">
        <v>1940</v>
      </c>
      <c r="B1941">
        <v>50.429985000000002</v>
      </c>
      <c r="C1941">
        <v>5.507358</v>
      </c>
    </row>
    <row r="1942" spans="1:9" x14ac:dyDescent="0.25">
      <c r="A1942">
        <v>1941</v>
      </c>
      <c r="B1942">
        <v>50.404465000000002</v>
      </c>
      <c r="C1942">
        <v>5.4866289999999998</v>
      </c>
    </row>
    <row r="1943" spans="1:9" x14ac:dyDescent="0.25">
      <c r="A1943">
        <v>1942</v>
      </c>
      <c r="B1943">
        <v>50.392277</v>
      </c>
      <c r="C1943">
        <v>5.4815250000000004</v>
      </c>
    </row>
    <row r="1944" spans="1:9" x14ac:dyDescent="0.25">
      <c r="A1944">
        <v>1943</v>
      </c>
      <c r="B1944">
        <v>50.351814000000005</v>
      </c>
      <c r="C1944">
        <v>5.4647560000000004</v>
      </c>
      <c r="H1944">
        <v>52.53904</v>
      </c>
      <c r="I1944">
        <v>8.7273399999999999</v>
      </c>
    </row>
    <row r="1945" spans="1:9" x14ac:dyDescent="0.25">
      <c r="A1945">
        <v>1944</v>
      </c>
      <c r="B1945">
        <v>50.390923000000001</v>
      </c>
      <c r="C1945">
        <v>5.4835050000000001</v>
      </c>
      <c r="H1945">
        <v>52.555912000000006</v>
      </c>
      <c r="I1945">
        <v>8.7225479999999997</v>
      </c>
    </row>
    <row r="1946" spans="1:9" x14ac:dyDescent="0.25">
      <c r="A1946">
        <v>1945</v>
      </c>
      <c r="B1946">
        <v>50.451077000000005</v>
      </c>
      <c r="C1946">
        <v>5.5083989999999998</v>
      </c>
      <c r="H1946">
        <v>52.585285000000006</v>
      </c>
      <c r="I1946">
        <v>8.6951529999999995</v>
      </c>
    </row>
    <row r="1947" spans="1:9" x14ac:dyDescent="0.25">
      <c r="A1947">
        <v>1946</v>
      </c>
      <c r="B1947">
        <v>50.396862000000006</v>
      </c>
      <c r="C1947">
        <v>5.5090760000000003</v>
      </c>
      <c r="H1947">
        <v>52.578777000000002</v>
      </c>
      <c r="I1947">
        <v>8.7037980000000008</v>
      </c>
    </row>
    <row r="1948" spans="1:9" x14ac:dyDescent="0.25">
      <c r="A1948">
        <v>1947</v>
      </c>
      <c r="B1948">
        <v>50.396862000000006</v>
      </c>
      <c r="C1948">
        <v>5.5090760000000003</v>
      </c>
      <c r="H1948">
        <v>52.583672</v>
      </c>
      <c r="I1948">
        <v>8.7174440000000004</v>
      </c>
    </row>
    <row r="1949" spans="1:9" x14ac:dyDescent="0.25">
      <c r="A1949">
        <v>1948</v>
      </c>
      <c r="F1949">
        <v>50.129742</v>
      </c>
      <c r="G1949">
        <v>4.084206</v>
      </c>
      <c r="H1949">
        <v>52.601219</v>
      </c>
      <c r="I1949">
        <v>8.7538479999999996</v>
      </c>
    </row>
    <row r="1950" spans="1:9" x14ac:dyDescent="0.25">
      <c r="A1950">
        <v>1949</v>
      </c>
      <c r="F1950">
        <v>50.111095000000006</v>
      </c>
      <c r="G1950">
        <v>4.083685</v>
      </c>
      <c r="H1950">
        <v>52.620335000000004</v>
      </c>
      <c r="I1950">
        <v>8.7662949999999995</v>
      </c>
    </row>
    <row r="1951" spans="1:9" x14ac:dyDescent="0.25">
      <c r="A1951">
        <v>1950</v>
      </c>
      <c r="F1951">
        <v>50.129376000000001</v>
      </c>
      <c r="G1951">
        <v>4.086862</v>
      </c>
      <c r="H1951">
        <v>52.63044</v>
      </c>
      <c r="I1951">
        <v>8.7411399999999997</v>
      </c>
    </row>
    <row r="1952" spans="1:9" x14ac:dyDescent="0.25">
      <c r="A1952">
        <v>1951</v>
      </c>
      <c r="D1952">
        <v>37.324759999999998</v>
      </c>
      <c r="E1952">
        <v>7.5088109999999997</v>
      </c>
      <c r="F1952">
        <v>50.150261</v>
      </c>
      <c r="G1952">
        <v>4.1101419999999997</v>
      </c>
      <c r="H1952">
        <v>52.574608000000005</v>
      </c>
      <c r="I1952">
        <v>8.7344229999999996</v>
      </c>
    </row>
    <row r="1953" spans="1:9" x14ac:dyDescent="0.25">
      <c r="A1953">
        <v>1952</v>
      </c>
      <c r="D1953">
        <v>37.338457000000005</v>
      </c>
      <c r="E1953">
        <v>7.4312639999999996</v>
      </c>
      <c r="F1953">
        <v>50.138855</v>
      </c>
      <c r="G1953">
        <v>4.0970690000000003</v>
      </c>
      <c r="H1953">
        <v>52.579350000000005</v>
      </c>
      <c r="I1953">
        <v>8.7193710000000006</v>
      </c>
    </row>
    <row r="1954" spans="1:9" x14ac:dyDescent="0.25">
      <c r="A1954">
        <v>1953</v>
      </c>
      <c r="D1954">
        <v>37.304657000000006</v>
      </c>
      <c r="E1954">
        <v>7.4976139999999996</v>
      </c>
      <c r="F1954">
        <v>50.141094000000002</v>
      </c>
      <c r="G1954">
        <v>4.0848300000000002</v>
      </c>
      <c r="H1954">
        <v>52.620804</v>
      </c>
      <c r="I1954">
        <v>8.6853630000000006</v>
      </c>
    </row>
    <row r="1955" spans="1:9" x14ac:dyDescent="0.25">
      <c r="A1955">
        <v>1954</v>
      </c>
      <c r="D1955">
        <v>37.279501000000003</v>
      </c>
      <c r="E1955">
        <v>7.5033950000000003</v>
      </c>
      <c r="F1955">
        <v>50.160362000000006</v>
      </c>
      <c r="G1955">
        <v>4.0698309999999998</v>
      </c>
      <c r="H1955">
        <v>52.528099000000005</v>
      </c>
      <c r="I1955">
        <v>8.6422399999999993</v>
      </c>
    </row>
    <row r="1956" spans="1:9" x14ac:dyDescent="0.25">
      <c r="A1956">
        <v>1955</v>
      </c>
      <c r="D1956">
        <v>37.287209000000004</v>
      </c>
      <c r="E1956">
        <v>7.5031869999999996</v>
      </c>
      <c r="F1956">
        <v>50.148853000000003</v>
      </c>
      <c r="G1956">
        <v>4.0626439999999997</v>
      </c>
      <c r="H1956">
        <v>52.53904</v>
      </c>
      <c r="I1956">
        <v>8.7273399999999999</v>
      </c>
    </row>
    <row r="1957" spans="1:9" x14ac:dyDescent="0.25">
      <c r="A1957">
        <v>1956</v>
      </c>
      <c r="D1957">
        <v>37.303822000000004</v>
      </c>
      <c r="E1957">
        <v>7.5118840000000002</v>
      </c>
      <c r="F1957">
        <v>50.152603000000006</v>
      </c>
      <c r="G1957">
        <v>4.042281</v>
      </c>
    </row>
    <row r="1958" spans="1:9" x14ac:dyDescent="0.25">
      <c r="A1958">
        <v>1957</v>
      </c>
      <c r="D1958">
        <v>37.300179</v>
      </c>
      <c r="E1958">
        <v>7.5091760000000001</v>
      </c>
      <c r="F1958">
        <v>50.148075000000006</v>
      </c>
      <c r="G1958">
        <v>4.042853</v>
      </c>
    </row>
    <row r="1959" spans="1:9" x14ac:dyDescent="0.25">
      <c r="A1959">
        <v>1958</v>
      </c>
      <c r="D1959">
        <v>37.287575000000004</v>
      </c>
      <c r="E1959">
        <v>7.507301</v>
      </c>
      <c r="F1959">
        <v>50.155727000000006</v>
      </c>
      <c r="G1959">
        <v>4.0382179999999996</v>
      </c>
    </row>
    <row r="1960" spans="1:9" x14ac:dyDescent="0.25">
      <c r="A1960">
        <v>1959</v>
      </c>
      <c r="D1960">
        <v>37.281064999999998</v>
      </c>
      <c r="E1960">
        <v>7.498812</v>
      </c>
      <c r="F1960">
        <v>50.109116</v>
      </c>
      <c r="G1960">
        <v>4.0752480000000002</v>
      </c>
    </row>
    <row r="1961" spans="1:9" x14ac:dyDescent="0.25">
      <c r="A1961">
        <v>1960</v>
      </c>
      <c r="D1961">
        <v>37.275023000000004</v>
      </c>
      <c r="E1961">
        <v>7.4906870000000003</v>
      </c>
      <c r="F1961">
        <v>50.065735000000004</v>
      </c>
      <c r="G1961">
        <v>4.0880599999999996</v>
      </c>
    </row>
    <row r="1962" spans="1:9" x14ac:dyDescent="0.25">
      <c r="A1962">
        <v>1961</v>
      </c>
      <c r="D1962">
        <v>37.258772000000008</v>
      </c>
      <c r="E1962">
        <v>7.494542</v>
      </c>
      <c r="F1962">
        <v>50.129742</v>
      </c>
      <c r="G1962">
        <v>4.084206</v>
      </c>
    </row>
    <row r="1963" spans="1:9" x14ac:dyDescent="0.25">
      <c r="A1963">
        <v>1962</v>
      </c>
      <c r="B1963">
        <v>30.757929000000004</v>
      </c>
      <c r="C1963">
        <v>5.243309</v>
      </c>
      <c r="D1963">
        <v>37.267368000000005</v>
      </c>
      <c r="E1963">
        <v>7.4833439999999998</v>
      </c>
    </row>
    <row r="1964" spans="1:9" x14ac:dyDescent="0.25">
      <c r="A1964">
        <v>1963</v>
      </c>
      <c r="B1964">
        <v>30.774960000000007</v>
      </c>
      <c r="C1964">
        <v>5.2603400000000002</v>
      </c>
      <c r="D1964">
        <v>37.239035000000001</v>
      </c>
      <c r="E1964">
        <v>7.4829800000000004</v>
      </c>
    </row>
    <row r="1965" spans="1:9" x14ac:dyDescent="0.25">
      <c r="A1965">
        <v>1964</v>
      </c>
      <c r="B1965">
        <v>30.755323000000004</v>
      </c>
      <c r="C1965">
        <v>5.2726309999999996</v>
      </c>
      <c r="D1965">
        <v>37.243670000000002</v>
      </c>
      <c r="E1965">
        <v>7.4799069999999999</v>
      </c>
    </row>
    <row r="1966" spans="1:9" x14ac:dyDescent="0.25">
      <c r="A1966">
        <v>1965</v>
      </c>
      <c r="B1966">
        <v>30.719545000000004</v>
      </c>
      <c r="C1966">
        <v>5.2725790000000003</v>
      </c>
      <c r="D1966">
        <v>37.324759999999998</v>
      </c>
      <c r="E1966">
        <v>7.5088109999999997</v>
      </c>
    </row>
    <row r="1967" spans="1:9" x14ac:dyDescent="0.25">
      <c r="A1967">
        <v>1966</v>
      </c>
      <c r="B1967">
        <v>30.739333999999999</v>
      </c>
      <c r="C1967">
        <v>5.2763280000000004</v>
      </c>
      <c r="D1967">
        <v>37.324759999999998</v>
      </c>
      <c r="E1967">
        <v>7.5088109999999997</v>
      </c>
    </row>
    <row r="1968" spans="1:9" x14ac:dyDescent="0.25">
      <c r="A1968">
        <v>1967</v>
      </c>
      <c r="B1968">
        <v>30.772718000000005</v>
      </c>
      <c r="C1968">
        <v>5.2786200000000001</v>
      </c>
    </row>
    <row r="1969" spans="1:11" x14ac:dyDescent="0.25">
      <c r="A1969">
        <v>1968</v>
      </c>
      <c r="B1969">
        <v>30.765949000000006</v>
      </c>
      <c r="C1969">
        <v>5.2549229999999998</v>
      </c>
      <c r="H1969">
        <v>36.204924000000005</v>
      </c>
      <c r="I1969">
        <v>8.3320469999999993</v>
      </c>
    </row>
    <row r="1970" spans="1:11" x14ac:dyDescent="0.25">
      <c r="A1970">
        <v>1969</v>
      </c>
      <c r="B1970">
        <v>30.761938000000001</v>
      </c>
      <c r="C1970">
        <v>5.2929940000000002</v>
      </c>
      <c r="H1970">
        <v>36.216799000000002</v>
      </c>
      <c r="I1970">
        <v>8.3247049999999998</v>
      </c>
    </row>
    <row r="1971" spans="1:11" x14ac:dyDescent="0.25">
      <c r="A1971">
        <v>1970</v>
      </c>
      <c r="B1971">
        <v>30.806674999999998</v>
      </c>
      <c r="C1971">
        <v>5.2545590000000004</v>
      </c>
      <c r="H1971">
        <v>36.238361000000005</v>
      </c>
      <c r="I1971">
        <v>8.321631</v>
      </c>
    </row>
    <row r="1972" spans="1:11" x14ac:dyDescent="0.25">
      <c r="A1972">
        <v>1971</v>
      </c>
      <c r="B1972">
        <v>30.806623999999999</v>
      </c>
      <c r="C1972">
        <v>5.2278409999999997</v>
      </c>
      <c r="H1972">
        <v>36.269192000000004</v>
      </c>
      <c r="I1972">
        <v>8.2944460000000007</v>
      </c>
    </row>
    <row r="1973" spans="1:11" x14ac:dyDescent="0.25">
      <c r="A1973">
        <v>1972</v>
      </c>
      <c r="B1973">
        <v>30.780010000000004</v>
      </c>
      <c r="C1973">
        <v>5.2179989999999998</v>
      </c>
      <c r="H1973">
        <v>36.268930000000005</v>
      </c>
      <c r="I1973">
        <v>8.2945510000000002</v>
      </c>
    </row>
    <row r="1974" spans="1:11" x14ac:dyDescent="0.25">
      <c r="A1974">
        <v>1973</v>
      </c>
      <c r="B1974">
        <v>30.730013</v>
      </c>
      <c r="C1974">
        <v>5.2420070000000001</v>
      </c>
      <c r="H1974">
        <v>36.286274000000006</v>
      </c>
      <c r="I1974">
        <v>8.3164239999999996</v>
      </c>
    </row>
    <row r="1975" spans="1:11" x14ac:dyDescent="0.25">
      <c r="A1975">
        <v>1974</v>
      </c>
      <c r="B1975">
        <v>30.693504000000004</v>
      </c>
      <c r="C1975">
        <v>5.188885</v>
      </c>
      <c r="F1975">
        <v>32.993067000000003</v>
      </c>
      <c r="G1975">
        <v>4.2261769999999999</v>
      </c>
      <c r="H1975">
        <v>36.305283000000003</v>
      </c>
      <c r="I1975">
        <v>8.3787640000000003</v>
      </c>
    </row>
    <row r="1976" spans="1:11" x14ac:dyDescent="0.25">
      <c r="A1976">
        <v>1975</v>
      </c>
      <c r="B1976">
        <v>30.700796000000004</v>
      </c>
      <c r="C1976">
        <v>5.2023219999999997</v>
      </c>
      <c r="F1976">
        <v>32.993067000000003</v>
      </c>
      <c r="G1976">
        <v>4.2261769999999999</v>
      </c>
      <c r="H1976">
        <v>36.310856000000001</v>
      </c>
      <c r="I1976">
        <v>8.3385580000000008</v>
      </c>
    </row>
    <row r="1977" spans="1:11" x14ac:dyDescent="0.25">
      <c r="A1977">
        <v>1976</v>
      </c>
      <c r="B1977">
        <v>30.765844000000001</v>
      </c>
      <c r="C1977">
        <v>5.2435179999999999</v>
      </c>
      <c r="F1977">
        <v>32.961819000000006</v>
      </c>
      <c r="G1977">
        <v>4.2131049999999997</v>
      </c>
      <c r="H1977">
        <v>36.316742000000005</v>
      </c>
      <c r="I1977">
        <v>8.3594419999999996</v>
      </c>
    </row>
    <row r="1978" spans="1:11" x14ac:dyDescent="0.25">
      <c r="A1978">
        <v>1977</v>
      </c>
      <c r="F1978">
        <v>32.916718000000003</v>
      </c>
      <c r="G1978">
        <v>4.1990429999999996</v>
      </c>
      <c r="H1978">
        <v>36.306221000000008</v>
      </c>
      <c r="I1978">
        <v>8.3509530000000005</v>
      </c>
    </row>
    <row r="1979" spans="1:11" x14ac:dyDescent="0.25">
      <c r="A1979">
        <v>1978</v>
      </c>
      <c r="D1979">
        <v>21.927469000000002</v>
      </c>
      <c r="E1979">
        <v>7.0993019999999998</v>
      </c>
      <c r="F1979">
        <v>33.042698000000001</v>
      </c>
      <c r="G1979">
        <v>4.2136769999999997</v>
      </c>
      <c r="H1979">
        <v>36.204924000000005</v>
      </c>
      <c r="I1979">
        <v>8.3320469999999993</v>
      </c>
    </row>
    <row r="1980" spans="1:11" x14ac:dyDescent="0.25">
      <c r="A1980">
        <v>1979</v>
      </c>
      <c r="D1980">
        <v>21.927469000000002</v>
      </c>
      <c r="E1980">
        <v>7.0993019999999998</v>
      </c>
      <c r="F1980">
        <v>32.993067000000003</v>
      </c>
      <c r="G1980">
        <v>4.2261769999999999</v>
      </c>
      <c r="H1980">
        <v>36.204924000000005</v>
      </c>
      <c r="I1980">
        <v>8.3320469999999993</v>
      </c>
      <c r="J1980">
        <v>39.410584</v>
      </c>
      <c r="K1980">
        <v>12.940548</v>
      </c>
    </row>
    <row r="1981" spans="1:11" x14ac:dyDescent="0.25">
      <c r="A1981">
        <v>1980</v>
      </c>
    </row>
    <row r="1982" spans="1:11" x14ac:dyDescent="0.25">
      <c r="A1982">
        <v>1981</v>
      </c>
    </row>
    <row r="1983" spans="1:11" x14ac:dyDescent="0.25">
      <c r="A1983">
        <v>1982</v>
      </c>
    </row>
    <row r="1984" spans="1:11" x14ac:dyDescent="0.25">
      <c r="A1984">
        <v>1983</v>
      </c>
    </row>
    <row r="1985" spans="1:1" x14ac:dyDescent="0.25">
      <c r="A1985">
        <v>1984</v>
      </c>
    </row>
    <row r="1986" spans="1:1" x14ac:dyDescent="0.25">
      <c r="A1986">
        <v>1985</v>
      </c>
    </row>
    <row r="1987" spans="1:1" x14ac:dyDescent="0.25">
      <c r="A1987">
        <v>1986</v>
      </c>
    </row>
    <row r="1988" spans="1:1" x14ac:dyDescent="0.25">
      <c r="A1988">
        <v>1987</v>
      </c>
    </row>
    <row r="1989" spans="1:1" x14ac:dyDescent="0.25">
      <c r="A1989">
        <v>1988</v>
      </c>
    </row>
    <row r="1990" spans="1:1" x14ac:dyDescent="0.25">
      <c r="A1990">
        <v>1989</v>
      </c>
    </row>
    <row r="1991" spans="1:1" x14ac:dyDescent="0.25">
      <c r="A1991">
        <v>1990</v>
      </c>
    </row>
    <row r="1992" spans="1:1" x14ac:dyDescent="0.25">
      <c r="A1992">
        <v>1991</v>
      </c>
    </row>
    <row r="1993" spans="1:1" x14ac:dyDescent="0.25">
      <c r="A1993">
        <v>1992</v>
      </c>
    </row>
    <row r="1994" spans="1:1" x14ac:dyDescent="0.25">
      <c r="A1994">
        <v>1993</v>
      </c>
    </row>
    <row r="1995" spans="1:1" x14ac:dyDescent="0.25">
      <c r="A1995">
        <v>1994</v>
      </c>
    </row>
    <row r="1996" spans="1:1" x14ac:dyDescent="0.25">
      <c r="A1996">
        <v>1995</v>
      </c>
    </row>
    <row r="1997" spans="1:1" x14ac:dyDescent="0.25">
      <c r="A1997">
        <v>1996</v>
      </c>
    </row>
    <row r="1998" spans="1:1" x14ac:dyDescent="0.25">
      <c r="A1998">
        <v>1997</v>
      </c>
    </row>
    <row r="1999" spans="1:1" x14ac:dyDescent="0.25">
      <c r="A1999">
        <v>1998</v>
      </c>
    </row>
    <row r="2000" spans="1:1" x14ac:dyDescent="0.25">
      <c r="A2000">
        <v>1999</v>
      </c>
    </row>
    <row r="2001" spans="1:1" x14ac:dyDescent="0.25">
      <c r="A2001">
        <v>2000</v>
      </c>
    </row>
    <row r="2002" spans="1:1" x14ac:dyDescent="0.25">
      <c r="A2002">
        <v>2001</v>
      </c>
    </row>
    <row r="2003" spans="1:1" x14ac:dyDescent="0.25">
      <c r="A2003">
        <v>2002</v>
      </c>
    </row>
    <row r="2004" spans="1:1" x14ac:dyDescent="0.25">
      <c r="A2004">
        <v>2003</v>
      </c>
    </row>
    <row r="2005" spans="1:1" x14ac:dyDescent="0.25">
      <c r="A2005">
        <v>2004</v>
      </c>
    </row>
    <row r="2006" spans="1:1" x14ac:dyDescent="0.25">
      <c r="A2006">
        <v>2005</v>
      </c>
    </row>
    <row r="2007" spans="1:1" x14ac:dyDescent="0.25">
      <c r="A2007">
        <v>2006</v>
      </c>
    </row>
    <row r="2008" spans="1:1" x14ac:dyDescent="0.25">
      <c r="A2008">
        <v>2007</v>
      </c>
    </row>
    <row r="2009" spans="1:1" x14ac:dyDescent="0.25">
      <c r="A2009">
        <v>2008</v>
      </c>
    </row>
    <row r="2010" spans="1:1" x14ac:dyDescent="0.25">
      <c r="A2010">
        <v>2009</v>
      </c>
    </row>
    <row r="2011" spans="1:1" x14ac:dyDescent="0.25">
      <c r="A2011">
        <v>2010</v>
      </c>
    </row>
    <row r="2012" spans="1:1" x14ac:dyDescent="0.25">
      <c r="A2012">
        <v>2011</v>
      </c>
    </row>
    <row r="2013" spans="1:1" x14ac:dyDescent="0.25">
      <c r="A2013">
        <v>2012</v>
      </c>
    </row>
    <row r="2014" spans="1:1" x14ac:dyDescent="0.25">
      <c r="A2014">
        <v>2013</v>
      </c>
    </row>
    <row r="2015" spans="1:1" x14ac:dyDescent="0.25">
      <c r="A2015">
        <v>2014</v>
      </c>
    </row>
    <row r="2016" spans="1:1" x14ac:dyDescent="0.25">
      <c r="A2016">
        <v>2015</v>
      </c>
    </row>
    <row r="2017" spans="1:11" x14ac:dyDescent="0.25">
      <c r="A2017">
        <v>2016</v>
      </c>
    </row>
    <row r="2018" spans="1:11" x14ac:dyDescent="0.25">
      <c r="A2018">
        <v>2017</v>
      </c>
      <c r="J2018">
        <v>235.671312</v>
      </c>
      <c r="K2018">
        <v>13.723231999999999</v>
      </c>
    </row>
    <row r="2019" spans="1:11" x14ac:dyDescent="0.25">
      <c r="A2019">
        <v>2018</v>
      </c>
      <c r="B2019">
        <v>254.64500000000001</v>
      </c>
      <c r="C2019">
        <v>4.8081820000000004</v>
      </c>
    </row>
    <row r="2020" spans="1:11" x14ac:dyDescent="0.25">
      <c r="A2020">
        <v>2019</v>
      </c>
      <c r="B2020">
        <v>254.64500000000001</v>
      </c>
      <c r="C2020">
        <v>4.8081820000000004</v>
      </c>
    </row>
    <row r="2021" spans="1:11" x14ac:dyDescent="0.25">
      <c r="A2021">
        <v>2020</v>
      </c>
      <c r="B2021">
        <v>254.612877</v>
      </c>
      <c r="C2021">
        <v>4.7733840000000001</v>
      </c>
    </row>
    <row r="2022" spans="1:11" x14ac:dyDescent="0.25">
      <c r="A2022">
        <v>2021</v>
      </c>
      <c r="B2022">
        <v>254.68883500000001</v>
      </c>
      <c r="C2022">
        <v>4.7878280000000002</v>
      </c>
      <c r="H2022">
        <v>264.08686799999998</v>
      </c>
      <c r="I2022">
        <v>7.1964139999999999</v>
      </c>
    </row>
    <row r="2023" spans="1:11" x14ac:dyDescent="0.25">
      <c r="A2023">
        <v>2022</v>
      </c>
      <c r="B2023">
        <v>254.64434399999999</v>
      </c>
      <c r="C2023">
        <v>4.8032320000000004</v>
      </c>
      <c r="H2023">
        <v>264.00484799999998</v>
      </c>
      <c r="I2023">
        <v>7.210858</v>
      </c>
    </row>
    <row r="2024" spans="1:11" x14ac:dyDescent="0.25">
      <c r="A2024">
        <v>2023</v>
      </c>
      <c r="B2024">
        <v>254.648788</v>
      </c>
      <c r="C2024">
        <v>4.8147979999999997</v>
      </c>
      <c r="H2024">
        <v>264.00292899999999</v>
      </c>
      <c r="I2024">
        <v>7.2072719999999997</v>
      </c>
    </row>
    <row r="2025" spans="1:11" x14ac:dyDescent="0.25">
      <c r="A2025">
        <v>2024</v>
      </c>
      <c r="B2025">
        <v>254.63045099999999</v>
      </c>
      <c r="C2025">
        <v>4.8310599999999999</v>
      </c>
      <c r="H2025">
        <v>264.09550100000001</v>
      </c>
      <c r="I2025">
        <v>7.2191409999999996</v>
      </c>
    </row>
    <row r="2026" spans="1:11" x14ac:dyDescent="0.25">
      <c r="A2026">
        <v>2025</v>
      </c>
      <c r="B2026">
        <v>254.63095799999999</v>
      </c>
      <c r="C2026">
        <v>4.8055050000000001</v>
      </c>
      <c r="H2026">
        <v>264.11994500000003</v>
      </c>
      <c r="I2026">
        <v>7.2026260000000004</v>
      </c>
    </row>
    <row r="2027" spans="1:11" x14ac:dyDescent="0.25">
      <c r="A2027">
        <v>2026</v>
      </c>
      <c r="B2027">
        <v>254.60802799999999</v>
      </c>
      <c r="C2027">
        <v>4.7947470000000001</v>
      </c>
      <c r="H2027">
        <v>264.11706500000003</v>
      </c>
      <c r="I2027">
        <v>7.1813130000000003</v>
      </c>
    </row>
    <row r="2028" spans="1:11" x14ac:dyDescent="0.25">
      <c r="A2028">
        <v>2027</v>
      </c>
      <c r="B2028">
        <v>254.664547</v>
      </c>
      <c r="C2028">
        <v>4.7663640000000003</v>
      </c>
      <c r="H2028">
        <v>264.12282499999998</v>
      </c>
      <c r="I2028">
        <v>7.2923229999999997</v>
      </c>
    </row>
    <row r="2029" spans="1:11" x14ac:dyDescent="0.25">
      <c r="A2029">
        <v>2028</v>
      </c>
      <c r="B2029">
        <v>254.698936</v>
      </c>
      <c r="C2029">
        <v>4.8052520000000003</v>
      </c>
      <c r="H2029">
        <v>264.10262699999998</v>
      </c>
      <c r="I2029">
        <v>7.2794949999999998</v>
      </c>
    </row>
    <row r="2030" spans="1:11" x14ac:dyDescent="0.25">
      <c r="A2030">
        <v>2029</v>
      </c>
      <c r="B2030">
        <v>254.702575</v>
      </c>
      <c r="C2030">
        <v>4.7468690000000002</v>
      </c>
      <c r="H2030">
        <v>264.15161499999999</v>
      </c>
      <c r="I2030">
        <v>7.2349490000000003</v>
      </c>
    </row>
    <row r="2031" spans="1:11" x14ac:dyDescent="0.25">
      <c r="A2031">
        <v>2030</v>
      </c>
      <c r="B2031">
        <v>254.64500000000001</v>
      </c>
      <c r="C2031">
        <v>4.8081820000000004</v>
      </c>
      <c r="H2031">
        <v>264.16146100000003</v>
      </c>
      <c r="I2031">
        <v>7.2097470000000001</v>
      </c>
    </row>
    <row r="2032" spans="1:11" x14ac:dyDescent="0.25">
      <c r="A2032">
        <v>2031</v>
      </c>
      <c r="H2032">
        <v>264.17438900000002</v>
      </c>
      <c r="I2032">
        <v>7.1732829999999996</v>
      </c>
    </row>
    <row r="2033" spans="1:9" x14ac:dyDescent="0.25">
      <c r="A2033">
        <v>2032</v>
      </c>
      <c r="F2033">
        <v>255.119846</v>
      </c>
      <c r="G2033">
        <v>3.9634339999999999</v>
      </c>
      <c r="H2033">
        <v>264.08686799999998</v>
      </c>
      <c r="I2033">
        <v>7.1964139999999999</v>
      </c>
    </row>
    <row r="2034" spans="1:9" x14ac:dyDescent="0.25">
      <c r="A2034">
        <v>2033</v>
      </c>
      <c r="F2034">
        <v>255.14954299999999</v>
      </c>
      <c r="G2034">
        <v>3.9229289999999999</v>
      </c>
      <c r="H2034">
        <v>264.08686799999998</v>
      </c>
      <c r="I2034">
        <v>7.1964139999999999</v>
      </c>
    </row>
    <row r="2035" spans="1:9" x14ac:dyDescent="0.25">
      <c r="A2035">
        <v>2034</v>
      </c>
      <c r="D2035">
        <v>242.23181700000001</v>
      </c>
      <c r="E2035">
        <v>6.6211609999999999</v>
      </c>
      <c r="F2035">
        <v>255.147018</v>
      </c>
      <c r="G2035">
        <v>3.961919</v>
      </c>
    </row>
    <row r="2036" spans="1:9" x14ac:dyDescent="0.25">
      <c r="A2036">
        <v>2035</v>
      </c>
      <c r="D2036">
        <v>242.20449199999999</v>
      </c>
      <c r="E2036">
        <v>6.6281309999999998</v>
      </c>
      <c r="F2036">
        <v>255.142574</v>
      </c>
      <c r="G2036">
        <v>4.0179289999999996</v>
      </c>
    </row>
    <row r="2037" spans="1:9" x14ac:dyDescent="0.25">
      <c r="A2037">
        <v>2036</v>
      </c>
      <c r="D2037">
        <v>242.193735</v>
      </c>
      <c r="E2037">
        <v>6.6428279999999997</v>
      </c>
      <c r="F2037">
        <v>255.150856</v>
      </c>
      <c r="G2037">
        <v>4.0368690000000003</v>
      </c>
    </row>
    <row r="2038" spans="1:9" x14ac:dyDescent="0.25">
      <c r="A2038">
        <v>2037</v>
      </c>
      <c r="D2038">
        <v>242.187071</v>
      </c>
      <c r="E2038">
        <v>6.6167170000000004</v>
      </c>
      <c r="F2038">
        <v>255.12050199999999</v>
      </c>
      <c r="G2038">
        <v>3.9937369999999999</v>
      </c>
    </row>
    <row r="2039" spans="1:9" x14ac:dyDescent="0.25">
      <c r="A2039">
        <v>2038</v>
      </c>
      <c r="D2039">
        <v>242.17454499999999</v>
      </c>
      <c r="E2039">
        <v>6.6427269999999998</v>
      </c>
      <c r="F2039">
        <v>255.11605800000001</v>
      </c>
      <c r="G2039">
        <v>3.9835349999999998</v>
      </c>
    </row>
    <row r="2040" spans="1:9" x14ac:dyDescent="0.25">
      <c r="A2040">
        <v>2039</v>
      </c>
      <c r="D2040">
        <v>242.17035300000001</v>
      </c>
      <c r="E2040">
        <v>6.6325250000000002</v>
      </c>
      <c r="F2040">
        <v>255.073635</v>
      </c>
      <c r="G2040">
        <v>3.8535349999999999</v>
      </c>
    </row>
    <row r="2041" spans="1:9" x14ac:dyDescent="0.25">
      <c r="A2041">
        <v>2040</v>
      </c>
      <c r="D2041">
        <v>242.148483</v>
      </c>
      <c r="E2041">
        <v>6.6431310000000003</v>
      </c>
      <c r="F2041">
        <v>255.119846</v>
      </c>
      <c r="G2041">
        <v>3.9634339999999999</v>
      </c>
    </row>
    <row r="2042" spans="1:9" x14ac:dyDescent="0.25">
      <c r="A2042">
        <v>2041</v>
      </c>
      <c r="D2042">
        <v>242.13515100000001</v>
      </c>
      <c r="E2042">
        <v>6.6431820000000004</v>
      </c>
      <c r="F2042">
        <v>255.119846</v>
      </c>
      <c r="G2042">
        <v>3.9634339999999999</v>
      </c>
    </row>
    <row r="2043" spans="1:9" x14ac:dyDescent="0.25">
      <c r="A2043">
        <v>2042</v>
      </c>
      <c r="D2043">
        <v>242.25777600000001</v>
      </c>
      <c r="E2043">
        <v>6.6108580000000003</v>
      </c>
    </row>
    <row r="2044" spans="1:9" x14ac:dyDescent="0.25">
      <c r="A2044">
        <v>2043</v>
      </c>
      <c r="D2044">
        <v>242.25777600000001</v>
      </c>
      <c r="E2044">
        <v>6.6108580000000003</v>
      </c>
    </row>
    <row r="2045" spans="1:9" x14ac:dyDescent="0.25">
      <c r="A2045">
        <v>2044</v>
      </c>
      <c r="B2045">
        <v>232.31565599999999</v>
      </c>
      <c r="C2045">
        <v>5.6523729999999999</v>
      </c>
    </row>
    <row r="2046" spans="1:9" x14ac:dyDescent="0.25">
      <c r="A2046">
        <v>2045</v>
      </c>
      <c r="B2046">
        <v>232.23505</v>
      </c>
      <c r="C2046">
        <v>5.693333</v>
      </c>
    </row>
    <row r="2047" spans="1:9" x14ac:dyDescent="0.25">
      <c r="A2047">
        <v>2046</v>
      </c>
      <c r="B2047">
        <v>232.26156399999999</v>
      </c>
      <c r="C2047">
        <v>5.654293</v>
      </c>
      <c r="H2047">
        <v>240.26909000000001</v>
      </c>
      <c r="I2047">
        <v>8.0762119999999999</v>
      </c>
    </row>
    <row r="2048" spans="1:9" x14ac:dyDescent="0.25">
      <c r="A2048">
        <v>2047</v>
      </c>
      <c r="B2048">
        <v>232.27166499999998</v>
      </c>
      <c r="C2048">
        <v>5.6229800000000001</v>
      </c>
      <c r="H2048">
        <v>240.22807900000001</v>
      </c>
      <c r="I2048">
        <v>8.0686359999999997</v>
      </c>
    </row>
    <row r="2049" spans="1:9" x14ac:dyDescent="0.25">
      <c r="A2049">
        <v>2048</v>
      </c>
      <c r="B2049">
        <v>232.26989900000001</v>
      </c>
      <c r="C2049">
        <v>5.6188880000000001</v>
      </c>
      <c r="H2049">
        <v>240.196212</v>
      </c>
      <c r="I2049">
        <v>8.047879</v>
      </c>
    </row>
    <row r="2050" spans="1:9" x14ac:dyDescent="0.25">
      <c r="A2050">
        <v>2049</v>
      </c>
      <c r="B2050">
        <v>232.26909000000001</v>
      </c>
      <c r="C2050">
        <v>5.6529290000000003</v>
      </c>
      <c r="H2050">
        <v>240.200706</v>
      </c>
      <c r="I2050">
        <v>8.0461609999999997</v>
      </c>
    </row>
    <row r="2051" spans="1:9" x14ac:dyDescent="0.25">
      <c r="A2051">
        <v>2050</v>
      </c>
      <c r="B2051">
        <v>232.25858499999998</v>
      </c>
      <c r="C2051">
        <v>5.5874750000000004</v>
      </c>
      <c r="H2051">
        <v>240.254999</v>
      </c>
      <c r="I2051">
        <v>8.0596460000000008</v>
      </c>
    </row>
    <row r="2052" spans="1:9" x14ac:dyDescent="0.25">
      <c r="A2052">
        <v>2051</v>
      </c>
      <c r="B2052">
        <v>232.31565599999999</v>
      </c>
      <c r="C2052">
        <v>5.6523729999999999</v>
      </c>
      <c r="H2052">
        <v>240.27479499999998</v>
      </c>
      <c r="I2052">
        <v>8.0574250000000003</v>
      </c>
    </row>
    <row r="2053" spans="1:9" x14ac:dyDescent="0.25">
      <c r="A2053">
        <v>2052</v>
      </c>
      <c r="B2053">
        <v>232.31565599999999</v>
      </c>
      <c r="C2053">
        <v>5.6523729999999999</v>
      </c>
      <c r="F2053">
        <v>234.311161</v>
      </c>
      <c r="G2053">
        <v>4.4634850000000004</v>
      </c>
      <c r="H2053">
        <v>240.242019</v>
      </c>
      <c r="I2053">
        <v>8.0261119999999995</v>
      </c>
    </row>
    <row r="2054" spans="1:9" x14ac:dyDescent="0.25">
      <c r="A2054">
        <v>2053</v>
      </c>
      <c r="F2054">
        <v>234.347374</v>
      </c>
      <c r="G2054">
        <v>4.4573229999999997</v>
      </c>
      <c r="H2054">
        <v>240.208181</v>
      </c>
      <c r="I2054">
        <v>8.0531310000000005</v>
      </c>
    </row>
    <row r="2055" spans="1:9" x14ac:dyDescent="0.25">
      <c r="A2055">
        <v>2054</v>
      </c>
      <c r="F2055">
        <v>234.32888800000001</v>
      </c>
      <c r="G2055">
        <v>4.462828</v>
      </c>
      <c r="H2055">
        <v>240.15070700000001</v>
      </c>
      <c r="I2055">
        <v>7.9676260000000001</v>
      </c>
    </row>
    <row r="2056" spans="1:9" x14ac:dyDescent="0.25">
      <c r="A2056">
        <v>2055</v>
      </c>
      <c r="F2056">
        <v>234.35752500000001</v>
      </c>
      <c r="G2056">
        <v>4.4953029999999998</v>
      </c>
      <c r="H2056">
        <v>240.26909000000001</v>
      </c>
      <c r="I2056">
        <v>8.0762119999999999</v>
      </c>
    </row>
    <row r="2057" spans="1:9" x14ac:dyDescent="0.25">
      <c r="A2057">
        <v>2056</v>
      </c>
      <c r="F2057">
        <v>234.383939</v>
      </c>
      <c r="G2057">
        <v>4.5230300000000003</v>
      </c>
    </row>
    <row r="2058" spans="1:9" x14ac:dyDescent="0.25">
      <c r="A2058">
        <v>2057</v>
      </c>
      <c r="F2058">
        <v>234.320808</v>
      </c>
      <c r="G2058">
        <v>4.4938880000000001</v>
      </c>
    </row>
    <row r="2059" spans="1:9" x14ac:dyDescent="0.25">
      <c r="A2059">
        <v>2058</v>
      </c>
      <c r="D2059">
        <v>218.88681800000001</v>
      </c>
      <c r="E2059">
        <v>7.3269190000000002</v>
      </c>
      <c r="F2059">
        <v>234.27530300000001</v>
      </c>
      <c r="G2059">
        <v>4.5022219999999997</v>
      </c>
    </row>
    <row r="2060" spans="1:9" x14ac:dyDescent="0.25">
      <c r="A2060">
        <v>2059</v>
      </c>
      <c r="D2060">
        <v>218.90848499999998</v>
      </c>
      <c r="E2060">
        <v>7.322222</v>
      </c>
      <c r="F2060">
        <v>234.29535300000001</v>
      </c>
      <c r="G2060">
        <v>4.4934339999999997</v>
      </c>
    </row>
    <row r="2061" spans="1:9" x14ac:dyDescent="0.25">
      <c r="A2061">
        <v>2060</v>
      </c>
      <c r="D2061">
        <v>218.92747499999999</v>
      </c>
      <c r="E2061">
        <v>7.3498479999999997</v>
      </c>
    </row>
    <row r="2062" spans="1:9" x14ac:dyDescent="0.25">
      <c r="A2062">
        <v>2061</v>
      </c>
      <c r="D2062">
        <v>218.94075799999999</v>
      </c>
      <c r="E2062">
        <v>7.3619690000000002</v>
      </c>
    </row>
    <row r="2063" spans="1:9" x14ac:dyDescent="0.25">
      <c r="A2063">
        <v>2062</v>
      </c>
      <c r="D2063">
        <v>218.931263</v>
      </c>
      <c r="E2063">
        <v>7.3812620000000004</v>
      </c>
    </row>
    <row r="2064" spans="1:9" x14ac:dyDescent="0.25">
      <c r="A2064">
        <v>2063</v>
      </c>
      <c r="B2064">
        <v>214.17954599999999</v>
      </c>
      <c r="C2064">
        <v>5.8543940000000001</v>
      </c>
      <c r="D2064">
        <v>218.947576</v>
      </c>
      <c r="E2064">
        <v>7.3805050000000003</v>
      </c>
    </row>
    <row r="2065" spans="1:9" x14ac:dyDescent="0.25">
      <c r="A2065">
        <v>2064</v>
      </c>
      <c r="B2065">
        <v>214.19515200000001</v>
      </c>
      <c r="C2065">
        <v>5.8429799999999998</v>
      </c>
      <c r="D2065">
        <v>218.983788</v>
      </c>
      <c r="E2065">
        <v>7.3844450000000004</v>
      </c>
    </row>
    <row r="2066" spans="1:9" x14ac:dyDescent="0.25">
      <c r="A2066">
        <v>2065</v>
      </c>
      <c r="B2066">
        <v>214.16197</v>
      </c>
      <c r="C2066">
        <v>5.7945960000000003</v>
      </c>
      <c r="D2066">
        <v>218.99373700000001</v>
      </c>
      <c r="E2066">
        <v>7.2788380000000004</v>
      </c>
    </row>
    <row r="2067" spans="1:9" x14ac:dyDescent="0.25">
      <c r="A2067">
        <v>2066</v>
      </c>
      <c r="B2067">
        <v>214.17924299999999</v>
      </c>
      <c r="C2067">
        <v>5.8177779999999997</v>
      </c>
      <c r="D2067">
        <v>218.88681800000001</v>
      </c>
      <c r="E2067">
        <v>7.3269190000000002</v>
      </c>
    </row>
    <row r="2068" spans="1:9" x14ac:dyDescent="0.25">
      <c r="A2068">
        <v>2067</v>
      </c>
      <c r="B2068">
        <v>214.20646500000001</v>
      </c>
      <c r="C2068">
        <v>5.7930299999999999</v>
      </c>
    </row>
    <row r="2069" spans="1:9" x14ac:dyDescent="0.25">
      <c r="A2069">
        <v>2068</v>
      </c>
      <c r="B2069">
        <v>214.240657</v>
      </c>
      <c r="C2069">
        <v>5.9070710000000002</v>
      </c>
    </row>
    <row r="2070" spans="1:9" x14ac:dyDescent="0.25">
      <c r="A2070">
        <v>2069</v>
      </c>
      <c r="B2070">
        <v>214.181263</v>
      </c>
      <c r="C2070">
        <v>5.9017679999999997</v>
      </c>
    </row>
    <row r="2071" spans="1:9" x14ac:dyDescent="0.25">
      <c r="A2071">
        <v>2070</v>
      </c>
      <c r="B2071">
        <v>214.17954599999999</v>
      </c>
      <c r="C2071">
        <v>5.8543940000000001</v>
      </c>
      <c r="H2071">
        <v>214.91136399999999</v>
      </c>
      <c r="I2071">
        <v>9.041919</v>
      </c>
    </row>
    <row r="2072" spans="1:9" x14ac:dyDescent="0.25">
      <c r="A2072">
        <v>2071</v>
      </c>
      <c r="B2072">
        <v>214.19303099999999</v>
      </c>
      <c r="C2072">
        <v>5.8860099999999997</v>
      </c>
      <c r="H2072">
        <v>214.79944499999999</v>
      </c>
      <c r="I2072">
        <v>9.0055549999999993</v>
      </c>
    </row>
    <row r="2073" spans="1:9" x14ac:dyDescent="0.25">
      <c r="A2073">
        <v>2072</v>
      </c>
      <c r="F2073">
        <v>214.237122</v>
      </c>
      <c r="G2073">
        <v>5.0051509999999997</v>
      </c>
      <c r="H2073">
        <v>214.90257600000001</v>
      </c>
      <c r="I2073">
        <v>9.0128280000000007</v>
      </c>
    </row>
    <row r="2074" spans="1:9" x14ac:dyDescent="0.25">
      <c r="A2074">
        <v>2073</v>
      </c>
      <c r="F2074">
        <v>214.212829</v>
      </c>
      <c r="G2074">
        <v>4.9651009999999998</v>
      </c>
      <c r="H2074">
        <v>214.88798</v>
      </c>
      <c r="I2074">
        <v>9.0402520000000006</v>
      </c>
    </row>
    <row r="2075" spans="1:9" x14ac:dyDescent="0.25">
      <c r="A2075">
        <v>2074</v>
      </c>
      <c r="F2075">
        <v>214.234748</v>
      </c>
      <c r="G2075">
        <v>4.933535</v>
      </c>
      <c r="H2075">
        <v>214.87898999999999</v>
      </c>
      <c r="I2075">
        <v>9.0575259999999993</v>
      </c>
    </row>
    <row r="2076" spans="1:9" x14ac:dyDescent="0.25">
      <c r="A2076">
        <v>2075</v>
      </c>
      <c r="F2076">
        <v>214.261616</v>
      </c>
      <c r="G2076">
        <v>4.8666660000000004</v>
      </c>
      <c r="H2076">
        <v>214.900758</v>
      </c>
      <c r="I2076">
        <v>9.0678280000000004</v>
      </c>
    </row>
    <row r="2077" spans="1:9" x14ac:dyDescent="0.25">
      <c r="A2077">
        <v>2076</v>
      </c>
      <c r="F2077">
        <v>214.26242500000001</v>
      </c>
      <c r="G2077">
        <v>4.8982320000000001</v>
      </c>
      <c r="H2077">
        <v>214.87096</v>
      </c>
      <c r="I2077">
        <v>9.0797980000000003</v>
      </c>
    </row>
    <row r="2078" spans="1:9" x14ac:dyDescent="0.25">
      <c r="A2078">
        <v>2077</v>
      </c>
      <c r="F2078">
        <v>214.315909</v>
      </c>
      <c r="G2078">
        <v>4.8997979999999997</v>
      </c>
      <c r="H2078">
        <v>214.86287899999999</v>
      </c>
      <c r="I2078">
        <v>9.0876769999999993</v>
      </c>
    </row>
    <row r="2079" spans="1:9" x14ac:dyDescent="0.25">
      <c r="A2079">
        <v>2078</v>
      </c>
      <c r="F2079">
        <v>214.19515200000001</v>
      </c>
      <c r="G2079">
        <v>4.95702</v>
      </c>
      <c r="H2079">
        <v>214.89828299999999</v>
      </c>
      <c r="I2079">
        <v>9.0338890000000003</v>
      </c>
    </row>
    <row r="2080" spans="1:9" x14ac:dyDescent="0.25">
      <c r="A2080">
        <v>2079</v>
      </c>
      <c r="F2080">
        <v>214.237122</v>
      </c>
      <c r="G2080">
        <v>5.0051509999999997</v>
      </c>
      <c r="H2080">
        <v>214.91136399999999</v>
      </c>
      <c r="I2080">
        <v>9.041919</v>
      </c>
    </row>
    <row r="2081" spans="1:9" x14ac:dyDescent="0.25">
      <c r="A2081">
        <v>2080</v>
      </c>
    </row>
    <row r="2082" spans="1:9" x14ac:dyDescent="0.25">
      <c r="A2082">
        <v>2081</v>
      </c>
      <c r="D2082">
        <v>194.850459</v>
      </c>
      <c r="E2082">
        <v>8.0362760000000009</v>
      </c>
    </row>
    <row r="2083" spans="1:9" x14ac:dyDescent="0.25">
      <c r="A2083">
        <v>2082</v>
      </c>
      <c r="D2083">
        <v>194.83765299999999</v>
      </c>
      <c r="E2083">
        <v>8.0808160000000004</v>
      </c>
    </row>
    <row r="2084" spans="1:9" x14ac:dyDescent="0.25">
      <c r="A2084">
        <v>2083</v>
      </c>
      <c r="D2084">
        <v>194.83428499999999</v>
      </c>
      <c r="E2084">
        <v>8.1099490000000003</v>
      </c>
    </row>
    <row r="2085" spans="1:9" x14ac:dyDescent="0.25">
      <c r="A2085">
        <v>2084</v>
      </c>
      <c r="D2085">
        <v>194.850459</v>
      </c>
      <c r="E2085">
        <v>8.1023460000000007</v>
      </c>
    </row>
    <row r="2086" spans="1:9" x14ac:dyDescent="0.25">
      <c r="A2086">
        <v>2085</v>
      </c>
      <c r="D2086">
        <v>194.834945</v>
      </c>
      <c r="E2086">
        <v>8.0923979999999993</v>
      </c>
    </row>
    <row r="2087" spans="1:9" x14ac:dyDescent="0.25">
      <c r="A2087">
        <v>2086</v>
      </c>
      <c r="B2087">
        <v>188.91214299999999</v>
      </c>
      <c r="C2087">
        <v>6.3779589999999997</v>
      </c>
      <c r="D2087">
        <v>194.82499999999999</v>
      </c>
      <c r="E2087">
        <v>8.0752539999999993</v>
      </c>
    </row>
    <row r="2088" spans="1:9" x14ac:dyDescent="0.25">
      <c r="A2088">
        <v>2087</v>
      </c>
      <c r="B2088">
        <v>189.00157899999999</v>
      </c>
      <c r="C2088">
        <v>6.3851019999999998</v>
      </c>
      <c r="D2088">
        <v>194.861682</v>
      </c>
      <c r="E2088">
        <v>8.0586219999999997</v>
      </c>
    </row>
    <row r="2089" spans="1:9" x14ac:dyDescent="0.25">
      <c r="A2089">
        <v>2088</v>
      </c>
      <c r="B2089">
        <v>189.02984499999999</v>
      </c>
      <c r="C2089">
        <v>6.3736730000000001</v>
      </c>
      <c r="D2089">
        <v>194.87494999999998</v>
      </c>
      <c r="E2089">
        <v>8.0222960000000008</v>
      </c>
    </row>
    <row r="2090" spans="1:9" x14ac:dyDescent="0.25">
      <c r="A2090">
        <v>2089</v>
      </c>
      <c r="B2090">
        <v>189.05428599999999</v>
      </c>
      <c r="C2090">
        <v>6.3676019999999998</v>
      </c>
    </row>
    <row r="2091" spans="1:9" x14ac:dyDescent="0.25">
      <c r="A2091">
        <v>2090</v>
      </c>
      <c r="B2091">
        <v>189.021072</v>
      </c>
      <c r="C2091">
        <v>6.347296</v>
      </c>
    </row>
    <row r="2092" spans="1:9" x14ac:dyDescent="0.25">
      <c r="A2092">
        <v>2091</v>
      </c>
      <c r="B2092">
        <v>189.02821299999999</v>
      </c>
      <c r="C2092">
        <v>6.5039280000000002</v>
      </c>
    </row>
    <row r="2093" spans="1:9" x14ac:dyDescent="0.25">
      <c r="A2093">
        <v>2092</v>
      </c>
      <c r="B2093">
        <v>188.92795899999999</v>
      </c>
      <c r="C2093">
        <v>6.390714</v>
      </c>
    </row>
    <row r="2094" spans="1:9" x14ac:dyDescent="0.25">
      <c r="A2094">
        <v>2093</v>
      </c>
      <c r="H2094">
        <v>188.078113</v>
      </c>
      <c r="I2094">
        <v>9.5552030000000006</v>
      </c>
    </row>
    <row r="2095" spans="1:9" x14ac:dyDescent="0.25">
      <c r="A2095">
        <v>2094</v>
      </c>
      <c r="F2095">
        <v>188.01463999999999</v>
      </c>
      <c r="G2095">
        <v>4.8824490000000003</v>
      </c>
      <c r="H2095">
        <v>188.08346899999998</v>
      </c>
      <c r="I2095">
        <v>9.529541</v>
      </c>
    </row>
    <row r="2096" spans="1:9" x14ac:dyDescent="0.25">
      <c r="A2096">
        <v>2095</v>
      </c>
      <c r="F2096">
        <v>188.05229499999999</v>
      </c>
      <c r="G2096">
        <v>4.8885209999999999</v>
      </c>
      <c r="H2096">
        <v>188.11280399999998</v>
      </c>
      <c r="I2096">
        <v>9.5659189999999992</v>
      </c>
    </row>
    <row r="2097" spans="1:9" x14ac:dyDescent="0.25">
      <c r="A2097">
        <v>2096</v>
      </c>
      <c r="F2097">
        <v>188.022144</v>
      </c>
      <c r="G2097">
        <v>4.8747449999999999</v>
      </c>
      <c r="H2097">
        <v>188.14530500000001</v>
      </c>
      <c r="I2097">
        <v>9.5660720000000001</v>
      </c>
    </row>
    <row r="2098" spans="1:9" x14ac:dyDescent="0.25">
      <c r="A2098">
        <v>2097</v>
      </c>
      <c r="F2098">
        <v>188.09351999999998</v>
      </c>
      <c r="G2098">
        <v>4.8729079999999998</v>
      </c>
      <c r="H2098">
        <v>188.19510199999999</v>
      </c>
      <c r="I2098">
        <v>9.5580099999999995</v>
      </c>
    </row>
    <row r="2099" spans="1:9" x14ac:dyDescent="0.25">
      <c r="A2099">
        <v>2098</v>
      </c>
      <c r="F2099">
        <v>188.095969</v>
      </c>
      <c r="G2099">
        <v>4.8532650000000004</v>
      </c>
      <c r="H2099">
        <v>188.19107</v>
      </c>
      <c r="I2099">
        <v>9.5711739999999992</v>
      </c>
    </row>
    <row r="2100" spans="1:9" x14ac:dyDescent="0.25">
      <c r="A2100">
        <v>2099</v>
      </c>
      <c r="F2100">
        <v>188.10035599999998</v>
      </c>
      <c r="G2100">
        <v>4.836735</v>
      </c>
      <c r="H2100">
        <v>188.19346899999999</v>
      </c>
      <c r="I2100">
        <v>9.6003570000000007</v>
      </c>
    </row>
    <row r="2101" spans="1:9" x14ac:dyDescent="0.25">
      <c r="A2101">
        <v>2100</v>
      </c>
      <c r="F2101">
        <v>187.998008</v>
      </c>
      <c r="G2101">
        <v>4.9033160000000002</v>
      </c>
      <c r="H2101">
        <v>188.08525399999999</v>
      </c>
      <c r="I2101">
        <v>9.6143879999999999</v>
      </c>
    </row>
    <row r="2102" spans="1:9" x14ac:dyDescent="0.25">
      <c r="A2102">
        <v>2101</v>
      </c>
      <c r="D2102">
        <v>169.72530499999999</v>
      </c>
      <c r="E2102">
        <v>7.8437760000000001</v>
      </c>
      <c r="F2102">
        <v>188.01463999999999</v>
      </c>
      <c r="G2102">
        <v>4.8824490000000003</v>
      </c>
      <c r="H2102">
        <v>188.078113</v>
      </c>
      <c r="I2102">
        <v>9.5552030000000006</v>
      </c>
    </row>
    <row r="2103" spans="1:9" x14ac:dyDescent="0.25">
      <c r="A2103">
        <v>2102</v>
      </c>
      <c r="D2103">
        <v>169.72397699999999</v>
      </c>
      <c r="E2103">
        <v>7.8804590000000001</v>
      </c>
    </row>
    <row r="2104" spans="1:9" x14ac:dyDescent="0.25">
      <c r="A2104">
        <v>2103</v>
      </c>
      <c r="D2104">
        <v>169.71066199999999</v>
      </c>
      <c r="E2104">
        <v>7.9138260000000002</v>
      </c>
    </row>
    <row r="2105" spans="1:9" x14ac:dyDescent="0.25">
      <c r="A2105">
        <v>2104</v>
      </c>
      <c r="D2105">
        <v>169.70290699999998</v>
      </c>
      <c r="E2105">
        <v>7.873265</v>
      </c>
    </row>
    <row r="2106" spans="1:9" x14ac:dyDescent="0.25">
      <c r="A2106">
        <v>2105</v>
      </c>
      <c r="D2106">
        <v>169.67474299999998</v>
      </c>
      <c r="E2106">
        <v>7.8722450000000004</v>
      </c>
    </row>
    <row r="2107" spans="1:9" x14ac:dyDescent="0.25">
      <c r="A2107">
        <v>2106</v>
      </c>
      <c r="B2107">
        <v>163.565101</v>
      </c>
      <c r="C2107">
        <v>6.5690309999999998</v>
      </c>
      <c r="D2107">
        <v>169.69831599999998</v>
      </c>
      <c r="E2107">
        <v>7.8389790000000001</v>
      </c>
    </row>
    <row r="2108" spans="1:9" x14ac:dyDescent="0.25">
      <c r="A2108">
        <v>2107</v>
      </c>
      <c r="B2108">
        <v>163.51882699999999</v>
      </c>
      <c r="C2108">
        <v>6.5613780000000004</v>
      </c>
      <c r="D2108">
        <v>169.67163199999999</v>
      </c>
      <c r="E2108">
        <v>7.8743369999999997</v>
      </c>
    </row>
    <row r="2109" spans="1:9" x14ac:dyDescent="0.25">
      <c r="A2109">
        <v>2108</v>
      </c>
      <c r="B2109">
        <v>163.51882699999999</v>
      </c>
      <c r="C2109">
        <v>6.5613780000000004</v>
      </c>
      <c r="D2109">
        <v>169.71178599999999</v>
      </c>
      <c r="E2109">
        <v>7.8261219999999998</v>
      </c>
    </row>
    <row r="2110" spans="1:9" x14ac:dyDescent="0.25">
      <c r="A2110">
        <v>2109</v>
      </c>
      <c r="B2110">
        <v>163.65392700000001</v>
      </c>
      <c r="C2110">
        <v>6.4309180000000001</v>
      </c>
    </row>
    <row r="2111" spans="1:9" x14ac:dyDescent="0.25">
      <c r="A2111">
        <v>2110</v>
      </c>
      <c r="B2111">
        <v>163.610151</v>
      </c>
      <c r="C2111">
        <v>6.4777040000000001</v>
      </c>
    </row>
    <row r="2112" spans="1:9" x14ac:dyDescent="0.25">
      <c r="A2112">
        <v>2111</v>
      </c>
      <c r="B2112">
        <v>163.70056</v>
      </c>
      <c r="C2112">
        <v>6.5219899999999997</v>
      </c>
    </row>
    <row r="2113" spans="1:9" x14ac:dyDescent="0.25">
      <c r="A2113">
        <v>2112</v>
      </c>
      <c r="B2113">
        <v>163.54566299999999</v>
      </c>
      <c r="C2113">
        <v>6.451479</v>
      </c>
    </row>
    <row r="2114" spans="1:9" x14ac:dyDescent="0.25">
      <c r="A2114">
        <v>2113</v>
      </c>
      <c r="B2114">
        <v>163.565101</v>
      </c>
      <c r="C2114">
        <v>6.5690309999999998</v>
      </c>
    </row>
    <row r="2115" spans="1:9" x14ac:dyDescent="0.25">
      <c r="A2115">
        <v>2114</v>
      </c>
      <c r="H2115">
        <v>162.23856999999998</v>
      </c>
      <c r="I2115">
        <v>9.4072449999999996</v>
      </c>
    </row>
    <row r="2116" spans="1:9" x14ac:dyDescent="0.25">
      <c r="A2116">
        <v>2115</v>
      </c>
      <c r="F2116">
        <v>161.78198900000001</v>
      </c>
      <c r="G2116">
        <v>4.9610709999999996</v>
      </c>
      <c r="H2116">
        <v>162.29010099999999</v>
      </c>
      <c r="I2116">
        <v>9.4239800000000002</v>
      </c>
    </row>
    <row r="2117" spans="1:9" x14ac:dyDescent="0.25">
      <c r="A2117">
        <v>2116</v>
      </c>
      <c r="F2117">
        <v>161.79127399999999</v>
      </c>
      <c r="G2117">
        <v>4.9655100000000001</v>
      </c>
      <c r="H2117">
        <v>162.29091799999998</v>
      </c>
      <c r="I2117">
        <v>9.4183160000000008</v>
      </c>
    </row>
    <row r="2118" spans="1:9" x14ac:dyDescent="0.25">
      <c r="A2118">
        <v>2117</v>
      </c>
      <c r="F2118">
        <v>161.82428499999997</v>
      </c>
      <c r="G2118">
        <v>4.9643879999999996</v>
      </c>
      <c r="H2118">
        <v>162.23163199999999</v>
      </c>
      <c r="I2118">
        <v>9.4047440000000009</v>
      </c>
    </row>
    <row r="2119" spans="1:9" x14ac:dyDescent="0.25">
      <c r="A2119">
        <v>2118</v>
      </c>
      <c r="F2119">
        <v>161.80862199999999</v>
      </c>
      <c r="G2119">
        <v>4.9331630000000004</v>
      </c>
      <c r="H2119">
        <v>162.22734600000001</v>
      </c>
      <c r="I2119">
        <v>9.4204080000000001</v>
      </c>
    </row>
    <row r="2120" spans="1:9" x14ac:dyDescent="0.25">
      <c r="A2120">
        <v>2119</v>
      </c>
      <c r="F2120">
        <v>161.81453999999999</v>
      </c>
      <c r="G2120">
        <v>4.8990309999999999</v>
      </c>
      <c r="H2120">
        <v>162.29020199999999</v>
      </c>
      <c r="I2120">
        <v>9.4268879999999999</v>
      </c>
    </row>
    <row r="2121" spans="1:9" x14ac:dyDescent="0.25">
      <c r="A2121">
        <v>2120</v>
      </c>
      <c r="F2121">
        <v>161.854591</v>
      </c>
      <c r="G2121">
        <v>4.8979590000000002</v>
      </c>
      <c r="H2121">
        <v>162.371376</v>
      </c>
      <c r="I2121">
        <v>9.4476019999999998</v>
      </c>
    </row>
    <row r="2122" spans="1:9" x14ac:dyDescent="0.25">
      <c r="A2122">
        <v>2121</v>
      </c>
      <c r="D2122">
        <v>150.31336599999997</v>
      </c>
      <c r="E2122">
        <v>8.2571940000000001</v>
      </c>
      <c r="F2122">
        <v>161.87525399999998</v>
      </c>
      <c r="G2122">
        <v>4.8754590000000002</v>
      </c>
      <c r="H2122">
        <v>162.36857099999997</v>
      </c>
      <c r="I2122">
        <v>9.5152549999999998</v>
      </c>
    </row>
    <row r="2123" spans="1:9" x14ac:dyDescent="0.25">
      <c r="A2123">
        <v>2122</v>
      </c>
      <c r="D2123">
        <v>150.31336599999997</v>
      </c>
      <c r="E2123">
        <v>8.2571940000000001</v>
      </c>
      <c r="F2123">
        <v>161.94867199999999</v>
      </c>
      <c r="G2123">
        <v>4.9118880000000003</v>
      </c>
      <c r="H2123">
        <v>162.23856999999998</v>
      </c>
      <c r="I2123">
        <v>9.4072449999999996</v>
      </c>
    </row>
    <row r="2124" spans="1:9" x14ac:dyDescent="0.25">
      <c r="A2124">
        <v>2123</v>
      </c>
      <c r="D2124">
        <v>150.31336599999997</v>
      </c>
      <c r="E2124">
        <v>8.2571940000000001</v>
      </c>
      <c r="F2124">
        <v>161.76805999999999</v>
      </c>
      <c r="G2124">
        <v>4.9659700000000004</v>
      </c>
    </row>
    <row r="2125" spans="1:9" x14ac:dyDescent="0.25">
      <c r="A2125">
        <v>2124</v>
      </c>
      <c r="D2125">
        <v>150.31336599999997</v>
      </c>
      <c r="E2125">
        <v>8.2571940000000001</v>
      </c>
    </row>
    <row r="2126" spans="1:9" x14ac:dyDescent="0.25">
      <c r="A2126">
        <v>2125</v>
      </c>
      <c r="D2126">
        <v>150.31336599999997</v>
      </c>
      <c r="E2126">
        <v>8.2571940000000001</v>
      </c>
    </row>
    <row r="2127" spans="1:9" x14ac:dyDescent="0.25">
      <c r="A2127">
        <v>2126</v>
      </c>
      <c r="D2127">
        <v>150.31336599999997</v>
      </c>
      <c r="E2127">
        <v>8.2571940000000001</v>
      </c>
    </row>
    <row r="2128" spans="1:9" x14ac:dyDescent="0.25">
      <c r="A2128">
        <v>2127</v>
      </c>
      <c r="B2128">
        <v>131.712243</v>
      </c>
      <c r="C2128">
        <v>5.1571939999999996</v>
      </c>
      <c r="D2128">
        <v>150.31336599999997</v>
      </c>
      <c r="E2128">
        <v>8.2571940000000001</v>
      </c>
    </row>
    <row r="2129" spans="1:9" x14ac:dyDescent="0.25">
      <c r="A2129">
        <v>2128</v>
      </c>
      <c r="B2129">
        <v>131.70683700000001</v>
      </c>
      <c r="C2129">
        <v>5.182245</v>
      </c>
      <c r="D2129">
        <v>150.31336599999997</v>
      </c>
      <c r="E2129">
        <v>8.2571940000000001</v>
      </c>
    </row>
    <row r="2130" spans="1:9" x14ac:dyDescent="0.25">
      <c r="A2130">
        <v>2129</v>
      </c>
      <c r="B2130">
        <v>131.68622300000001</v>
      </c>
      <c r="C2130">
        <v>5.1849489999999996</v>
      </c>
      <c r="D2130">
        <v>150.31336599999997</v>
      </c>
      <c r="E2130">
        <v>8.2571940000000001</v>
      </c>
    </row>
    <row r="2131" spans="1:9" x14ac:dyDescent="0.25">
      <c r="A2131">
        <v>2130</v>
      </c>
      <c r="B2131">
        <v>131.69556500000002</v>
      </c>
      <c r="C2131">
        <v>5.1911230000000002</v>
      </c>
    </row>
    <row r="2132" spans="1:9" x14ac:dyDescent="0.25">
      <c r="A2132">
        <v>2131</v>
      </c>
      <c r="B2132">
        <v>131.68402900000001</v>
      </c>
      <c r="C2132">
        <v>5.2331120000000002</v>
      </c>
    </row>
    <row r="2133" spans="1:9" x14ac:dyDescent="0.25">
      <c r="A2133">
        <v>2132</v>
      </c>
      <c r="B2133">
        <v>131.68005099999999</v>
      </c>
      <c r="C2133">
        <v>5.2252549999999998</v>
      </c>
    </row>
    <row r="2134" spans="1:9" x14ac:dyDescent="0.25">
      <c r="A2134">
        <v>2133</v>
      </c>
      <c r="B2134">
        <v>131.777806</v>
      </c>
      <c r="C2134">
        <v>5.231122</v>
      </c>
    </row>
    <row r="2135" spans="1:9" x14ac:dyDescent="0.25">
      <c r="A2135">
        <v>2134</v>
      </c>
      <c r="B2135">
        <v>131.712243</v>
      </c>
      <c r="C2135">
        <v>5.1571939999999996</v>
      </c>
      <c r="H2135">
        <v>131.64862099999999</v>
      </c>
      <c r="I2135">
        <v>8.1339790000000001</v>
      </c>
    </row>
    <row r="2136" spans="1:9" x14ac:dyDescent="0.25">
      <c r="A2136">
        <v>2135</v>
      </c>
      <c r="F2136">
        <v>131.68719200000001</v>
      </c>
      <c r="G2136">
        <v>3.6080100000000002</v>
      </c>
      <c r="H2136">
        <v>131.62357400000002</v>
      </c>
      <c r="I2136">
        <v>8.0839289999999995</v>
      </c>
    </row>
    <row r="2137" spans="1:9" x14ac:dyDescent="0.25">
      <c r="A2137">
        <v>2136</v>
      </c>
      <c r="F2137">
        <v>131.71244899999999</v>
      </c>
      <c r="G2137">
        <v>3.5812750000000002</v>
      </c>
      <c r="H2137">
        <v>131.62101799999999</v>
      </c>
      <c r="I2137">
        <v>8.1122960000000006</v>
      </c>
    </row>
    <row r="2138" spans="1:9" x14ac:dyDescent="0.25">
      <c r="A2138">
        <v>2137</v>
      </c>
      <c r="F2138">
        <v>131.667294</v>
      </c>
      <c r="G2138">
        <v>3.5334180000000002</v>
      </c>
      <c r="H2138">
        <v>131.74398100000002</v>
      </c>
      <c r="I2138">
        <v>8.1431640000000005</v>
      </c>
    </row>
    <row r="2139" spans="1:9" x14ac:dyDescent="0.25">
      <c r="A2139">
        <v>2138</v>
      </c>
      <c r="F2139">
        <v>131.73837</v>
      </c>
      <c r="G2139">
        <v>3.5622959999999999</v>
      </c>
      <c r="H2139">
        <v>131.72418300000001</v>
      </c>
      <c r="I2139">
        <v>8.1731630000000006</v>
      </c>
    </row>
    <row r="2140" spans="1:9" x14ac:dyDescent="0.25">
      <c r="A2140">
        <v>2139</v>
      </c>
      <c r="F2140">
        <v>131.899236</v>
      </c>
      <c r="G2140">
        <v>3.5072960000000002</v>
      </c>
      <c r="H2140">
        <v>131.714845</v>
      </c>
      <c r="I2140">
        <v>8.1218369999999993</v>
      </c>
    </row>
    <row r="2141" spans="1:9" x14ac:dyDescent="0.25">
      <c r="A2141">
        <v>2140</v>
      </c>
      <c r="F2141">
        <v>132.07005000000001</v>
      </c>
      <c r="G2141">
        <v>3.5541330000000002</v>
      </c>
      <c r="H2141">
        <v>131.75071400000002</v>
      </c>
      <c r="I2141">
        <v>8.2028060000000007</v>
      </c>
    </row>
    <row r="2142" spans="1:9" x14ac:dyDescent="0.25">
      <c r="A2142">
        <v>2141</v>
      </c>
      <c r="F2142">
        <v>132.050408</v>
      </c>
      <c r="G2142">
        <v>3.5588769999999998</v>
      </c>
      <c r="H2142">
        <v>131.82163300000002</v>
      </c>
      <c r="I2142">
        <v>8.2296429999999994</v>
      </c>
    </row>
    <row r="2143" spans="1:9" x14ac:dyDescent="0.25">
      <c r="A2143">
        <v>2142</v>
      </c>
      <c r="F2143">
        <v>131.68719200000001</v>
      </c>
      <c r="G2143">
        <v>3.6080100000000002</v>
      </c>
      <c r="H2143">
        <v>131.64862099999999</v>
      </c>
      <c r="I2143">
        <v>8.1339790000000001</v>
      </c>
    </row>
    <row r="2144" spans="1:9" x14ac:dyDescent="0.25">
      <c r="A2144">
        <v>2143</v>
      </c>
      <c r="D2144">
        <v>112.924184</v>
      </c>
      <c r="E2144">
        <v>6.7637239999999998</v>
      </c>
      <c r="F2144">
        <v>131.68719200000001</v>
      </c>
      <c r="G2144">
        <v>3.6080100000000002</v>
      </c>
    </row>
    <row r="2145" spans="1:9" x14ac:dyDescent="0.25">
      <c r="A2145">
        <v>2144</v>
      </c>
      <c r="D2145">
        <v>112.88566300000001</v>
      </c>
      <c r="E2145">
        <v>6.7556120000000002</v>
      </c>
    </row>
    <row r="2146" spans="1:9" x14ac:dyDescent="0.25">
      <c r="A2146">
        <v>2145</v>
      </c>
      <c r="D2146">
        <v>112.92030400000002</v>
      </c>
      <c r="E2146">
        <v>6.817806</v>
      </c>
    </row>
    <row r="2147" spans="1:9" x14ac:dyDescent="0.25">
      <c r="A2147">
        <v>2146</v>
      </c>
      <c r="D2147">
        <v>112.92331800000001</v>
      </c>
      <c r="E2147">
        <v>6.7933159999999999</v>
      </c>
    </row>
    <row r="2148" spans="1:9" x14ac:dyDescent="0.25">
      <c r="A2148">
        <v>2147</v>
      </c>
      <c r="D2148">
        <v>112.909795</v>
      </c>
      <c r="E2148">
        <v>6.7929079999999997</v>
      </c>
    </row>
    <row r="2149" spans="1:9" x14ac:dyDescent="0.25">
      <c r="A2149">
        <v>2148</v>
      </c>
      <c r="D2149">
        <v>112.93943900000001</v>
      </c>
      <c r="E2149">
        <v>6.7756119999999997</v>
      </c>
    </row>
    <row r="2150" spans="1:9" x14ac:dyDescent="0.25">
      <c r="A2150">
        <v>2149</v>
      </c>
      <c r="D2150">
        <v>112.91035500000001</v>
      </c>
      <c r="E2150">
        <v>6.7618369999999999</v>
      </c>
    </row>
    <row r="2151" spans="1:9" x14ac:dyDescent="0.25">
      <c r="A2151">
        <v>2150</v>
      </c>
      <c r="B2151">
        <v>106.149236</v>
      </c>
      <c r="C2151">
        <v>5.4056629999999997</v>
      </c>
      <c r="D2151">
        <v>112.883263</v>
      </c>
      <c r="E2151">
        <v>6.7397960000000001</v>
      </c>
    </row>
    <row r="2152" spans="1:9" x14ac:dyDescent="0.25">
      <c r="A2152">
        <v>2151</v>
      </c>
      <c r="B2152">
        <v>106.15561</v>
      </c>
      <c r="C2152">
        <v>5.4101020000000002</v>
      </c>
      <c r="D2152">
        <v>112.95571600000001</v>
      </c>
      <c r="E2152">
        <v>6.7978569999999996</v>
      </c>
    </row>
    <row r="2153" spans="1:9" x14ac:dyDescent="0.25">
      <c r="A2153">
        <v>2152</v>
      </c>
      <c r="B2153">
        <v>106.19494700000001</v>
      </c>
      <c r="C2153">
        <v>5.3956629999999999</v>
      </c>
      <c r="D2153">
        <v>112.924184</v>
      </c>
      <c r="E2153">
        <v>6.7637239999999998</v>
      </c>
    </row>
    <row r="2154" spans="1:9" x14ac:dyDescent="0.25">
      <c r="A2154">
        <v>2153</v>
      </c>
      <c r="B2154">
        <v>106.15362200000001</v>
      </c>
      <c r="C2154">
        <v>5.3713769999999998</v>
      </c>
    </row>
    <row r="2155" spans="1:9" x14ac:dyDescent="0.25">
      <c r="A2155">
        <v>2154</v>
      </c>
      <c r="B2155">
        <v>106.15168500000001</v>
      </c>
      <c r="C2155">
        <v>5.3886729999999998</v>
      </c>
    </row>
    <row r="2156" spans="1:9" x14ac:dyDescent="0.25">
      <c r="A2156">
        <v>2155</v>
      </c>
      <c r="B2156">
        <v>106.142503</v>
      </c>
      <c r="C2156">
        <v>5.3557139999999999</v>
      </c>
    </row>
    <row r="2157" spans="1:9" x14ac:dyDescent="0.25">
      <c r="A2157">
        <v>2156</v>
      </c>
      <c r="B2157">
        <v>106.13857000000002</v>
      </c>
      <c r="C2157">
        <v>5.4395410000000002</v>
      </c>
    </row>
    <row r="2158" spans="1:9" x14ac:dyDescent="0.25">
      <c r="A2158">
        <v>2157</v>
      </c>
      <c r="B2158">
        <v>106.149236</v>
      </c>
      <c r="C2158">
        <v>5.4056629999999997</v>
      </c>
      <c r="H2158">
        <v>105.30408200000001</v>
      </c>
      <c r="I2158">
        <v>8.6377039999999994</v>
      </c>
    </row>
    <row r="2159" spans="1:9" x14ac:dyDescent="0.25">
      <c r="A2159">
        <v>2158</v>
      </c>
      <c r="F2159">
        <v>104.16627600000001</v>
      </c>
      <c r="G2159">
        <v>3.7486730000000001</v>
      </c>
      <c r="H2159">
        <v>105.29928700000001</v>
      </c>
      <c r="I2159">
        <v>8.626633</v>
      </c>
    </row>
    <row r="2160" spans="1:9" x14ac:dyDescent="0.25">
      <c r="A2160">
        <v>2159</v>
      </c>
      <c r="F2160">
        <v>104.13867300000001</v>
      </c>
      <c r="G2160">
        <v>3.7344390000000001</v>
      </c>
      <c r="H2160">
        <v>105.31897800000002</v>
      </c>
      <c r="I2160">
        <v>8.6606629999999996</v>
      </c>
    </row>
    <row r="2161" spans="1:9" x14ac:dyDescent="0.25">
      <c r="A2161">
        <v>2160</v>
      </c>
      <c r="F2161">
        <v>104.076886</v>
      </c>
      <c r="G2161">
        <v>3.7413780000000001</v>
      </c>
      <c r="H2161">
        <v>105.34525400000001</v>
      </c>
      <c r="I2161">
        <v>8.6686219999999992</v>
      </c>
    </row>
    <row r="2162" spans="1:9" x14ac:dyDescent="0.25">
      <c r="A2162">
        <v>2161</v>
      </c>
      <c r="F2162">
        <v>104.08632700000001</v>
      </c>
      <c r="G2162">
        <v>3.7332139999999998</v>
      </c>
      <c r="H2162">
        <v>105.320359</v>
      </c>
      <c r="I2162">
        <v>8.6901530000000005</v>
      </c>
    </row>
    <row r="2163" spans="1:9" x14ac:dyDescent="0.25">
      <c r="A2163">
        <v>2162</v>
      </c>
      <c r="F2163">
        <v>104.08356900000001</v>
      </c>
      <c r="G2163">
        <v>3.747398</v>
      </c>
      <c r="H2163">
        <v>105.317193</v>
      </c>
      <c r="I2163">
        <v>8.6486739999999998</v>
      </c>
    </row>
    <row r="2164" spans="1:9" x14ac:dyDescent="0.25">
      <c r="A2164">
        <v>2163</v>
      </c>
      <c r="F2164">
        <v>104.07290700000001</v>
      </c>
      <c r="G2164">
        <v>3.7089799999999999</v>
      </c>
      <c r="H2164">
        <v>105.34555900000001</v>
      </c>
      <c r="I2164">
        <v>8.6381119999999996</v>
      </c>
    </row>
    <row r="2165" spans="1:9" x14ac:dyDescent="0.25">
      <c r="A2165">
        <v>2164</v>
      </c>
      <c r="D2165">
        <v>88.330306000000007</v>
      </c>
      <c r="E2165">
        <v>7.5405610000000003</v>
      </c>
      <c r="F2165">
        <v>104.087041</v>
      </c>
      <c r="G2165">
        <v>3.6696939999999998</v>
      </c>
      <c r="H2165">
        <v>105.35453900000002</v>
      </c>
      <c r="I2165">
        <v>8.6288260000000001</v>
      </c>
    </row>
    <row r="2166" spans="1:9" x14ac:dyDescent="0.25">
      <c r="A2166">
        <v>2165</v>
      </c>
      <c r="D2166">
        <v>88.317908000000003</v>
      </c>
      <c r="E2166">
        <v>7.4723980000000001</v>
      </c>
      <c r="F2166">
        <v>104.16627600000001</v>
      </c>
      <c r="G2166">
        <v>3.7486730000000001</v>
      </c>
      <c r="H2166">
        <v>105.30408200000001</v>
      </c>
      <c r="I2166">
        <v>8.6377039999999994</v>
      </c>
    </row>
    <row r="2167" spans="1:9" x14ac:dyDescent="0.25">
      <c r="A2167">
        <v>2166</v>
      </c>
      <c r="D2167">
        <v>88.355662000000009</v>
      </c>
      <c r="E2167">
        <v>7.4833670000000003</v>
      </c>
      <c r="F2167">
        <v>104.16627600000001</v>
      </c>
      <c r="G2167">
        <v>3.7486730000000001</v>
      </c>
    </row>
    <row r="2168" spans="1:9" x14ac:dyDescent="0.25">
      <c r="A2168">
        <v>2167</v>
      </c>
      <c r="D2168">
        <v>88.318112000000013</v>
      </c>
      <c r="E2168">
        <v>7.5119899999999999</v>
      </c>
    </row>
    <row r="2169" spans="1:9" x14ac:dyDescent="0.25">
      <c r="A2169">
        <v>2168</v>
      </c>
      <c r="D2169">
        <v>88.327346000000006</v>
      </c>
      <c r="E2169">
        <v>7.5090810000000001</v>
      </c>
    </row>
    <row r="2170" spans="1:9" x14ac:dyDescent="0.25">
      <c r="A2170">
        <v>2169</v>
      </c>
      <c r="D2170">
        <v>88.331837000000007</v>
      </c>
      <c r="E2170">
        <v>7.4984690000000001</v>
      </c>
    </row>
    <row r="2171" spans="1:9" x14ac:dyDescent="0.25">
      <c r="A2171">
        <v>2170</v>
      </c>
      <c r="D2171">
        <v>88.316224000000005</v>
      </c>
      <c r="E2171">
        <v>7.4970910000000002</v>
      </c>
    </row>
    <row r="2172" spans="1:9" x14ac:dyDescent="0.25">
      <c r="A2172">
        <v>2171</v>
      </c>
      <c r="B2172">
        <v>82.044030000000006</v>
      </c>
      <c r="C2172">
        <v>6.300408</v>
      </c>
      <c r="D2172">
        <v>88.335765000000009</v>
      </c>
      <c r="E2172">
        <v>7.4790809999999999</v>
      </c>
    </row>
    <row r="2173" spans="1:9" x14ac:dyDescent="0.25">
      <c r="A2173">
        <v>2172</v>
      </c>
      <c r="B2173">
        <v>82.049133000000012</v>
      </c>
      <c r="C2173">
        <v>6.3005100000000001</v>
      </c>
      <c r="D2173">
        <v>88.269185000000007</v>
      </c>
      <c r="E2173">
        <v>7.4800509999999996</v>
      </c>
    </row>
    <row r="2174" spans="1:9" x14ac:dyDescent="0.25">
      <c r="A2174">
        <v>2173</v>
      </c>
      <c r="B2174">
        <v>82.050154000000006</v>
      </c>
      <c r="C2174">
        <v>6.3353570000000001</v>
      </c>
      <c r="D2174">
        <v>88.330306000000007</v>
      </c>
      <c r="E2174">
        <v>7.5405610000000003</v>
      </c>
    </row>
    <row r="2175" spans="1:9" x14ac:dyDescent="0.25">
      <c r="A2175">
        <v>2174</v>
      </c>
      <c r="B2175">
        <v>82.093265000000002</v>
      </c>
      <c r="C2175">
        <v>6.3462240000000003</v>
      </c>
    </row>
    <row r="2176" spans="1:9" x14ac:dyDescent="0.25">
      <c r="A2176">
        <v>2175</v>
      </c>
      <c r="B2176">
        <v>82.074949000000004</v>
      </c>
      <c r="C2176">
        <v>6.3302550000000002</v>
      </c>
    </row>
    <row r="2177" spans="1:9" x14ac:dyDescent="0.25">
      <c r="A2177">
        <v>2176</v>
      </c>
      <c r="B2177">
        <v>82.067194000000001</v>
      </c>
      <c r="C2177">
        <v>6.33352</v>
      </c>
    </row>
    <row r="2178" spans="1:9" x14ac:dyDescent="0.25">
      <c r="A2178">
        <v>2177</v>
      </c>
      <c r="B2178">
        <v>82.075918000000001</v>
      </c>
      <c r="C2178">
        <v>6.2719389999999997</v>
      </c>
    </row>
    <row r="2179" spans="1:9" x14ac:dyDescent="0.25">
      <c r="A2179">
        <v>2178</v>
      </c>
      <c r="B2179">
        <v>81.975969000000006</v>
      </c>
      <c r="C2179">
        <v>6.296735</v>
      </c>
    </row>
    <row r="2180" spans="1:9" x14ac:dyDescent="0.25">
      <c r="A2180">
        <v>2179</v>
      </c>
      <c r="B2180">
        <v>82.04535700000001</v>
      </c>
      <c r="C2180">
        <v>6.3425000000000002</v>
      </c>
      <c r="H2180">
        <v>82.175051000000011</v>
      </c>
      <c r="I2180">
        <v>9.0376010000000004</v>
      </c>
    </row>
    <row r="2181" spans="1:9" x14ac:dyDescent="0.25">
      <c r="A2181">
        <v>2180</v>
      </c>
      <c r="H2181">
        <v>82.198723999999999</v>
      </c>
      <c r="I2181">
        <v>8.9388269999999999</v>
      </c>
    </row>
    <row r="2182" spans="1:9" x14ac:dyDescent="0.25">
      <c r="A2182">
        <v>2181</v>
      </c>
      <c r="F2182">
        <v>81.137806000000012</v>
      </c>
      <c r="G2182">
        <v>4.4176019999999996</v>
      </c>
      <c r="H2182">
        <v>82.208929000000012</v>
      </c>
      <c r="I2182">
        <v>8.9608670000000004</v>
      </c>
    </row>
    <row r="2183" spans="1:9" x14ac:dyDescent="0.25">
      <c r="A2183">
        <v>2182</v>
      </c>
      <c r="F2183">
        <v>81.105715000000004</v>
      </c>
      <c r="G2183">
        <v>4.4030100000000001</v>
      </c>
      <c r="H2183">
        <v>82.186173000000011</v>
      </c>
      <c r="I2183">
        <v>8.9645910000000004</v>
      </c>
    </row>
    <row r="2184" spans="1:9" x14ac:dyDescent="0.25">
      <c r="A2184">
        <v>2183</v>
      </c>
      <c r="F2184">
        <v>81.065459000000004</v>
      </c>
      <c r="G2184">
        <v>4.4013270000000002</v>
      </c>
      <c r="H2184">
        <v>82.221582000000012</v>
      </c>
      <c r="I2184">
        <v>9.0341330000000006</v>
      </c>
    </row>
    <row r="2185" spans="1:9" x14ac:dyDescent="0.25">
      <c r="A2185">
        <v>2184</v>
      </c>
      <c r="F2185">
        <v>81.00025500000001</v>
      </c>
      <c r="G2185">
        <v>4.3927040000000002</v>
      </c>
      <c r="H2185">
        <v>82.208061000000001</v>
      </c>
      <c r="I2185">
        <v>9.0402039999999992</v>
      </c>
    </row>
    <row r="2186" spans="1:9" x14ac:dyDescent="0.25">
      <c r="A2186">
        <v>2185</v>
      </c>
      <c r="D2186">
        <v>68.75091900000001</v>
      </c>
      <c r="E2186">
        <v>8.3391830000000002</v>
      </c>
      <c r="F2186">
        <v>81.088215000000005</v>
      </c>
      <c r="G2186">
        <v>4.3718370000000002</v>
      </c>
      <c r="H2186">
        <v>82.199796000000006</v>
      </c>
      <c r="I2186">
        <v>9.0208670000000009</v>
      </c>
    </row>
    <row r="2187" spans="1:9" x14ac:dyDescent="0.25">
      <c r="A2187">
        <v>2186</v>
      </c>
      <c r="D2187">
        <v>68.779979999999995</v>
      </c>
      <c r="E2187">
        <v>8.3116319999999995</v>
      </c>
      <c r="F2187">
        <v>81.137754999999999</v>
      </c>
      <c r="G2187">
        <v>4.2944889999999996</v>
      </c>
      <c r="H2187">
        <v>82.185101000000003</v>
      </c>
      <c r="I2187">
        <v>8.9969389999999994</v>
      </c>
    </row>
    <row r="2188" spans="1:9" x14ac:dyDescent="0.25">
      <c r="A2188">
        <v>2187</v>
      </c>
      <c r="D2188">
        <v>68.760971000000012</v>
      </c>
      <c r="E2188">
        <v>8.3279859999999992</v>
      </c>
      <c r="F2188">
        <v>81.145408000000003</v>
      </c>
      <c r="G2188">
        <v>4.3406120000000001</v>
      </c>
      <c r="H2188">
        <v>82.133724999999998</v>
      </c>
      <c r="I2188">
        <v>8.9770920000000007</v>
      </c>
    </row>
    <row r="2189" spans="1:9" x14ac:dyDescent="0.25">
      <c r="A2189">
        <v>2188</v>
      </c>
      <c r="D2189">
        <v>68.755497000000005</v>
      </c>
      <c r="E2189">
        <v>8.345485</v>
      </c>
      <c r="F2189">
        <v>81.051327000000001</v>
      </c>
      <c r="G2189">
        <v>4.366377</v>
      </c>
      <c r="H2189">
        <v>82.180306000000002</v>
      </c>
      <c r="I2189">
        <v>9.0006120000000003</v>
      </c>
    </row>
    <row r="2190" spans="1:9" x14ac:dyDescent="0.25">
      <c r="A2190">
        <v>2189</v>
      </c>
      <c r="D2190">
        <v>68.758526000000003</v>
      </c>
      <c r="E2190">
        <v>8.3416829999999997</v>
      </c>
      <c r="F2190">
        <v>81.137806000000012</v>
      </c>
      <c r="G2190">
        <v>4.4176019999999996</v>
      </c>
    </row>
    <row r="2191" spans="1:9" x14ac:dyDescent="0.25">
      <c r="A2191">
        <v>2190</v>
      </c>
      <c r="D2191">
        <v>68.765556000000004</v>
      </c>
      <c r="E2191">
        <v>8.3203820000000004</v>
      </c>
    </row>
    <row r="2192" spans="1:9" x14ac:dyDescent="0.25">
      <c r="A2192">
        <v>2191</v>
      </c>
      <c r="D2192">
        <v>68.766281000000006</v>
      </c>
      <c r="E2192">
        <v>8.3234019999999997</v>
      </c>
    </row>
    <row r="2193" spans="1:9" x14ac:dyDescent="0.25">
      <c r="A2193">
        <v>2192</v>
      </c>
      <c r="D2193">
        <v>68.761696000000001</v>
      </c>
      <c r="E2193">
        <v>8.3338190000000001</v>
      </c>
    </row>
    <row r="2194" spans="1:9" x14ac:dyDescent="0.25">
      <c r="A2194">
        <v>2193</v>
      </c>
      <c r="B2194">
        <v>62.634945000000002</v>
      </c>
      <c r="C2194">
        <v>7.1717469999999999</v>
      </c>
      <c r="D2194">
        <v>68.813312999999994</v>
      </c>
      <c r="E2194">
        <v>8.3430890000000009</v>
      </c>
    </row>
    <row r="2195" spans="1:9" x14ac:dyDescent="0.25">
      <c r="A2195">
        <v>2194</v>
      </c>
      <c r="B2195">
        <v>62.602501000000004</v>
      </c>
      <c r="C2195">
        <v>7.2303369999999996</v>
      </c>
      <c r="D2195">
        <v>68.75091900000001</v>
      </c>
      <c r="E2195">
        <v>8.3391830000000002</v>
      </c>
    </row>
    <row r="2196" spans="1:9" x14ac:dyDescent="0.25">
      <c r="A2196">
        <v>2195</v>
      </c>
      <c r="B2196">
        <v>62.629326000000006</v>
      </c>
      <c r="C2196">
        <v>7.2044009999999998</v>
      </c>
      <c r="D2196">
        <v>68.75091900000001</v>
      </c>
      <c r="E2196">
        <v>8.3391830000000002</v>
      </c>
    </row>
    <row r="2197" spans="1:9" x14ac:dyDescent="0.25">
      <c r="A2197">
        <v>2196</v>
      </c>
      <c r="B2197">
        <v>62.640209000000006</v>
      </c>
      <c r="C2197">
        <v>7.2038279999999997</v>
      </c>
    </row>
    <row r="2198" spans="1:9" x14ac:dyDescent="0.25">
      <c r="A2198">
        <v>2197</v>
      </c>
      <c r="B2198">
        <v>62.629376000000001</v>
      </c>
      <c r="C2198">
        <v>7.2003909999999998</v>
      </c>
    </row>
    <row r="2199" spans="1:9" x14ac:dyDescent="0.25">
      <c r="A2199">
        <v>2198</v>
      </c>
      <c r="B2199">
        <v>62.658958000000005</v>
      </c>
      <c r="C2199">
        <v>7.2070049999999997</v>
      </c>
    </row>
    <row r="2200" spans="1:9" x14ac:dyDescent="0.25">
      <c r="A2200">
        <v>2199</v>
      </c>
      <c r="B2200">
        <v>62.702755000000003</v>
      </c>
      <c r="C2200">
        <v>7.172059</v>
      </c>
    </row>
    <row r="2201" spans="1:9" x14ac:dyDescent="0.25">
      <c r="A2201">
        <v>2200</v>
      </c>
      <c r="B2201">
        <v>62.687546000000005</v>
      </c>
      <c r="C2201">
        <v>7.1925270000000001</v>
      </c>
      <c r="H2201">
        <v>63.293194</v>
      </c>
      <c r="I2201">
        <v>9.8701419999999995</v>
      </c>
    </row>
    <row r="2202" spans="1:9" x14ac:dyDescent="0.25">
      <c r="A2202">
        <v>2201</v>
      </c>
      <c r="B2202">
        <v>62.615364</v>
      </c>
      <c r="C2202">
        <v>7.1717469999999999</v>
      </c>
      <c r="H2202">
        <v>63.334026000000001</v>
      </c>
      <c r="I2202">
        <v>9.835248</v>
      </c>
    </row>
    <row r="2203" spans="1:9" x14ac:dyDescent="0.25">
      <c r="A2203">
        <v>2202</v>
      </c>
      <c r="B2203">
        <v>62.615364</v>
      </c>
      <c r="C2203">
        <v>7.1717469999999999</v>
      </c>
      <c r="H2203">
        <v>63.339233</v>
      </c>
      <c r="I2203">
        <v>9.8312380000000008</v>
      </c>
    </row>
    <row r="2204" spans="1:9" x14ac:dyDescent="0.25">
      <c r="A2204">
        <v>2203</v>
      </c>
      <c r="F2204">
        <v>61.351841</v>
      </c>
      <c r="G2204">
        <v>5.3671049999999996</v>
      </c>
      <c r="H2204">
        <v>63.327148000000001</v>
      </c>
      <c r="I2204">
        <v>9.8554549999999992</v>
      </c>
    </row>
    <row r="2205" spans="1:9" x14ac:dyDescent="0.25">
      <c r="A2205">
        <v>2204</v>
      </c>
      <c r="F2205">
        <v>61.378040000000006</v>
      </c>
      <c r="G2205">
        <v>5.3338780000000003</v>
      </c>
      <c r="H2205">
        <v>63.334389000000002</v>
      </c>
      <c r="I2205">
        <v>9.8449869999999997</v>
      </c>
    </row>
    <row r="2206" spans="1:9" x14ac:dyDescent="0.25">
      <c r="A2206">
        <v>2205</v>
      </c>
      <c r="F2206">
        <v>61.359913000000006</v>
      </c>
      <c r="G2206">
        <v>5.3365340000000003</v>
      </c>
      <c r="H2206">
        <v>63.353035000000006</v>
      </c>
      <c r="I2206">
        <v>9.8735269999999993</v>
      </c>
    </row>
    <row r="2207" spans="1:9" x14ac:dyDescent="0.25">
      <c r="A2207">
        <v>2206</v>
      </c>
      <c r="F2207">
        <v>61.327152000000005</v>
      </c>
      <c r="G2207">
        <v>5.3243470000000004</v>
      </c>
      <c r="H2207">
        <v>63.369808000000006</v>
      </c>
      <c r="I2207">
        <v>9.8634229999999992</v>
      </c>
    </row>
    <row r="2208" spans="1:9" x14ac:dyDescent="0.25">
      <c r="A2208">
        <v>2207</v>
      </c>
      <c r="F2208">
        <v>61.319500000000005</v>
      </c>
      <c r="G2208">
        <v>5.3237740000000002</v>
      </c>
      <c r="H2208">
        <v>63.364544000000002</v>
      </c>
      <c r="I2208">
        <v>9.8548819999999999</v>
      </c>
    </row>
    <row r="2209" spans="1:9" x14ac:dyDescent="0.25">
      <c r="A2209">
        <v>2208</v>
      </c>
      <c r="D2209">
        <v>47.170891000000005</v>
      </c>
      <c r="E2209">
        <v>8.8599879999999995</v>
      </c>
      <c r="F2209">
        <v>61.378140000000002</v>
      </c>
      <c r="G2209">
        <v>5.3084619999999996</v>
      </c>
      <c r="H2209">
        <v>63.363190000000003</v>
      </c>
      <c r="I2209">
        <v>9.8211860000000009</v>
      </c>
    </row>
    <row r="2210" spans="1:9" x14ac:dyDescent="0.25">
      <c r="A2210">
        <v>2209</v>
      </c>
      <c r="D2210">
        <v>47.198650000000001</v>
      </c>
      <c r="E2210">
        <v>8.8365530000000003</v>
      </c>
      <c r="F2210">
        <v>61.365482</v>
      </c>
      <c r="G2210">
        <v>5.2593500000000004</v>
      </c>
      <c r="H2210">
        <v>63.293194</v>
      </c>
      <c r="I2210">
        <v>9.8701419999999995</v>
      </c>
    </row>
    <row r="2211" spans="1:9" x14ac:dyDescent="0.25">
      <c r="A2211">
        <v>2210</v>
      </c>
      <c r="D2211">
        <v>47.192768000000001</v>
      </c>
      <c r="E2211">
        <v>8.8327500000000008</v>
      </c>
      <c r="F2211">
        <v>61.346996000000004</v>
      </c>
      <c r="G2211">
        <v>5.2607559999999998</v>
      </c>
      <c r="H2211">
        <v>63.293194</v>
      </c>
      <c r="I2211">
        <v>9.8701419999999995</v>
      </c>
    </row>
    <row r="2212" spans="1:9" x14ac:dyDescent="0.25">
      <c r="A2212">
        <v>2211</v>
      </c>
      <c r="D2212">
        <v>47.177662000000005</v>
      </c>
      <c r="E2212">
        <v>8.8432700000000004</v>
      </c>
      <c r="F2212">
        <v>61.312103</v>
      </c>
      <c r="G2212">
        <v>5.2822139999999997</v>
      </c>
    </row>
    <row r="2213" spans="1:9" x14ac:dyDescent="0.25">
      <c r="A2213">
        <v>2212</v>
      </c>
      <c r="D2213">
        <v>47.176518000000002</v>
      </c>
      <c r="E2213">
        <v>8.8416040000000002</v>
      </c>
      <c r="F2213">
        <v>61.351841</v>
      </c>
      <c r="G2213">
        <v>5.3671049999999996</v>
      </c>
    </row>
    <row r="2214" spans="1:9" x14ac:dyDescent="0.25">
      <c r="A2214">
        <v>2213</v>
      </c>
      <c r="D2214">
        <v>47.174328000000003</v>
      </c>
      <c r="E2214">
        <v>8.8527489999999993</v>
      </c>
    </row>
    <row r="2215" spans="1:9" x14ac:dyDescent="0.25">
      <c r="A2215">
        <v>2214</v>
      </c>
      <c r="D2215">
        <v>47.163342</v>
      </c>
      <c r="E2215">
        <v>8.8220740000000006</v>
      </c>
    </row>
    <row r="2216" spans="1:9" x14ac:dyDescent="0.25">
      <c r="A2216">
        <v>2215</v>
      </c>
      <c r="B2216">
        <v>41.177414000000006</v>
      </c>
      <c r="C2216">
        <v>7.0778980000000002</v>
      </c>
      <c r="D2216">
        <v>47.170059000000002</v>
      </c>
      <c r="E2216">
        <v>8.8077520000000007</v>
      </c>
    </row>
    <row r="2217" spans="1:9" x14ac:dyDescent="0.25">
      <c r="A2217">
        <v>2216</v>
      </c>
      <c r="B2217">
        <v>41.195068000000006</v>
      </c>
      <c r="C2217">
        <v>7.0813870000000003</v>
      </c>
      <c r="D2217">
        <v>47.165943000000006</v>
      </c>
      <c r="E2217">
        <v>8.793533</v>
      </c>
    </row>
    <row r="2218" spans="1:9" x14ac:dyDescent="0.25">
      <c r="A2218">
        <v>2217</v>
      </c>
      <c r="B2218">
        <v>41.209965000000004</v>
      </c>
      <c r="C2218">
        <v>7.0965420000000003</v>
      </c>
      <c r="D2218">
        <v>47.155109000000003</v>
      </c>
      <c r="E2218">
        <v>8.7775440000000007</v>
      </c>
    </row>
    <row r="2219" spans="1:9" x14ac:dyDescent="0.25">
      <c r="A2219">
        <v>2218</v>
      </c>
      <c r="B2219">
        <v>41.245743000000004</v>
      </c>
      <c r="C2219">
        <v>7.1182080000000001</v>
      </c>
      <c r="D2219">
        <v>47.183910000000004</v>
      </c>
      <c r="E2219">
        <v>8.7795240000000003</v>
      </c>
    </row>
    <row r="2220" spans="1:9" x14ac:dyDescent="0.25">
      <c r="A2220">
        <v>2219</v>
      </c>
      <c r="B2220">
        <v>41.261108</v>
      </c>
      <c r="C2220">
        <v>7.0985740000000002</v>
      </c>
      <c r="D2220">
        <v>47.170891000000005</v>
      </c>
      <c r="E2220">
        <v>8.8599879999999995</v>
      </c>
    </row>
    <row r="2221" spans="1:9" x14ac:dyDescent="0.25">
      <c r="A2221">
        <v>2220</v>
      </c>
      <c r="B2221">
        <v>41.256474000000004</v>
      </c>
      <c r="C2221">
        <v>7.0870629999999997</v>
      </c>
    </row>
    <row r="2222" spans="1:9" x14ac:dyDescent="0.25">
      <c r="A2222">
        <v>2221</v>
      </c>
      <c r="B2222">
        <v>41.233505000000001</v>
      </c>
      <c r="C2222">
        <v>7.091907</v>
      </c>
    </row>
    <row r="2223" spans="1:9" x14ac:dyDescent="0.25">
      <c r="A2223">
        <v>2222</v>
      </c>
      <c r="B2223">
        <v>41.191059000000003</v>
      </c>
      <c r="C2223">
        <v>7.1118540000000001</v>
      </c>
    </row>
    <row r="2224" spans="1:9" x14ac:dyDescent="0.25">
      <c r="A2224">
        <v>2223</v>
      </c>
      <c r="B2224">
        <v>41.187260000000002</v>
      </c>
      <c r="C2224">
        <v>7.082325</v>
      </c>
      <c r="H2224">
        <v>43.096527000000002</v>
      </c>
      <c r="I2224">
        <v>10.278974</v>
      </c>
    </row>
    <row r="2225" spans="1:9" x14ac:dyDescent="0.25">
      <c r="A2225">
        <v>2224</v>
      </c>
      <c r="B2225">
        <v>41.177414000000006</v>
      </c>
      <c r="C2225">
        <v>7.0778980000000002</v>
      </c>
      <c r="H2225">
        <v>43.108509000000005</v>
      </c>
      <c r="I2225">
        <v>10.255902000000001</v>
      </c>
    </row>
    <row r="2226" spans="1:9" x14ac:dyDescent="0.25">
      <c r="A2226">
        <v>2225</v>
      </c>
      <c r="B2226">
        <v>41.177414000000006</v>
      </c>
      <c r="C2226">
        <v>7.0778980000000002</v>
      </c>
      <c r="H2226">
        <v>43.102726000000004</v>
      </c>
      <c r="I2226">
        <v>10.263662</v>
      </c>
    </row>
    <row r="2227" spans="1:9" x14ac:dyDescent="0.25">
      <c r="A2227">
        <v>2226</v>
      </c>
      <c r="F2227">
        <v>41.116325000000003</v>
      </c>
      <c r="G2227">
        <v>5.3926239999999996</v>
      </c>
      <c r="H2227">
        <v>43.117363000000005</v>
      </c>
      <c r="I2227">
        <v>10.289493999999999</v>
      </c>
    </row>
    <row r="2228" spans="1:9" x14ac:dyDescent="0.25">
      <c r="A2228">
        <v>2227</v>
      </c>
      <c r="F2228">
        <v>41.089764000000002</v>
      </c>
      <c r="G2228">
        <v>5.3820519999999998</v>
      </c>
      <c r="H2228">
        <v>43.132828000000003</v>
      </c>
      <c r="I2228">
        <v>10.292358</v>
      </c>
    </row>
    <row r="2229" spans="1:9" x14ac:dyDescent="0.25">
      <c r="A2229">
        <v>2228</v>
      </c>
      <c r="F2229">
        <v>41.069191000000004</v>
      </c>
      <c r="G2229">
        <v>5.3522100000000004</v>
      </c>
      <c r="H2229">
        <v>43.117256000000005</v>
      </c>
      <c r="I2229">
        <v>10.296837999999999</v>
      </c>
    </row>
    <row r="2230" spans="1:9" x14ac:dyDescent="0.25">
      <c r="A2230">
        <v>2229</v>
      </c>
      <c r="F2230">
        <v>41.058044000000002</v>
      </c>
      <c r="G2230">
        <v>5.3301280000000002</v>
      </c>
      <c r="H2230">
        <v>43.113506000000001</v>
      </c>
      <c r="I2230">
        <v>10.291109000000001</v>
      </c>
    </row>
    <row r="2231" spans="1:9" x14ac:dyDescent="0.25">
      <c r="A2231">
        <v>2230</v>
      </c>
      <c r="D2231">
        <v>28.109737000000003</v>
      </c>
      <c r="E2231">
        <v>8.2718430000000005</v>
      </c>
      <c r="F2231">
        <v>41.097416000000003</v>
      </c>
      <c r="G2231">
        <v>5.369605</v>
      </c>
      <c r="H2231">
        <v>43.149963</v>
      </c>
      <c r="I2231">
        <v>10.279859999999999</v>
      </c>
    </row>
    <row r="2232" spans="1:9" x14ac:dyDescent="0.25">
      <c r="A2232">
        <v>2231</v>
      </c>
      <c r="D2232">
        <v>28.125675000000001</v>
      </c>
      <c r="E2232">
        <v>8.3030910000000002</v>
      </c>
      <c r="F2232">
        <v>41.107678</v>
      </c>
      <c r="G2232">
        <v>5.3793959999999998</v>
      </c>
      <c r="H2232">
        <v>43.100124000000001</v>
      </c>
      <c r="I2232">
        <v>10.262411999999999</v>
      </c>
    </row>
    <row r="2233" spans="1:9" x14ac:dyDescent="0.25">
      <c r="A2233">
        <v>2232</v>
      </c>
      <c r="D2233">
        <v>28.110622000000006</v>
      </c>
      <c r="E2233">
        <v>8.3010610000000007</v>
      </c>
      <c r="F2233">
        <v>41.114658000000006</v>
      </c>
      <c r="G2233">
        <v>5.3623130000000003</v>
      </c>
      <c r="H2233">
        <v>43.102154000000006</v>
      </c>
      <c r="I2233">
        <v>10.246267</v>
      </c>
    </row>
    <row r="2234" spans="1:9" x14ac:dyDescent="0.25">
      <c r="A2234">
        <v>2233</v>
      </c>
      <c r="D2234">
        <v>28.082449000000004</v>
      </c>
      <c r="E2234">
        <v>8.3165800000000001</v>
      </c>
      <c r="F2234">
        <v>41.119034000000006</v>
      </c>
      <c r="G2234">
        <v>5.3499179999999997</v>
      </c>
      <c r="H2234">
        <v>43.096527000000002</v>
      </c>
      <c r="I2234">
        <v>10.278974</v>
      </c>
    </row>
    <row r="2235" spans="1:9" x14ac:dyDescent="0.25">
      <c r="A2235">
        <v>2234</v>
      </c>
      <c r="D2235">
        <v>28.078178000000008</v>
      </c>
      <c r="E2235">
        <v>8.3207989999999992</v>
      </c>
      <c r="F2235">
        <v>41.109085</v>
      </c>
      <c r="G2235">
        <v>5.3338780000000003</v>
      </c>
    </row>
    <row r="2236" spans="1:9" x14ac:dyDescent="0.25">
      <c r="A2236">
        <v>2235</v>
      </c>
      <c r="D2236">
        <v>28.087292000000005</v>
      </c>
      <c r="E2236">
        <v>8.3337149999999998</v>
      </c>
      <c r="F2236">
        <v>41.111012000000002</v>
      </c>
      <c r="G2236">
        <v>5.3418979999999996</v>
      </c>
    </row>
    <row r="2237" spans="1:9" x14ac:dyDescent="0.25">
      <c r="A2237">
        <v>2236</v>
      </c>
      <c r="D2237">
        <v>28.074429000000002</v>
      </c>
      <c r="E2237">
        <v>8.3216839999999994</v>
      </c>
      <c r="F2237">
        <v>41.048412000000006</v>
      </c>
      <c r="G2237">
        <v>5.3584069999999997</v>
      </c>
    </row>
    <row r="2238" spans="1:9" x14ac:dyDescent="0.25">
      <c r="A2238">
        <v>2237</v>
      </c>
      <c r="D2238">
        <v>28.018127000000007</v>
      </c>
      <c r="E2238">
        <v>8.2951759999999997</v>
      </c>
      <c r="F2238">
        <v>41.116325000000003</v>
      </c>
      <c r="G2238">
        <v>5.3926239999999996</v>
      </c>
    </row>
    <row r="2239" spans="1:9" x14ac:dyDescent="0.25">
      <c r="A2239">
        <v>2238</v>
      </c>
      <c r="B2239">
        <v>22.637692000000001</v>
      </c>
      <c r="C2239">
        <v>6.6111519999999997</v>
      </c>
      <c r="D2239">
        <v>28.044012000000002</v>
      </c>
      <c r="E2239">
        <v>8.3055389999999996</v>
      </c>
    </row>
    <row r="2240" spans="1:9" x14ac:dyDescent="0.25">
      <c r="A2240">
        <v>2239</v>
      </c>
      <c r="B2240">
        <v>22.557592</v>
      </c>
      <c r="C2240">
        <v>6.6857309999999996</v>
      </c>
      <c r="D2240">
        <v>28.053753</v>
      </c>
      <c r="E2240">
        <v>8.2874160000000003</v>
      </c>
    </row>
    <row r="2241" spans="1:11" x14ac:dyDescent="0.25">
      <c r="A2241">
        <v>2240</v>
      </c>
      <c r="B2241">
        <v>22.531604999999999</v>
      </c>
      <c r="C2241">
        <v>6.6793250000000004</v>
      </c>
      <c r="D2241">
        <v>28.060835000000004</v>
      </c>
      <c r="E2241">
        <v>8.2638230000000004</v>
      </c>
    </row>
    <row r="2242" spans="1:11" x14ac:dyDescent="0.25">
      <c r="A2242">
        <v>2241</v>
      </c>
      <c r="B2242">
        <v>22.522438000000008</v>
      </c>
      <c r="C2242">
        <v>6.7189579999999998</v>
      </c>
      <c r="D2242">
        <v>28.058804000000002</v>
      </c>
      <c r="E2242">
        <v>8.3023100000000003</v>
      </c>
    </row>
    <row r="2243" spans="1:11" x14ac:dyDescent="0.25">
      <c r="A2243">
        <v>2242</v>
      </c>
      <c r="B2243">
        <v>22.595766000000005</v>
      </c>
      <c r="C2243">
        <v>6.7083339999999998</v>
      </c>
      <c r="D2243">
        <v>28.109737000000003</v>
      </c>
      <c r="E2243">
        <v>8.2718430000000005</v>
      </c>
    </row>
    <row r="2244" spans="1:11" x14ac:dyDescent="0.25">
      <c r="A2244">
        <v>2243</v>
      </c>
      <c r="B2244">
        <v>22.584828999999999</v>
      </c>
      <c r="C2244">
        <v>6.6957310000000003</v>
      </c>
      <c r="D2244">
        <v>28.109737000000003</v>
      </c>
      <c r="E2244">
        <v>8.2718430000000005</v>
      </c>
    </row>
    <row r="2245" spans="1:11" x14ac:dyDescent="0.25">
      <c r="A2245">
        <v>2244</v>
      </c>
      <c r="B2245">
        <v>22.610088000000005</v>
      </c>
      <c r="C2245">
        <v>6.6714099999999998</v>
      </c>
    </row>
    <row r="2246" spans="1:11" x14ac:dyDescent="0.25">
      <c r="A2246">
        <v>2245</v>
      </c>
      <c r="B2246">
        <v>22.610350000000004</v>
      </c>
      <c r="C2246">
        <v>6.7235940000000003</v>
      </c>
    </row>
    <row r="2247" spans="1:11" x14ac:dyDescent="0.25">
      <c r="A2247">
        <v>2246</v>
      </c>
      <c r="B2247">
        <v>22.546602000000007</v>
      </c>
      <c r="C2247">
        <v>6.7152609999999999</v>
      </c>
      <c r="H2247">
        <v>25.653880999999998</v>
      </c>
      <c r="I2247">
        <v>9.670204</v>
      </c>
    </row>
    <row r="2248" spans="1:11" x14ac:dyDescent="0.25">
      <c r="A2248">
        <v>2247</v>
      </c>
      <c r="B2248">
        <v>22.592590000000001</v>
      </c>
      <c r="C2248">
        <v>6.6852619999999998</v>
      </c>
      <c r="H2248">
        <v>25.653880999999998</v>
      </c>
      <c r="I2248">
        <v>9.670204</v>
      </c>
    </row>
    <row r="2249" spans="1:11" x14ac:dyDescent="0.25">
      <c r="A2249">
        <v>2248</v>
      </c>
      <c r="B2249">
        <v>22.553999000000005</v>
      </c>
      <c r="C2249">
        <v>6.6776059999999999</v>
      </c>
      <c r="H2249">
        <v>25.653880999999998</v>
      </c>
      <c r="I2249">
        <v>9.670204</v>
      </c>
    </row>
    <row r="2250" spans="1:11" x14ac:dyDescent="0.25">
      <c r="A2250">
        <v>2249</v>
      </c>
      <c r="B2250">
        <v>22.552019000000001</v>
      </c>
      <c r="C2250">
        <v>6.5958399999999999</v>
      </c>
      <c r="H2250">
        <v>25.653880999999998</v>
      </c>
      <c r="I2250">
        <v>9.670204</v>
      </c>
    </row>
    <row r="2251" spans="1:11" x14ac:dyDescent="0.25">
      <c r="A2251">
        <v>2250</v>
      </c>
      <c r="B2251">
        <v>22.631129999999999</v>
      </c>
      <c r="C2251">
        <v>6.6008399999999998</v>
      </c>
      <c r="H2251">
        <v>25.653880999999998</v>
      </c>
      <c r="I2251">
        <v>9.670204</v>
      </c>
    </row>
    <row r="2252" spans="1:11" x14ac:dyDescent="0.25">
      <c r="A2252">
        <v>2251</v>
      </c>
      <c r="H2252">
        <v>25.653880999999998</v>
      </c>
      <c r="I2252">
        <v>9.670204</v>
      </c>
    </row>
    <row r="2253" spans="1:11" x14ac:dyDescent="0.25">
      <c r="A2253">
        <v>2252</v>
      </c>
      <c r="F2253">
        <v>22.956738000000001</v>
      </c>
      <c r="G2253">
        <v>5.5611569999999997</v>
      </c>
      <c r="H2253">
        <v>25.653880999999998</v>
      </c>
      <c r="I2253">
        <v>9.670204</v>
      </c>
    </row>
    <row r="2254" spans="1:11" x14ac:dyDescent="0.25">
      <c r="A2254">
        <v>2253</v>
      </c>
      <c r="F2254">
        <v>22.956738000000001</v>
      </c>
      <c r="G2254">
        <v>5.5611569999999997</v>
      </c>
      <c r="H2254">
        <v>25.653880999999998</v>
      </c>
      <c r="I2254">
        <v>9.670204</v>
      </c>
      <c r="J2254">
        <v>39.214812999999999</v>
      </c>
      <c r="K2254">
        <v>12.940548</v>
      </c>
    </row>
    <row r="2255" spans="1:11" x14ac:dyDescent="0.25">
      <c r="A2255">
        <v>2254</v>
      </c>
    </row>
    <row r="2256" spans="1:11" x14ac:dyDescent="0.25">
      <c r="A2256">
        <v>2255</v>
      </c>
    </row>
    <row r="2257" spans="1:1" x14ac:dyDescent="0.25">
      <c r="A2257">
        <v>2256</v>
      </c>
    </row>
    <row r="2258" spans="1:1" x14ac:dyDescent="0.25">
      <c r="A2258">
        <v>2257</v>
      </c>
    </row>
    <row r="2259" spans="1:1" x14ac:dyDescent="0.25">
      <c r="A2259">
        <v>2258</v>
      </c>
    </row>
    <row r="2260" spans="1:1" x14ac:dyDescent="0.25">
      <c r="A2260">
        <v>2259</v>
      </c>
    </row>
    <row r="2261" spans="1:1" x14ac:dyDescent="0.25">
      <c r="A2261">
        <v>2260</v>
      </c>
    </row>
    <row r="2262" spans="1:1" x14ac:dyDescent="0.25">
      <c r="A2262">
        <v>2261</v>
      </c>
    </row>
    <row r="2263" spans="1:1" x14ac:dyDescent="0.25">
      <c r="A2263">
        <v>2262</v>
      </c>
    </row>
    <row r="2264" spans="1:1" x14ac:dyDescent="0.25">
      <c r="A2264">
        <v>2263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7F535-84B2-4FAC-BC8F-E9D1A22D5DC5}">
  <dimension ref="A1:DV1998"/>
  <sheetViews>
    <sheetView workbookViewId="0">
      <selection activeCell="BO10" sqref="BO10:BQ12"/>
    </sheetView>
  </sheetViews>
  <sheetFormatPr defaultRowHeight="15" x14ac:dyDescent="0.25"/>
  <cols>
    <col min="1" max="1" width="5" bestFit="1" customWidth="1"/>
    <col min="2" max="5" width="2" bestFit="1" customWidth="1"/>
    <col min="6" max="6" width="11.140625" bestFit="1" customWidth="1"/>
    <col min="10" max="10" width="24.140625" bestFit="1" customWidth="1"/>
    <col min="11" max="11" width="12" bestFit="1" customWidth="1"/>
    <col min="13" max="13" width="18.140625" bestFit="1" customWidth="1"/>
    <col min="14" max="14" width="8.140625" bestFit="1" customWidth="1"/>
    <col min="15" max="15" width="12" bestFit="1" customWidth="1"/>
    <col min="18" max="18" width="17.5703125" bestFit="1" customWidth="1"/>
    <col min="19" max="20" width="12" bestFit="1" customWidth="1"/>
    <col min="22" max="22" width="8.85546875" bestFit="1" customWidth="1"/>
    <col min="23" max="23" width="5.42578125" bestFit="1" customWidth="1"/>
    <col min="24" max="25" width="12" bestFit="1" customWidth="1"/>
    <col min="26" max="26" width="5.140625" bestFit="1" customWidth="1"/>
    <col min="27" max="28" width="12" bestFit="1" customWidth="1"/>
    <col min="29" max="29" width="5.42578125" bestFit="1" customWidth="1"/>
    <col min="30" max="31" width="12" bestFit="1" customWidth="1"/>
    <col min="32" max="32" width="5.28515625" bestFit="1" customWidth="1"/>
    <col min="33" max="34" width="12" bestFit="1" customWidth="1"/>
    <col min="36" max="36" width="12.5703125" bestFit="1" customWidth="1"/>
    <col min="37" max="37" width="9.5703125" bestFit="1" customWidth="1"/>
    <col min="38" max="39" width="12" bestFit="1" customWidth="1"/>
    <col min="40" max="40" width="9.28515625" bestFit="1" customWidth="1"/>
    <col min="41" max="42" width="12" bestFit="1" customWidth="1"/>
    <col min="43" max="43" width="9.5703125" bestFit="1" customWidth="1"/>
    <col min="44" max="45" width="12" bestFit="1" customWidth="1"/>
    <col min="46" max="46" width="9.42578125" bestFit="1" customWidth="1"/>
    <col min="47" max="48" width="12" bestFit="1" customWidth="1"/>
    <col min="50" max="50" width="23.5703125" bestFit="1" customWidth="1"/>
    <col min="51" max="52" width="12" bestFit="1" customWidth="1"/>
    <col min="53" max="53" width="23.28515625" bestFit="1" customWidth="1"/>
    <col min="54" max="55" width="12" bestFit="1" customWidth="1"/>
    <col min="56" max="56" width="23.7109375" bestFit="1" customWidth="1"/>
    <col min="57" max="58" width="12" bestFit="1" customWidth="1"/>
    <col min="59" max="59" width="23.42578125" bestFit="1" customWidth="1"/>
    <col min="60" max="61" width="12" bestFit="1" customWidth="1"/>
    <col min="63" max="63" width="19.140625" bestFit="1" customWidth="1"/>
    <col min="64" max="64" width="12" bestFit="1" customWidth="1"/>
    <col min="65" max="65" width="11" bestFit="1" customWidth="1"/>
    <col min="67" max="67" width="17.42578125" bestFit="1" customWidth="1"/>
    <col min="68" max="69" width="12" bestFit="1" customWidth="1"/>
    <col min="71" max="71" width="12.42578125" bestFit="1" customWidth="1"/>
    <col min="72" max="72" width="8" bestFit="1" customWidth="1"/>
    <col min="73" max="73" width="12" bestFit="1" customWidth="1"/>
    <col min="74" max="74" width="6" bestFit="1" customWidth="1"/>
    <col min="76" max="76" width="14.5703125" bestFit="1" customWidth="1"/>
    <col min="77" max="78" width="12" bestFit="1" customWidth="1"/>
    <col min="79" max="79" width="14.28515625" bestFit="1" customWidth="1"/>
    <col min="80" max="81" width="12" bestFit="1" customWidth="1"/>
    <col min="82" max="82" width="14.5703125" bestFit="1" customWidth="1"/>
    <col min="83" max="84" width="12" bestFit="1" customWidth="1"/>
    <col min="85" max="85" width="14.42578125" bestFit="1" customWidth="1"/>
    <col min="86" max="87" width="12" bestFit="1" customWidth="1"/>
    <col min="89" max="89" width="15.28515625" bestFit="1" customWidth="1"/>
    <col min="90" max="91" width="12" bestFit="1" customWidth="1"/>
    <col min="92" max="92" width="15" bestFit="1" customWidth="1"/>
    <col min="93" max="94" width="12" bestFit="1" customWidth="1"/>
    <col min="95" max="95" width="15.28515625" bestFit="1" customWidth="1"/>
    <col min="96" max="97" width="12" bestFit="1" customWidth="1"/>
    <col min="98" max="98" width="15.140625" bestFit="1" customWidth="1"/>
    <col min="99" max="100" width="12" bestFit="1" customWidth="1"/>
    <col min="102" max="102" width="15.42578125" bestFit="1" customWidth="1"/>
    <col min="103" max="103" width="9" bestFit="1" customWidth="1"/>
    <col min="104" max="104" width="12" bestFit="1" customWidth="1"/>
    <col min="105" max="105" width="15.140625" bestFit="1" customWidth="1"/>
    <col min="106" max="107" width="12" bestFit="1" customWidth="1"/>
    <col min="108" max="108" width="15.42578125" bestFit="1" customWidth="1"/>
    <col min="109" max="110" width="12" bestFit="1" customWidth="1"/>
    <col min="111" max="111" width="15.28515625" bestFit="1" customWidth="1"/>
    <col min="112" max="113" width="12" bestFit="1" customWidth="1"/>
    <col min="115" max="115" width="16.140625" bestFit="1" customWidth="1"/>
    <col min="116" max="117" width="12" bestFit="1" customWidth="1"/>
    <col min="118" max="118" width="15.85546875" bestFit="1" customWidth="1"/>
    <col min="119" max="120" width="12" bestFit="1" customWidth="1"/>
    <col min="121" max="121" width="16.140625" bestFit="1" customWidth="1"/>
    <col min="122" max="123" width="12" bestFit="1" customWidth="1"/>
    <col min="124" max="124" width="16" bestFit="1" customWidth="1"/>
    <col min="125" max="126" width="12" bestFit="1" customWidth="1"/>
  </cols>
  <sheetData>
    <row r="1" spans="1:126" x14ac:dyDescent="0.25">
      <c r="A1">
        <v>200</v>
      </c>
      <c r="F1" t="s">
        <v>9</v>
      </c>
      <c r="J1" t="s">
        <v>293</v>
      </c>
      <c r="K1">
        <v>96.615384615384613</v>
      </c>
      <c r="M1" t="s">
        <v>240</v>
      </c>
      <c r="N1" t="s">
        <v>241</v>
      </c>
      <c r="O1" t="s">
        <v>242</v>
      </c>
      <c r="S1" t="s">
        <v>30</v>
      </c>
      <c r="T1" t="s">
        <v>31</v>
      </c>
      <c r="V1" t="s">
        <v>220</v>
      </c>
      <c r="W1" t="s">
        <v>215</v>
      </c>
      <c r="X1" t="s">
        <v>30</v>
      </c>
      <c r="Y1" t="s">
        <v>31</v>
      </c>
      <c r="Z1" t="s">
        <v>216</v>
      </c>
      <c r="AA1" t="s">
        <v>30</v>
      </c>
      <c r="AB1" t="s">
        <v>31</v>
      </c>
      <c r="AC1" t="s">
        <v>217</v>
      </c>
      <c r="AD1" t="s">
        <v>30</v>
      </c>
      <c r="AE1" t="s">
        <v>31</v>
      </c>
      <c r="AF1" t="s">
        <v>218</v>
      </c>
      <c r="AG1" t="s">
        <v>30</v>
      </c>
      <c r="AH1" t="s">
        <v>31</v>
      </c>
      <c r="AJ1" t="s">
        <v>308</v>
      </c>
      <c r="AK1" t="s">
        <v>215</v>
      </c>
      <c r="AL1" t="s">
        <v>30</v>
      </c>
      <c r="AM1" t="s">
        <v>31</v>
      </c>
      <c r="AN1" t="s">
        <v>216</v>
      </c>
      <c r="AO1" t="s">
        <v>30</v>
      </c>
      <c r="AP1" t="s">
        <v>31</v>
      </c>
      <c r="AQ1" t="s">
        <v>217</v>
      </c>
      <c r="AR1" t="s">
        <v>30</v>
      </c>
      <c r="AS1" t="s">
        <v>31</v>
      </c>
      <c r="AT1" t="s">
        <v>218</v>
      </c>
      <c r="AU1" t="s">
        <v>30</v>
      </c>
      <c r="AV1" t="s">
        <v>31</v>
      </c>
      <c r="AX1" t="s">
        <v>99</v>
      </c>
      <c r="AY1" t="s">
        <v>30</v>
      </c>
      <c r="AZ1" t="s">
        <v>31</v>
      </c>
      <c r="BA1" t="s">
        <v>100</v>
      </c>
      <c r="BB1" t="s">
        <v>30</v>
      </c>
      <c r="BC1" t="s">
        <v>31</v>
      </c>
      <c r="BD1" t="s">
        <v>101</v>
      </c>
      <c r="BE1" t="s">
        <v>30</v>
      </c>
      <c r="BF1" t="s">
        <v>31</v>
      </c>
      <c r="BG1" t="s">
        <v>102</v>
      </c>
      <c r="BH1" t="s">
        <v>30</v>
      </c>
      <c r="BI1" t="s">
        <v>31</v>
      </c>
      <c r="BK1" t="s">
        <v>306</v>
      </c>
      <c r="BL1" t="s">
        <v>30</v>
      </c>
      <c r="BM1" t="s">
        <v>31</v>
      </c>
      <c r="BO1" t="s">
        <v>29</v>
      </c>
      <c r="BP1" t="s">
        <v>30</v>
      </c>
      <c r="BQ1" t="s">
        <v>31</v>
      </c>
      <c r="BS1" t="s">
        <v>212</v>
      </c>
      <c r="BT1" t="s">
        <v>213</v>
      </c>
      <c r="BU1" t="s">
        <v>214</v>
      </c>
      <c r="BV1" t="e">
        <v>#N/A</v>
      </c>
      <c r="BX1" t="s">
        <v>164</v>
      </c>
      <c r="BY1" t="s">
        <v>30</v>
      </c>
      <c r="BZ1" t="s">
        <v>31</v>
      </c>
      <c r="CA1" t="s">
        <v>165</v>
      </c>
      <c r="CB1" t="s">
        <v>30</v>
      </c>
      <c r="CC1" t="s">
        <v>31</v>
      </c>
      <c r="CD1" t="s">
        <v>166</v>
      </c>
      <c r="CE1" t="s">
        <v>30</v>
      </c>
      <c r="CF1" t="s">
        <v>31</v>
      </c>
      <c r="CG1" t="s">
        <v>167</v>
      </c>
      <c r="CH1" t="s">
        <v>30</v>
      </c>
      <c r="CI1" t="s">
        <v>31</v>
      </c>
      <c r="CK1" t="s">
        <v>168</v>
      </c>
      <c r="CL1" t="s">
        <v>30</v>
      </c>
      <c r="CM1" t="s">
        <v>31</v>
      </c>
      <c r="CN1" t="s">
        <v>169</v>
      </c>
      <c r="CO1" t="s">
        <v>30</v>
      </c>
      <c r="CP1" t="s">
        <v>31</v>
      </c>
      <c r="CQ1" t="s">
        <v>170</v>
      </c>
      <c r="CR1" t="s">
        <v>30</v>
      </c>
      <c r="CS1" t="s">
        <v>31</v>
      </c>
      <c r="CT1" t="s">
        <v>171</v>
      </c>
      <c r="CU1" t="s">
        <v>30</v>
      </c>
      <c r="CV1" t="s">
        <v>31</v>
      </c>
      <c r="CX1" t="s">
        <v>172</v>
      </c>
      <c r="CY1" t="s">
        <v>30</v>
      </c>
      <c r="CZ1" t="s">
        <v>31</v>
      </c>
      <c r="DA1" t="s">
        <v>173</v>
      </c>
      <c r="DB1" t="s">
        <v>30</v>
      </c>
      <c r="DC1" t="s">
        <v>31</v>
      </c>
      <c r="DD1" t="s">
        <v>174</v>
      </c>
      <c r="DE1" t="s">
        <v>30</v>
      </c>
      <c r="DF1" t="s">
        <v>31</v>
      </c>
      <c r="DG1" t="s">
        <v>175</v>
      </c>
      <c r="DH1" t="s">
        <v>30</v>
      </c>
      <c r="DI1" t="s">
        <v>31</v>
      </c>
      <c r="DK1" t="s">
        <v>188</v>
      </c>
      <c r="DL1" t="s">
        <v>30</v>
      </c>
      <c r="DM1" t="s">
        <v>31</v>
      </c>
      <c r="DN1" t="s">
        <v>189</v>
      </c>
      <c r="DO1" t="s">
        <v>30</v>
      </c>
      <c r="DP1" t="s">
        <v>31</v>
      </c>
      <c r="DQ1" t="s">
        <v>190</v>
      </c>
      <c r="DR1" t="s">
        <v>30</v>
      </c>
      <c r="DS1" t="s">
        <v>31</v>
      </c>
      <c r="DT1" t="s">
        <v>191</v>
      </c>
      <c r="DU1" t="s">
        <v>30</v>
      </c>
      <c r="DV1" t="s">
        <v>31</v>
      </c>
    </row>
    <row r="2" spans="1:126" x14ac:dyDescent="0.25">
      <c r="A2">
        <v>1</v>
      </c>
      <c r="J2" t="s">
        <v>294</v>
      </c>
      <c r="K2">
        <v>96.590909090909093</v>
      </c>
      <c r="M2" t="s">
        <v>292</v>
      </c>
      <c r="N2">
        <v>325</v>
      </c>
      <c r="R2" t="s">
        <v>236</v>
      </c>
      <c r="S2">
        <v>8.5015384615384521E-2</v>
      </c>
      <c r="T2">
        <v>1.4680225537857909E-2</v>
      </c>
      <c r="W2" t="s">
        <v>221</v>
      </c>
      <c r="X2">
        <f>AVERAGE(Coordination!AT:AT)</f>
        <v>0.57510146870673184</v>
      </c>
      <c r="Y2">
        <f>STDEV(Coordination!AT:AT)</f>
        <v>0.18255419804103826</v>
      </c>
      <c r="Z2" t="s">
        <v>224</v>
      </c>
      <c r="AA2">
        <f>AVERAGE(Coordination!AW:AW)</f>
        <v>0.43117199297166292</v>
      </c>
      <c r="AB2">
        <f>STDEV(Coordination!AW:AW)</f>
        <v>0.18720521241703833</v>
      </c>
      <c r="AC2" t="s">
        <v>227</v>
      </c>
      <c r="AD2">
        <f>AVERAGE(Coordination!AZ:AZ)</f>
        <v>0.52568410748176653</v>
      </c>
      <c r="AE2">
        <f>STDEV(Coordination!AZ:AZ)</f>
        <v>0.10088156542453858</v>
      </c>
      <c r="AF2" t="s">
        <v>230</v>
      </c>
      <c r="AG2">
        <f>AVERAGE(Coordination!BC:BC)</f>
        <v>0.55075924178894564</v>
      </c>
      <c r="AH2">
        <f>STDEV(Coordination!BC:BC)</f>
        <v>0.20709826416098226</v>
      </c>
      <c r="AK2" t="s">
        <v>309</v>
      </c>
      <c r="AL2">
        <f>AVERAGE(Coordination!BQ:BQ)</f>
        <v>0.31291087703930942</v>
      </c>
      <c r="AM2">
        <f>STDEV(Coordination!BQ:BQ)</f>
        <v>5.9935412104498209E-2</v>
      </c>
      <c r="AN2" t="s">
        <v>312</v>
      </c>
      <c r="AO2">
        <f>AVERAGE(Coordination!BT:BT)</f>
        <v>0.31042734411474088</v>
      </c>
      <c r="AP2">
        <f>STDEV(Coordination!BT:BT)</f>
        <v>5.8696574622957139E-2</v>
      </c>
      <c r="AQ2" t="s">
        <v>315</v>
      </c>
      <c r="AR2">
        <f>AVERAGE(Coordination!BW:BW)</f>
        <v>0.40690751618009141</v>
      </c>
      <c r="AS2">
        <f>STDEV(Coordination!BW:BW)</f>
        <v>4.5459565260973347E-2</v>
      </c>
      <c r="AT2" t="s">
        <v>318</v>
      </c>
      <c r="AU2">
        <f>AVERAGE(Coordination!BZ:BZ)</f>
        <v>0.30873407648698137</v>
      </c>
      <c r="AV2">
        <f>STDEV(Coordination!BZ:BZ)</f>
        <v>9.1940635830533121E-2</v>
      </c>
      <c r="AX2" t="s">
        <v>103</v>
      </c>
      <c r="AY2">
        <f>AVERAGE(Cycle!$CL:$CL)</f>
        <v>9.7356321839080469</v>
      </c>
      <c r="AZ2">
        <f>STDEV(Cycle!$CL:$CL)</f>
        <v>1.7683244606185582</v>
      </c>
      <c r="BA2" t="s">
        <v>104</v>
      </c>
      <c r="BB2">
        <f>AVERAGE(Cycle!$CP:$CP)</f>
        <v>9.9186046511627914</v>
      </c>
      <c r="BC2">
        <f>STDEV(Cycle!$CP:$CP)</f>
        <v>1.5883036920976576</v>
      </c>
      <c r="BD2" t="s">
        <v>105</v>
      </c>
      <c r="BE2">
        <f>AVERAGE(Cycle!$CT:$CT)</f>
        <v>9.481481481481481</v>
      </c>
      <c r="BF2">
        <f>STDEV(Cycle!$CT:$CT)</f>
        <v>1.2660086009888649</v>
      </c>
      <c r="BG2" t="s">
        <v>106</v>
      </c>
      <c r="BH2">
        <f>AVERAGE(Cycle!$CX:$CX)</f>
        <v>10.146341463414634</v>
      </c>
      <c r="BI2">
        <f>STDEV(Cycle!$CX:$CX)</f>
        <v>1.2777483206219251</v>
      </c>
      <c r="BK2" t="s">
        <v>307</v>
      </c>
      <c r="BL2">
        <f>AVERAGE(Cycle!AO:AR)</f>
        <v>207.99157734121138</v>
      </c>
      <c r="BM2">
        <f>STDEV(Cycle!AO:AR)</f>
        <v>40.55695729896032</v>
      </c>
      <c r="BO2" t="s">
        <v>32</v>
      </c>
      <c r="BP2">
        <f>AVERAGE(Cycle!BF:BF)</f>
        <v>1.5813523563218386</v>
      </c>
      <c r="BQ2">
        <f>STDEV(Cycle!BF:BF)</f>
        <v>0.4869552286043286</v>
      </c>
      <c r="BS2" t="s">
        <v>206</v>
      </c>
      <c r="BT2">
        <v>6</v>
      </c>
      <c r="BU2">
        <v>0.30472320975114275</v>
      </c>
      <c r="BV2">
        <v>0.03</v>
      </c>
      <c r="BX2" t="s">
        <v>140</v>
      </c>
      <c r="BY2">
        <f>AVERAGE(Cycle!DC:DC)</f>
        <v>48.45017482517482</v>
      </c>
      <c r="BZ2">
        <f>STDEV(Cycle!DC:DC)</f>
        <v>12.886102923317678</v>
      </c>
      <c r="CA2" t="s">
        <v>143</v>
      </c>
      <c r="CB2">
        <f>AVERAGE(Cycle!DF:DF)</f>
        <v>49.840356962471645</v>
      </c>
      <c r="CC2">
        <f>STDEV(Cycle!DF:DF)</f>
        <v>13.790940852145438</v>
      </c>
      <c r="CD2" t="s">
        <v>146</v>
      </c>
      <c r="CE2">
        <f>AVERAGE(Cycle!DI:DI)</f>
        <v>30.776349718657421</v>
      </c>
      <c r="CF2">
        <f>STDEV(Cycle!DI:DI)</f>
        <v>11.21327310296425</v>
      </c>
      <c r="CG2" t="s">
        <v>149</v>
      </c>
      <c r="CH2">
        <f>AVERAGE(Cycle!DL:DL)</f>
        <v>43.717958636052487</v>
      </c>
      <c r="CI2">
        <f>STDEV(Cycle!DL:DL)</f>
        <v>13.472984533083158</v>
      </c>
      <c r="CK2" t="s">
        <v>152</v>
      </c>
      <c r="CL2">
        <f>AVERAGE(Cycle!DP:DP)</f>
        <v>32.088282088282085</v>
      </c>
      <c r="CM2">
        <f>STDEV(Cycle!DP:DP)</f>
        <v>12.857497488776577</v>
      </c>
      <c r="CN2" t="s">
        <v>155</v>
      </c>
      <c r="CO2">
        <f>AVERAGE(Cycle!DS:DS)</f>
        <v>31.80138498452451</v>
      </c>
      <c r="CP2">
        <f>STDEV(Cycle!DS:DS)</f>
        <v>11.401678171700787</v>
      </c>
      <c r="CQ2" t="s">
        <v>158</v>
      </c>
      <c r="CR2">
        <f>AVERAGE(Cycle!DV:DV)</f>
        <v>3.9637111859334082</v>
      </c>
      <c r="CS2">
        <f>STDEV(Cycle!DV:DV)</f>
        <v>8.2823350012909565</v>
      </c>
      <c r="CT2" t="s">
        <v>161</v>
      </c>
      <c r="CU2">
        <f>AVERAGE(Cycle!DY:DY)</f>
        <v>24.867568068787577</v>
      </c>
      <c r="CV2">
        <f>STDEV(Cycle!DY:DY)</f>
        <v>24.158721727648036</v>
      </c>
      <c r="CX2" t="s">
        <v>176</v>
      </c>
      <c r="CY2">
        <f>AVERAGE(Cycle!BV:BV)/200</f>
        <v>3.2000000000000001E-2</v>
      </c>
      <c r="CZ2">
        <f>STDEV(Cycle!BV:BV)/200</f>
        <v>9.7630146827812608E-3</v>
      </c>
      <c r="DA2" t="s">
        <v>177</v>
      </c>
      <c r="DB2">
        <f>AVERAGE(Cycle!BZ:BZ)/200</f>
        <v>3.19620253164557E-2</v>
      </c>
      <c r="DC2">
        <f>STDEV(Cycle!BZ:BZ)/200</f>
        <v>1.0077193135319492E-2</v>
      </c>
      <c r="DD2" t="s">
        <v>178</v>
      </c>
      <c r="DE2">
        <f>AVERAGE(Cycle!CD:CD)/200</f>
        <v>2.0961538461538462E-2</v>
      </c>
      <c r="DF2">
        <f>STDEV(Cycle!CD:CD)/200</f>
        <v>8.4920777560844665E-3</v>
      </c>
      <c r="DG2" t="s">
        <v>179</v>
      </c>
      <c r="DH2">
        <f>AVERAGE(Cycle!CH:CH)/200</f>
        <v>2.7721518987341775E-2</v>
      </c>
      <c r="DI2">
        <f>STDEV(Cycle!CH:CH)/200</f>
        <v>9.1215955487734743E-3</v>
      </c>
      <c r="DK2" t="s">
        <v>192</v>
      </c>
      <c r="DL2">
        <f>AVERAGE(Cycle!CM:CM)/200</f>
        <v>1.5229885057471264E-2</v>
      </c>
      <c r="DM2">
        <f>STDEV(Cycle!CM:CM)/200</f>
        <v>6.2834243911785758E-3</v>
      </c>
      <c r="DN2" t="s">
        <v>193</v>
      </c>
      <c r="DO2">
        <f>AVERAGE(Cycle!CQ:CQ)/200</f>
        <v>1.558139534883721E-2</v>
      </c>
      <c r="DP2">
        <f>STDEV(Cycle!CQ:CQ)/200</f>
        <v>5.7608518901881177E-3</v>
      </c>
      <c r="DQ2" t="s">
        <v>194</v>
      </c>
      <c r="DR2">
        <f>AVERAGE(Cycle!CU:CU)/200</f>
        <v>1.9135802469135801E-3</v>
      </c>
      <c r="DS2">
        <f>STDEV(Cycle!CU:CU)/200</f>
        <v>4.1508960805595871E-3</v>
      </c>
      <c r="DT2" t="s">
        <v>195</v>
      </c>
      <c r="DU2">
        <f>AVERAGE(Cycle!CY:CY)/200</f>
        <v>1.353658536585366E-2</v>
      </c>
      <c r="DV2">
        <f>STDEV(Cycle!CY:CY)/200</f>
        <v>1.4433495954905624E-2</v>
      </c>
    </row>
    <row r="3" spans="1:126" x14ac:dyDescent="0.25">
      <c r="A3">
        <v>2</v>
      </c>
      <c r="J3" t="s">
        <v>295</v>
      </c>
      <c r="K3">
        <v>98.870056497175142</v>
      </c>
      <c r="M3" t="s">
        <v>286</v>
      </c>
      <c r="N3">
        <v>98</v>
      </c>
      <c r="O3">
        <f t="shared" ref="O3:O9" si="0" xml:space="preserve"> (N3/N$2)*100</f>
        <v>30.153846153846153</v>
      </c>
      <c r="R3" t="s">
        <v>239</v>
      </c>
      <c r="S3">
        <v>32.861476238624874</v>
      </c>
      <c r="W3" t="s">
        <v>222</v>
      </c>
      <c r="X3">
        <f>AVERAGE(Coordination!AU:AU)</f>
        <v>0.47208334877471048</v>
      </c>
      <c r="Y3">
        <f>STDEV(Coordination!AU:AU)</f>
        <v>0.10286126051399073</v>
      </c>
      <c r="Z3" t="s">
        <v>225</v>
      </c>
      <c r="AA3">
        <f>AVERAGE(Coordination!AX:AX)</f>
        <v>0.57331667517138074</v>
      </c>
      <c r="AB3">
        <f>STDEV(Coordination!AX:AX)</f>
        <v>0.22037019304327846</v>
      </c>
      <c r="AC3" t="s">
        <v>228</v>
      </c>
      <c r="AD3">
        <f>AVERAGE(Coordination!BA:BA)</f>
        <v>0.41580846545172079</v>
      </c>
      <c r="AE3">
        <f>STDEV(Coordination!BA:BA)</f>
        <v>0.21371786010943108</v>
      </c>
      <c r="AF3" t="s">
        <v>231</v>
      </c>
      <c r="AG3">
        <f>AVERAGE(Coordination!BD:BD)</f>
        <v>0.46078830082549738</v>
      </c>
      <c r="AH3">
        <f>STDEV(Coordination!BD:BD)</f>
        <v>0.12992604155107615</v>
      </c>
      <c r="AK3" t="s">
        <v>310</v>
      </c>
      <c r="AL3">
        <f>AVERAGE(Coordination!BR:BR)</f>
        <v>0.40387972570695674</v>
      </c>
      <c r="AM3">
        <f>STDEV(Coordination!BR:BR)</f>
        <v>4.4872993355906429E-2</v>
      </c>
      <c r="AN3" t="s">
        <v>313</v>
      </c>
      <c r="AO3">
        <f>AVERAGE(Coordination!BU:BU)</f>
        <v>0.28309224887100504</v>
      </c>
      <c r="AP3">
        <f>STDEV(Coordination!BU:BU)</f>
        <v>7.9718924570126026E-2</v>
      </c>
      <c r="AQ3" t="s">
        <v>316</v>
      </c>
      <c r="AR3">
        <f>AVERAGE(Coordination!BX:BX)</f>
        <v>0.28596180812457295</v>
      </c>
      <c r="AS3">
        <f>STDEV(Coordination!BX:BX)</f>
        <v>8.0301181925756762E-2</v>
      </c>
      <c r="AT3" t="s">
        <v>319</v>
      </c>
      <c r="AU3">
        <f>AVERAGE(Coordination!CA:CA)</f>
        <v>0.37586282093844764</v>
      </c>
      <c r="AV3">
        <f>STDEV(Coordination!CA:CA)</f>
        <v>5.320189910347E-2</v>
      </c>
      <c r="AX3" t="s">
        <v>107</v>
      </c>
      <c r="AY3">
        <f>AVERAGE(Cycle!$BU:$BU)</f>
        <v>13.125</v>
      </c>
      <c r="AZ3">
        <f>STDEV(Cycle!$BU:$BU)</f>
        <v>1.2766153827379012</v>
      </c>
      <c r="BA3" t="s">
        <v>108</v>
      </c>
      <c r="BB3">
        <f>AVERAGE(Cycle!$BY:$BY)</f>
        <v>12.759493670886076</v>
      </c>
      <c r="BC3">
        <f>STDEV(Cycle!$BY:$BY)</f>
        <v>1.341785930740734</v>
      </c>
      <c r="BD3" t="s">
        <v>109</v>
      </c>
      <c r="BE3">
        <f>AVERAGE(Cycle!$CC:$CC)</f>
        <v>13.435897435897436</v>
      </c>
      <c r="BF3">
        <f>STDEV(Cycle!$CC:$CC)</f>
        <v>1.1349208289767565</v>
      </c>
      <c r="BG3" t="s">
        <v>110</v>
      </c>
      <c r="BH3">
        <f>AVERAGE(Cycle!$CG:$CG)</f>
        <v>12.645569620253164</v>
      </c>
      <c r="BI3">
        <f>STDEV(Cycle!$CG:$CG)</f>
        <v>1.1327069311546347</v>
      </c>
      <c r="BK3" t="s">
        <v>303</v>
      </c>
      <c r="BL3">
        <v>206.76613088570465</v>
      </c>
      <c r="BO3" t="s">
        <v>33</v>
      </c>
      <c r="BP3">
        <f>AVERAGE(Cycle!BG:BG)</f>
        <v>4.3171309770114945</v>
      </c>
      <c r="BQ3">
        <f>STDEV(Cycle!BG:BG)</f>
        <v>0.51968997879557621</v>
      </c>
      <c r="BS3" t="s">
        <v>207</v>
      </c>
      <c r="BT3">
        <v>709</v>
      </c>
      <c r="BU3">
        <v>36.008125952260031</v>
      </c>
      <c r="BV3">
        <v>3.5449999999999999</v>
      </c>
      <c r="BX3" t="s">
        <v>141</v>
      </c>
      <c r="BY3">
        <f>AVERAGE(Cycle!DD:DD)</f>
        <v>30.507960789210795</v>
      </c>
      <c r="BZ3">
        <f>STDEV(Cycle!DD:DD)</f>
        <v>11.086194051936801</v>
      </c>
      <c r="CA3" t="s">
        <v>144</v>
      </c>
      <c r="CB3">
        <f>AVERAGE(Cycle!DG:DG)</f>
        <v>49.971810269650931</v>
      </c>
      <c r="CC3">
        <f>STDEV(Cycle!DG:DG)</f>
        <v>12.031009406953626</v>
      </c>
      <c r="CD3" t="s">
        <v>147</v>
      </c>
      <c r="CE3">
        <f>AVERAGE(Cycle!DJ:DJ)</f>
        <v>48.189193285347145</v>
      </c>
      <c r="CF3">
        <f>STDEV(Cycle!DJ:DJ)</f>
        <v>10.631619001000102</v>
      </c>
      <c r="CG3" t="s">
        <v>150</v>
      </c>
      <c r="CH3">
        <f>AVERAGE(Cycle!DM:DM)</f>
        <v>32.900737882122861</v>
      </c>
      <c r="CI3">
        <f>STDEV(Cycle!DM:DM)</f>
        <v>9.3194343444026391</v>
      </c>
      <c r="CK3" t="s">
        <v>153</v>
      </c>
      <c r="CL3">
        <f>AVERAGE(Cycle!DQ:DQ)</f>
        <v>3.4814897745932232</v>
      </c>
      <c r="CM3">
        <f>STDEV(Cycle!DQ:DQ)</f>
        <v>6.9315641122570071</v>
      </c>
      <c r="CN3" t="s">
        <v>156</v>
      </c>
      <c r="CO3">
        <f>AVERAGE(Cycle!DT:DT)</f>
        <v>27.588127311964517</v>
      </c>
      <c r="CP3">
        <f>STDEV(Cycle!DT:DT)</f>
        <v>22.593015440836403</v>
      </c>
      <c r="CQ3" t="s">
        <v>159</v>
      </c>
      <c r="CR3">
        <f>AVERAGE(Cycle!DW:DW)</f>
        <v>30.845002048705748</v>
      </c>
      <c r="CS3">
        <f>STDEV(Cycle!DW:DW)</f>
        <v>23.938515527079286</v>
      </c>
      <c r="CT3" t="s">
        <v>162</v>
      </c>
      <c r="CU3">
        <f>AVERAGE(Cycle!DZ:DZ)</f>
        <v>13.278567638323729</v>
      </c>
      <c r="CV3">
        <f>STDEV(Cycle!DZ:DZ)</f>
        <v>12.03619815638303</v>
      </c>
      <c r="CX3" t="s">
        <v>180</v>
      </c>
      <c r="CY3">
        <f>AVERAGE(Cycle!BW:BW)/200</f>
        <v>2.0250000000000001E-2</v>
      </c>
      <c r="CZ3">
        <f>STDEV(Cycle!BW:BW)/200</f>
        <v>8.2254621662312226E-3</v>
      </c>
      <c r="DA3" t="s">
        <v>181</v>
      </c>
      <c r="DB3">
        <f>AVERAGE(Cycle!CA:CA)/200</f>
        <v>3.1708860759493668E-2</v>
      </c>
      <c r="DC3">
        <f>STDEV(Cycle!CA:CA)/200</f>
        <v>7.6747202383392298E-3</v>
      </c>
      <c r="DD3" t="s">
        <v>182</v>
      </c>
      <c r="DE3">
        <f>AVERAGE(Cycle!CE:CE)/200</f>
        <v>3.2371794871794875E-2</v>
      </c>
      <c r="DF3">
        <f>STDEV(Cycle!CE:CE)/200</f>
        <v>7.5474412527603953E-3</v>
      </c>
      <c r="DG3" t="s">
        <v>183</v>
      </c>
      <c r="DH3">
        <f>AVERAGE(Cycle!CI:CI)/200</f>
        <v>2.0949367088607597E-2</v>
      </c>
      <c r="DI3">
        <f>STDEV(Cycle!CI:CI)/200</f>
        <v>6.8909058132890543E-3</v>
      </c>
      <c r="DK3" t="s">
        <v>196</v>
      </c>
      <c r="DL3">
        <f>AVERAGE(Cycle!CN:CN)/200</f>
        <v>1.9540229885057474E-3</v>
      </c>
      <c r="DM3">
        <f>STDEV(Cycle!CN:CN)/200</f>
        <v>4.2697095538085476E-3</v>
      </c>
      <c r="DN3" t="s">
        <v>197</v>
      </c>
      <c r="DO3">
        <f>AVERAGE(Cycle!CR:CR)/200</f>
        <v>1.4941860465116278E-2</v>
      </c>
      <c r="DP3">
        <f>STDEV(Cycle!CR:CR)/200</f>
        <v>1.3644524565392342E-2</v>
      </c>
      <c r="DQ3" t="s">
        <v>198</v>
      </c>
      <c r="DR3">
        <f>AVERAGE(Cycle!CV:CV)/200</f>
        <v>1.5679012345679012E-2</v>
      </c>
      <c r="DS3">
        <f>STDEV(Cycle!CV:CV)/200</f>
        <v>1.364168900878281E-2</v>
      </c>
      <c r="DT3" t="s">
        <v>199</v>
      </c>
      <c r="DU3">
        <f>AVERAGE(Cycle!CZ:CZ)/200</f>
        <v>6.8292682926829277E-3</v>
      </c>
      <c r="DV3">
        <f>STDEV(Cycle!CZ:CZ)/200</f>
        <v>6.3104946452612679E-3</v>
      </c>
    </row>
    <row r="4" spans="1:126" x14ac:dyDescent="0.25">
      <c r="A4">
        <v>3</v>
      </c>
      <c r="F4" t="s">
        <v>22</v>
      </c>
      <c r="J4" t="s">
        <v>296</v>
      </c>
      <c r="K4">
        <v>0</v>
      </c>
      <c r="M4" t="s">
        <v>287</v>
      </c>
      <c r="N4">
        <v>0</v>
      </c>
      <c r="O4">
        <f t="shared" si="0"/>
        <v>0</v>
      </c>
      <c r="W4" t="s">
        <v>223</v>
      </c>
      <c r="X4">
        <f>AVERAGE(Coordination!AV:AV)</f>
        <v>0.42119475144194779</v>
      </c>
      <c r="Y4">
        <f>STDEV(Coordination!AV:AV)</f>
        <v>0.20422929300945444</v>
      </c>
      <c r="Z4" t="s">
        <v>226</v>
      </c>
      <c r="AA4">
        <f>AVERAGE(Coordination!AY:AY)</f>
        <v>0.54200272372809521</v>
      </c>
      <c r="AB4">
        <f>STDEV(Coordination!AY:AY)</f>
        <v>0.12883007110328451</v>
      </c>
      <c r="AC4" t="s">
        <v>229</v>
      </c>
      <c r="AD4">
        <f>AVERAGE(Coordination!BB:BB)</f>
        <v>0.59133094247921458</v>
      </c>
      <c r="AE4">
        <f>STDEV(Coordination!BB:BB)</f>
        <v>0.40765532141091226</v>
      </c>
      <c r="AF4" t="s">
        <v>232</v>
      </c>
      <c r="AG4">
        <f>AVERAGE(Coordination!BE:BE)</f>
        <v>0.26959178603770861</v>
      </c>
      <c r="AH4">
        <f>STDEV(Coordination!BE:BE)</f>
        <v>0.35178671805560485</v>
      </c>
      <c r="AK4" t="s">
        <v>311</v>
      </c>
      <c r="AL4">
        <f>AVERAGE(Coordination!BS:BS)</f>
        <v>0.30292767687320898</v>
      </c>
      <c r="AM4">
        <f>STDEV(Coordination!BS:BS)</f>
        <v>9.3137158879092033E-2</v>
      </c>
      <c r="AN4" t="s">
        <v>314</v>
      </c>
      <c r="AO4">
        <f>AVERAGE(Coordination!BV:BV)</f>
        <v>0.37417693774050409</v>
      </c>
      <c r="AP4">
        <f>STDEV(Coordination!BV:BV)</f>
        <v>4.8472921561968772E-2</v>
      </c>
      <c r="AQ4" t="s">
        <v>317</v>
      </c>
      <c r="AR4">
        <f>AVERAGE(Coordination!BY:BY)</f>
        <v>9.3757495858945133E-2</v>
      </c>
      <c r="AS4">
        <f>STDEV(Coordination!BY:BY)</f>
        <v>8.6349717484844837E-2</v>
      </c>
      <c r="AT4" t="s">
        <v>320</v>
      </c>
      <c r="AU4">
        <f>AVERAGE(Coordination!CB:CB)</f>
        <v>9.2478328957273051E-2</v>
      </c>
      <c r="AV4">
        <f>STDEV(Coordination!CB:CB)</f>
        <v>9.6536985916061135E-2</v>
      </c>
      <c r="AX4" t="s">
        <v>112</v>
      </c>
      <c r="AY4">
        <f>AVERAGE(Cycle!$K$2:$K$100)</f>
        <v>6.5625000000000017E-2</v>
      </c>
      <c r="AZ4">
        <f>STDEV(Cycle!$K$2:$K$100)</f>
        <v>6.3830769136895065E-3</v>
      </c>
      <c r="BA4" t="s">
        <v>113</v>
      </c>
      <c r="BB4">
        <f>AVERAGE(Cycle!$L$2:$L$99)</f>
        <v>6.3797468354430356E-2</v>
      </c>
      <c r="BC4">
        <f>STDEV(Cycle!$L$2:$L$99)</f>
        <v>6.7089296537036873E-3</v>
      </c>
      <c r="BD4" t="s">
        <v>114</v>
      </c>
      <c r="BE4">
        <f>AVERAGE(Cycle!$M$2:$M$100)</f>
        <v>6.7179487179487171E-2</v>
      </c>
      <c r="BF4">
        <f>STDEV(Cycle!$M$2:$M$100)</f>
        <v>5.6746041448837844E-3</v>
      </c>
      <c r="BG4" t="s">
        <v>115</v>
      </c>
      <c r="BH4">
        <f>AVERAGE(Cycle!$N$2:$N$100)</f>
        <v>6.3227848101265804E-2</v>
      </c>
      <c r="BI4">
        <f>STDEV(Cycle!$N$2:$N$100)</f>
        <v>5.6635346557731775E-3</v>
      </c>
      <c r="BO4" t="s">
        <v>36</v>
      </c>
      <c r="BS4" t="s">
        <v>208</v>
      </c>
      <c r="BT4">
        <v>1108</v>
      </c>
      <c r="BU4">
        <v>56.272219400711023</v>
      </c>
      <c r="BV4">
        <v>5.54</v>
      </c>
      <c r="BX4" t="s">
        <v>142</v>
      </c>
      <c r="BY4">
        <f>AVERAGE(Cycle!DE:DE)</f>
        <v>42.650255994006024</v>
      </c>
      <c r="BZ4">
        <f>STDEV(Cycle!DE:DE)</f>
        <v>14.249564257427506</v>
      </c>
      <c r="CA4" t="s">
        <v>145</v>
      </c>
      <c r="CB4">
        <f>AVERAGE(Cycle!DH:DH)</f>
        <v>32.166915982999392</v>
      </c>
      <c r="CC4">
        <f>STDEV(Cycle!DH:DH)</f>
        <v>9.2454696245872352</v>
      </c>
      <c r="CD4" t="s">
        <v>148</v>
      </c>
      <c r="CE4">
        <f>AVERAGE(Cycle!DK:DK)</f>
        <v>81.858536762382911</v>
      </c>
      <c r="CF4">
        <f>STDEV(Cycle!DK:DK)</f>
        <v>15.277953077773473</v>
      </c>
      <c r="CG4" t="s">
        <v>151</v>
      </c>
      <c r="CH4">
        <f>AVERAGE(Cycle!DN:DN)</f>
        <v>86.32346804349784</v>
      </c>
      <c r="CI4">
        <f>STDEV(Cycle!DN:DN)</f>
        <v>17.676149574786702</v>
      </c>
      <c r="CK4" t="s">
        <v>154</v>
      </c>
      <c r="CL4">
        <f>AVERAGE(Cycle!DR:DR)</f>
        <v>25.860477325994573</v>
      </c>
      <c r="CM4">
        <f>STDEV(Cycle!DR:DR)</f>
        <v>23.719232720739935</v>
      </c>
      <c r="CN4" t="s">
        <v>157</v>
      </c>
      <c r="CO4">
        <f>AVERAGE(Cycle!DU:DU)</f>
        <v>12.413266642917803</v>
      </c>
      <c r="CP4">
        <f>STDEV(Cycle!DU:DU)</f>
        <v>11.179859848183652</v>
      </c>
      <c r="CQ4" t="s">
        <v>160</v>
      </c>
      <c r="CR4">
        <f>AVERAGE(Cycle!DX:DX)</f>
        <v>81.278659611992936</v>
      </c>
      <c r="CS4">
        <f>STDEV(Cycle!DX:DX)</f>
        <v>21.752009113972232</v>
      </c>
      <c r="CT4" t="s">
        <v>163</v>
      </c>
      <c r="CU4">
        <f>AVERAGE(Cycle!EA:EA)</f>
        <v>74.801671905330437</v>
      </c>
      <c r="CV4">
        <f>STDEV(Cycle!EA:EA)</f>
        <v>21.059158879199472</v>
      </c>
      <c r="CX4" t="s">
        <v>184</v>
      </c>
      <c r="CY4">
        <f>AVERAGE(Cycle!BX:BX)/200</f>
        <v>2.7875E-2</v>
      </c>
      <c r="CZ4">
        <f>STDEV(Cycle!BX:BX)/200</f>
        <v>9.2358341751783563E-3</v>
      </c>
      <c r="DA4" t="s">
        <v>185</v>
      </c>
      <c r="DB4">
        <f>AVERAGE(Cycle!CB:CB)/200</f>
        <v>2.0569620253164556E-2</v>
      </c>
      <c r="DC4">
        <f>STDEV(Cycle!CB:CB)/200</f>
        <v>6.5529080338501159E-3</v>
      </c>
      <c r="DD4" t="s">
        <v>186</v>
      </c>
      <c r="DE4">
        <f>AVERAGE(Cycle!CF:CF)/200</f>
        <v>5.5064102564102567E-2</v>
      </c>
      <c r="DF4">
        <f>STDEV(Cycle!CF:CF)/200</f>
        <v>1.1266937891188071E-2</v>
      </c>
      <c r="DG4" t="s">
        <v>187</v>
      </c>
      <c r="DH4">
        <f>AVERAGE(Cycle!CJ:CJ)/200</f>
        <v>5.4556962025316451E-2</v>
      </c>
      <c r="DI4">
        <f>STDEV(Cycle!CJ:CJ)/200</f>
        <v>1.2067913417079563E-2</v>
      </c>
      <c r="DK4" t="s">
        <v>200</v>
      </c>
      <c r="DL4">
        <f>AVERAGE(Cycle!CO:CO)/200</f>
        <v>1.3850574712643678E-2</v>
      </c>
      <c r="DM4">
        <f>STDEV(Cycle!CO:CO)/200</f>
        <v>1.4541463359738214E-2</v>
      </c>
      <c r="DN4" t="s">
        <v>201</v>
      </c>
      <c r="DO4">
        <f>AVERAGE(Cycle!CS:CS)/200</f>
        <v>6.5697674418604647E-3</v>
      </c>
      <c r="DP4">
        <f>STDEV(Cycle!CS:CS)/200</f>
        <v>6.3367104059448573E-3</v>
      </c>
      <c r="DQ4" t="s">
        <v>202</v>
      </c>
      <c r="DR4">
        <f>AVERAGE(Cycle!CW:CW)/200</f>
        <v>3.7777777777777778E-2</v>
      </c>
      <c r="DS4">
        <f>STDEV(Cycle!CW:CW)/200</f>
        <v>9.1855865354369178E-3</v>
      </c>
      <c r="DT4" t="s">
        <v>203</v>
      </c>
      <c r="DU4">
        <f>AVERAGE(Cycle!DA:DA)/200</f>
        <v>3.7317073170731713E-2</v>
      </c>
      <c r="DV4">
        <f>STDEV(Cycle!DA:DA)/200</f>
        <v>1.0036818699145567E-2</v>
      </c>
    </row>
    <row r="5" spans="1:126" x14ac:dyDescent="0.25">
      <c r="A5">
        <v>4</v>
      </c>
      <c r="C5" s="2">
        <v>2</v>
      </c>
      <c r="J5" t="s">
        <v>297</v>
      </c>
      <c r="K5">
        <v>0</v>
      </c>
      <c r="M5" t="s">
        <v>288</v>
      </c>
      <c r="N5">
        <v>3</v>
      </c>
      <c r="O5">
        <f t="shared" si="0"/>
        <v>0.92307692307692313</v>
      </c>
      <c r="AX5" t="s">
        <v>116</v>
      </c>
      <c r="AY5">
        <f>AVERAGE(Cycle!$P$2:$P$101)</f>
        <v>4.8678160919540227E-2</v>
      </c>
      <c r="AZ5">
        <f>STDEV(Cycle!$P$2:$P$101)</f>
        <v>8.8416223030928498E-3</v>
      </c>
      <c r="BA5" t="s">
        <v>117</v>
      </c>
      <c r="BB5">
        <f>AVERAGE(Cycle!$Q$2:$Q$100)</f>
        <v>4.9593023255813939E-2</v>
      </c>
      <c r="BC5">
        <f>STDEV(Cycle!$Q$2:$Q$100)</f>
        <v>7.9415184604883088E-3</v>
      </c>
      <c r="BD5" t="s">
        <v>118</v>
      </c>
      <c r="BE5">
        <f>AVERAGE(Cycle!$R$2:$R$100)</f>
        <v>4.7407407407407377E-2</v>
      </c>
      <c r="BF5">
        <f>STDEV(Cycle!$R$2:$R$100)</f>
        <v>6.3300430049443128E-3</v>
      </c>
      <c r="BG5" t="s">
        <v>119</v>
      </c>
      <c r="BH5">
        <f>AVERAGE(Cycle!$S$2:$S$100)</f>
        <v>5.0731707317073133E-2</v>
      </c>
      <c r="BI5">
        <f>STDEV(Cycle!$S$2:$S$100)</f>
        <v>6.3887416031096333E-3</v>
      </c>
      <c r="BO5" t="s">
        <v>32</v>
      </c>
      <c r="BP5">
        <f>AVERAGE(Cycle!BI:BI)</f>
        <v>2.5784294999999999</v>
      </c>
      <c r="BQ5">
        <f>STDEV(Cycle!BI:BI)</f>
        <v>0.81147237392120364</v>
      </c>
      <c r="BS5" t="s">
        <v>209</v>
      </c>
      <c r="BT5">
        <v>146</v>
      </c>
      <c r="BU5">
        <v>7.414931437277807</v>
      </c>
      <c r="BV5">
        <v>0.73</v>
      </c>
    </row>
    <row r="6" spans="1:126" x14ac:dyDescent="0.25">
      <c r="A6">
        <v>5</v>
      </c>
      <c r="C6" s="2">
        <v>2</v>
      </c>
      <c r="J6" t="s">
        <v>298</v>
      </c>
      <c r="K6">
        <v>0</v>
      </c>
      <c r="M6" t="s">
        <v>289</v>
      </c>
      <c r="N6">
        <v>196</v>
      </c>
      <c r="O6">
        <f t="shared" si="0"/>
        <v>60.307692307692307</v>
      </c>
      <c r="AX6" t="s">
        <v>120</v>
      </c>
      <c r="AY6">
        <f>AVERAGE(Cycle!$U$2:$U$100)</f>
        <v>0.11325000000000011</v>
      </c>
      <c r="AZ6">
        <f>STDEV(Cycle!$U$2:$U$100)</f>
        <v>8.3476669976585358E-3</v>
      </c>
      <c r="BA6" t="s">
        <v>121</v>
      </c>
      <c r="BB6">
        <f>AVERAGE(Cycle!$V$2:$V$99)</f>
        <v>0.11272151898734185</v>
      </c>
      <c r="BC6">
        <f>STDEV(Cycle!$V$2:$V$99)</f>
        <v>7.4591824479162292E-3</v>
      </c>
      <c r="BD6" t="s">
        <v>122</v>
      </c>
      <c r="BE6">
        <f>AVERAGE(Cycle!$W$2:$W$100)</f>
        <v>0.1142948717948719</v>
      </c>
      <c r="BF6">
        <f>STDEV(Cycle!$W$2:$W$100)</f>
        <v>7.4609093390261838E-3</v>
      </c>
      <c r="BG6" t="s">
        <v>123</v>
      </c>
      <c r="BH6">
        <f>AVERAGE(Cycle!$X$2:$X$100)</f>
        <v>0.11367088607594947</v>
      </c>
      <c r="BI6">
        <f>STDEV(Cycle!$X$2:$X$100)</f>
        <v>7.4122585903307406E-3</v>
      </c>
      <c r="BO6" t="s">
        <v>33</v>
      </c>
      <c r="BP6">
        <f>AVERAGE(Cycle!BJ:BJ)</f>
        <v>2.4973983333333334</v>
      </c>
      <c r="BQ6">
        <f>STDEV(Cycle!BJ:BJ)</f>
        <v>0.66918778611126806</v>
      </c>
      <c r="BS6" t="s">
        <v>210</v>
      </c>
      <c r="BT6">
        <v>0</v>
      </c>
      <c r="BU6">
        <v>0</v>
      </c>
      <c r="BV6">
        <v>0</v>
      </c>
    </row>
    <row r="7" spans="1:126" x14ac:dyDescent="0.25">
      <c r="A7">
        <v>6</v>
      </c>
      <c r="C7" s="2">
        <v>2</v>
      </c>
      <c r="M7" t="s">
        <v>290</v>
      </c>
      <c r="N7">
        <v>1</v>
      </c>
      <c r="O7">
        <f t="shared" si="0"/>
        <v>0.30769230769230771</v>
      </c>
      <c r="AX7" t="s">
        <v>23</v>
      </c>
      <c r="AY7">
        <f>AVERAGE(Cycle!Z:Z)</f>
        <v>23.295842885269177</v>
      </c>
      <c r="AZ7">
        <f>STDEV(Cycle!Z:Z)</f>
        <v>4.0793253594675187</v>
      </c>
      <c r="BA7" t="s">
        <v>24</v>
      </c>
      <c r="BB7">
        <f>AVERAGE(Cycle!AA:AA)</f>
        <v>23.26034337451798</v>
      </c>
      <c r="BC7">
        <f>STDEV(Cycle!AA:AA)</f>
        <v>4.1429512075001416</v>
      </c>
      <c r="BD7" t="s">
        <v>25</v>
      </c>
      <c r="BE7">
        <f>AVERAGE(Cycle!AB:AB)</f>
        <v>23.705991074701743</v>
      </c>
      <c r="BF7">
        <f>STDEV(Cycle!AB:AB)</f>
        <v>4.1801232360370584</v>
      </c>
      <c r="BG7" t="s">
        <v>26</v>
      </c>
      <c r="BH7">
        <f>AVERAGE(Cycle!AC:AC)</f>
        <v>23.599134080078034</v>
      </c>
      <c r="BI7">
        <f>STDEV(Cycle!AC:AC)</f>
        <v>4.2021960537522416</v>
      </c>
      <c r="BO7" t="s">
        <v>39</v>
      </c>
      <c r="BS7" t="s">
        <v>211</v>
      </c>
      <c r="BT7">
        <v>1969</v>
      </c>
    </row>
    <row r="8" spans="1:126" x14ac:dyDescent="0.25">
      <c r="A8">
        <v>7</v>
      </c>
      <c r="C8" s="2">
        <v>2</v>
      </c>
      <c r="M8" t="s">
        <v>291</v>
      </c>
      <c r="N8">
        <v>16</v>
      </c>
      <c r="O8">
        <f t="shared" si="0"/>
        <v>4.9230769230769234</v>
      </c>
      <c r="AX8" t="s">
        <v>136</v>
      </c>
      <c r="AY8">
        <f>AVERAGE(Cycle!$AJ$2:$AJ$100)</f>
        <v>8.8751767344444659</v>
      </c>
      <c r="AZ8">
        <f>STDEV(Cycle!$AJ$2:$AJ$100)</f>
        <v>0.62406612927952576</v>
      </c>
      <c r="BA8" t="s">
        <v>137</v>
      </c>
      <c r="BB8">
        <f>AVERAGE(Cycle!$AK$2:$AK$99)</f>
        <v>8.9086631992520786</v>
      </c>
      <c r="BC8">
        <f>STDEV(Cycle!$AK$2:$AK$99)</f>
        <v>0.57231736209563899</v>
      </c>
      <c r="BD8" t="s">
        <v>138</v>
      </c>
      <c r="BE8">
        <f>AVERAGE(Cycle!$AL$2:$AL$100)</f>
        <v>8.7852979837372249</v>
      </c>
      <c r="BF8">
        <f>STDEV(Cycle!$AL$2:$AL$100)</f>
        <v>0.56073756131198027</v>
      </c>
      <c r="BG8" t="s">
        <v>139</v>
      </c>
      <c r="BH8">
        <f>AVERAGE(Cycle!$AM$2:$AM$100)</f>
        <v>8.8330762854893159</v>
      </c>
      <c r="BI8">
        <f>STDEV(Cycle!$AM$2:$AM$100)</f>
        <v>0.55923512659078944</v>
      </c>
      <c r="BO8" t="s">
        <v>40</v>
      </c>
      <c r="BP8">
        <f>AVERAGE(Cycle!BL:BL)</f>
        <v>2.7192865700130793</v>
      </c>
      <c r="BQ8">
        <f>STDEV(Cycle!BL:BL)</f>
        <v>1.7784068144599663</v>
      </c>
    </row>
    <row r="9" spans="1:126" x14ac:dyDescent="0.25">
      <c r="A9">
        <v>8</v>
      </c>
      <c r="C9" s="2">
        <v>2</v>
      </c>
      <c r="M9" t="s">
        <v>281</v>
      </c>
      <c r="N9">
        <v>11</v>
      </c>
      <c r="O9">
        <f t="shared" si="0"/>
        <v>3.3846153846153846</v>
      </c>
      <c r="AX9" t="s">
        <v>128</v>
      </c>
      <c r="AY9">
        <v>9.0452261306532655</v>
      </c>
      <c r="BA9" t="s">
        <v>129</v>
      </c>
      <c r="BB9">
        <v>9.0000000000000018</v>
      </c>
      <c r="BD9" t="s">
        <v>130</v>
      </c>
      <c r="BE9">
        <v>8.9552238805970159</v>
      </c>
      <c r="BG9" t="s">
        <v>131</v>
      </c>
      <c r="BH9">
        <v>8.8669950738916246</v>
      </c>
      <c r="BO9" t="s">
        <v>41</v>
      </c>
      <c r="BP9">
        <f>AVERAGE(Cycle!BM:BM)</f>
        <v>4.291488168732263</v>
      </c>
      <c r="BQ9">
        <f>STDEV(Cycle!BM:BM)</f>
        <v>2.8625407062381614</v>
      </c>
    </row>
    <row r="10" spans="1:126" x14ac:dyDescent="0.25">
      <c r="A10">
        <v>9</v>
      </c>
      <c r="C10" s="2">
        <v>2</v>
      </c>
      <c r="AX10" t="s">
        <v>91</v>
      </c>
      <c r="AY10">
        <f>AVERAGE(Cycle!$AV$2:$AV$99)</f>
        <v>58.054165314090937</v>
      </c>
      <c r="AZ10">
        <f>STDEV(Cycle!$AV$2:$AV$99)</f>
        <v>5.211407195981705</v>
      </c>
      <c r="BA10" t="s">
        <v>92</v>
      </c>
      <c r="BB10">
        <f>AVERAGE(Cycle!$AW$2:$AW$99)</f>
        <v>56.649831955280497</v>
      </c>
      <c r="BC10">
        <f>STDEV(Cycle!$AW$2:$AW$99)</f>
        <v>5.1687838045183367</v>
      </c>
      <c r="BD10" t="s">
        <v>93</v>
      </c>
      <c r="BE10">
        <f>AVERAGE(Cycle!$AX$2:$AX$99)</f>
        <v>58.833161223350764</v>
      </c>
      <c r="BF10">
        <f>STDEV(Cycle!$AX$2:$AX$99)</f>
        <v>4.1056424982917807</v>
      </c>
      <c r="BG10" t="s">
        <v>94</v>
      </c>
      <c r="BH10">
        <f>AVERAGE(Cycle!$AY$2:$AY$99)</f>
        <v>55.660873520674649</v>
      </c>
      <c r="BI10">
        <f>STDEV(Cycle!$AY$2:$AY$99)</f>
        <v>3.9431381880715022</v>
      </c>
      <c r="BO10" t="s">
        <v>323</v>
      </c>
    </row>
    <row r="11" spans="1:126" x14ac:dyDescent="0.25">
      <c r="A11">
        <v>10</v>
      </c>
      <c r="B11" s="3">
        <v>1</v>
      </c>
      <c r="C11" s="2">
        <v>2</v>
      </c>
      <c r="AX11" t="s">
        <v>95</v>
      </c>
      <c r="AY11">
        <f>AVERAGE(Cycle!$BA$2:$BA$99)</f>
        <v>41.945834685909048</v>
      </c>
      <c r="AZ11">
        <f>STDEV(Cycle!$BA$2:$BA$99)</f>
        <v>5.2114071959816632</v>
      </c>
      <c r="BA11" t="s">
        <v>96</v>
      </c>
      <c r="BB11">
        <f>AVERAGE(Cycle!$BB$2:$BB$99)</f>
        <v>43.350168044719503</v>
      </c>
      <c r="BC11">
        <f>STDEV(Cycle!$BB$2:$BB$99)</f>
        <v>5.1687838045182222</v>
      </c>
      <c r="BD11" t="s">
        <v>97</v>
      </c>
      <c r="BE11">
        <f>AVERAGE(Cycle!$BC$2:$BC$99)</f>
        <v>41.166838776649236</v>
      </c>
      <c r="BF11">
        <f>STDEV(Cycle!$BC$2:$BC$99)</f>
        <v>4.1056424982917799</v>
      </c>
      <c r="BG11" t="s">
        <v>98</v>
      </c>
      <c r="BH11">
        <f>AVERAGE(Cycle!$BD$2:$BD$99)</f>
        <v>44.339126479325344</v>
      </c>
      <c r="BI11">
        <f>STDEV(Cycle!$BD$2:$BD$99)</f>
        <v>3.9431381880715022</v>
      </c>
      <c r="BO11" t="s">
        <v>324</v>
      </c>
      <c r="BP11" t="e">
        <f>AVERAGE(Cycle!$BR:$BR)</f>
        <v>#DIV/0!</v>
      </c>
      <c r="BQ11" t="e">
        <f>STDEV(Cycle!$BR:$BR)</f>
        <v>#DIV/0!</v>
      </c>
    </row>
    <row r="12" spans="1:126" x14ac:dyDescent="0.25">
      <c r="A12">
        <v>11</v>
      </c>
      <c r="B12" s="3">
        <v>1</v>
      </c>
      <c r="C12" s="2">
        <v>2</v>
      </c>
      <c r="BO12" t="s">
        <v>325</v>
      </c>
      <c r="BP12" t="e">
        <f>AVERAGE(Cycle!$BS:$BS)</f>
        <v>#DIV/0!</v>
      </c>
      <c r="BQ12" t="e">
        <f>STDEV(Cycle!$BS:$BS)</f>
        <v>#DIV/0!</v>
      </c>
    </row>
    <row r="13" spans="1:126" x14ac:dyDescent="0.25">
      <c r="A13">
        <v>12</v>
      </c>
      <c r="B13" s="3">
        <v>1</v>
      </c>
      <c r="C13" s="2">
        <v>2</v>
      </c>
      <c r="BO13" t="s">
        <v>44</v>
      </c>
    </row>
    <row r="14" spans="1:126" x14ac:dyDescent="0.25">
      <c r="A14">
        <v>13</v>
      </c>
      <c r="B14" s="3">
        <v>1</v>
      </c>
      <c r="BO14" t="s">
        <v>45</v>
      </c>
      <c r="BP14">
        <f>AVERAGE(Cycle!BO:BO)</f>
        <v>4.9380824006730055</v>
      </c>
      <c r="BQ14">
        <f>STDEV(Cycle!BO:BO)</f>
        <v>2.5263796720540248</v>
      </c>
    </row>
    <row r="15" spans="1:126" x14ac:dyDescent="0.25">
      <c r="A15">
        <v>14</v>
      </c>
      <c r="B15" s="3">
        <v>1</v>
      </c>
      <c r="BO15" t="s">
        <v>46</v>
      </c>
      <c r="BP15">
        <f>AVERAGE(Cycle!BP:BP)</f>
        <v>6.658011938854246</v>
      </c>
      <c r="BQ15">
        <f>STDEV(Cycle!BP:BP)</f>
        <v>2.6909366875559502</v>
      </c>
    </row>
    <row r="16" spans="1:126" x14ac:dyDescent="0.25">
      <c r="A16">
        <v>15</v>
      </c>
      <c r="B16" s="3">
        <v>1</v>
      </c>
      <c r="E16" s="4">
        <v>4</v>
      </c>
    </row>
    <row r="17" spans="1:5" x14ac:dyDescent="0.25">
      <c r="A17">
        <v>16</v>
      </c>
      <c r="B17" s="3">
        <v>1</v>
      </c>
      <c r="E17" s="4">
        <v>4</v>
      </c>
    </row>
    <row r="18" spans="1:5" x14ac:dyDescent="0.25">
      <c r="A18">
        <v>17</v>
      </c>
      <c r="D18" s="5">
        <v>3</v>
      </c>
      <c r="E18" s="4">
        <v>4</v>
      </c>
    </row>
    <row r="19" spans="1:5" x14ac:dyDescent="0.25">
      <c r="A19">
        <v>18</v>
      </c>
      <c r="D19" s="5">
        <v>3</v>
      </c>
      <c r="E19" s="4">
        <v>4</v>
      </c>
    </row>
    <row r="20" spans="1:5" x14ac:dyDescent="0.25">
      <c r="A20">
        <v>19</v>
      </c>
      <c r="D20" s="5">
        <v>3</v>
      </c>
      <c r="E20" s="4">
        <v>4</v>
      </c>
    </row>
    <row r="21" spans="1:5" x14ac:dyDescent="0.25">
      <c r="A21">
        <v>20</v>
      </c>
      <c r="D21" s="5">
        <v>3</v>
      </c>
      <c r="E21" s="4">
        <v>4</v>
      </c>
    </row>
    <row r="22" spans="1:5" x14ac:dyDescent="0.25">
      <c r="A22">
        <v>21</v>
      </c>
      <c r="D22" s="5">
        <v>3</v>
      </c>
      <c r="E22" s="4">
        <v>4</v>
      </c>
    </row>
    <row r="23" spans="1:5" x14ac:dyDescent="0.25">
      <c r="A23">
        <v>22</v>
      </c>
      <c r="D23" s="5">
        <v>3</v>
      </c>
      <c r="E23" s="4">
        <v>4</v>
      </c>
    </row>
    <row r="24" spans="1:5" x14ac:dyDescent="0.25">
      <c r="A24">
        <v>23</v>
      </c>
      <c r="D24" s="5">
        <v>3</v>
      </c>
      <c r="E24" s="4">
        <v>4</v>
      </c>
    </row>
    <row r="25" spans="1:5" x14ac:dyDescent="0.25">
      <c r="A25">
        <v>24</v>
      </c>
      <c r="D25" s="5">
        <v>3</v>
      </c>
      <c r="E25" s="4">
        <v>4</v>
      </c>
    </row>
    <row r="26" spans="1:5" x14ac:dyDescent="0.25">
      <c r="A26">
        <v>25</v>
      </c>
    </row>
    <row r="27" spans="1:5" x14ac:dyDescent="0.25">
      <c r="A27">
        <v>26</v>
      </c>
    </row>
    <row r="28" spans="1:5" x14ac:dyDescent="0.25">
      <c r="A28">
        <v>27</v>
      </c>
      <c r="C28" s="2">
        <v>2</v>
      </c>
    </row>
    <row r="29" spans="1:5" x14ac:dyDescent="0.25">
      <c r="A29">
        <v>28</v>
      </c>
      <c r="C29" s="2">
        <v>2</v>
      </c>
    </row>
    <row r="30" spans="1:5" x14ac:dyDescent="0.25">
      <c r="A30">
        <v>29</v>
      </c>
      <c r="C30" s="2">
        <v>2</v>
      </c>
    </row>
    <row r="31" spans="1:5" x14ac:dyDescent="0.25">
      <c r="A31">
        <v>30</v>
      </c>
      <c r="C31" s="2">
        <v>2</v>
      </c>
    </row>
    <row r="32" spans="1:5" x14ac:dyDescent="0.25">
      <c r="A32">
        <v>31</v>
      </c>
      <c r="C32" s="2">
        <v>2</v>
      </c>
    </row>
    <row r="33" spans="1:5" x14ac:dyDescent="0.25">
      <c r="A33">
        <v>32</v>
      </c>
      <c r="C33" s="2">
        <v>2</v>
      </c>
    </row>
    <row r="34" spans="1:5" x14ac:dyDescent="0.25">
      <c r="A34">
        <v>33</v>
      </c>
      <c r="B34" s="3">
        <v>1</v>
      </c>
      <c r="C34" s="2">
        <v>2</v>
      </c>
    </row>
    <row r="35" spans="1:5" x14ac:dyDescent="0.25">
      <c r="A35">
        <v>34</v>
      </c>
      <c r="B35" s="3">
        <v>1</v>
      </c>
      <c r="C35" s="2">
        <v>2</v>
      </c>
    </row>
    <row r="36" spans="1:5" x14ac:dyDescent="0.25">
      <c r="A36">
        <v>35</v>
      </c>
      <c r="B36" s="3">
        <v>1</v>
      </c>
    </row>
    <row r="37" spans="1:5" x14ac:dyDescent="0.25">
      <c r="A37">
        <v>36</v>
      </c>
      <c r="B37" s="3">
        <v>1</v>
      </c>
    </row>
    <row r="38" spans="1:5" x14ac:dyDescent="0.25">
      <c r="A38">
        <v>37</v>
      </c>
      <c r="B38" s="3">
        <v>1</v>
      </c>
    </row>
    <row r="39" spans="1:5" x14ac:dyDescent="0.25">
      <c r="A39">
        <v>38</v>
      </c>
      <c r="B39" s="3">
        <v>1</v>
      </c>
    </row>
    <row r="40" spans="1:5" x14ac:dyDescent="0.25">
      <c r="A40">
        <v>39</v>
      </c>
      <c r="B40" s="3">
        <v>1</v>
      </c>
      <c r="E40" s="4">
        <v>4</v>
      </c>
    </row>
    <row r="41" spans="1:5" x14ac:dyDescent="0.25">
      <c r="A41">
        <v>40</v>
      </c>
      <c r="D41" s="5">
        <v>3</v>
      </c>
      <c r="E41" s="4">
        <v>4</v>
      </c>
    </row>
    <row r="42" spans="1:5" x14ac:dyDescent="0.25">
      <c r="A42">
        <v>41</v>
      </c>
      <c r="D42" s="5">
        <v>3</v>
      </c>
      <c r="E42" s="4">
        <v>4</v>
      </c>
    </row>
    <row r="43" spans="1:5" x14ac:dyDescent="0.25">
      <c r="A43">
        <v>42</v>
      </c>
      <c r="D43" s="5">
        <v>3</v>
      </c>
      <c r="E43" s="4">
        <v>4</v>
      </c>
    </row>
    <row r="44" spans="1:5" x14ac:dyDescent="0.25">
      <c r="A44">
        <v>43</v>
      </c>
      <c r="D44" s="5">
        <v>3</v>
      </c>
      <c r="E44" s="4">
        <v>4</v>
      </c>
    </row>
    <row r="45" spans="1:5" x14ac:dyDescent="0.25">
      <c r="A45">
        <v>44</v>
      </c>
      <c r="D45" s="5">
        <v>3</v>
      </c>
      <c r="E45" s="4">
        <v>4</v>
      </c>
    </row>
    <row r="46" spans="1:5" x14ac:dyDescent="0.25">
      <c r="A46">
        <v>45</v>
      </c>
      <c r="D46" s="5">
        <v>3</v>
      </c>
      <c r="E46" s="4">
        <v>4</v>
      </c>
    </row>
    <row r="47" spans="1:5" x14ac:dyDescent="0.25">
      <c r="A47">
        <v>46</v>
      </c>
      <c r="D47" s="5">
        <v>3</v>
      </c>
      <c r="E47" s="4">
        <v>4</v>
      </c>
    </row>
    <row r="48" spans="1:5" x14ac:dyDescent="0.25">
      <c r="A48">
        <v>47</v>
      </c>
      <c r="D48" s="5">
        <v>3</v>
      </c>
      <c r="E48" s="4">
        <v>4</v>
      </c>
    </row>
    <row r="49" spans="1:5" x14ac:dyDescent="0.25">
      <c r="A49">
        <v>48</v>
      </c>
      <c r="C49" s="2">
        <v>2</v>
      </c>
      <c r="D49" s="5">
        <v>3</v>
      </c>
    </row>
    <row r="50" spans="1:5" x14ac:dyDescent="0.25">
      <c r="A50">
        <v>49</v>
      </c>
      <c r="C50" s="2">
        <v>2</v>
      </c>
    </row>
    <row r="51" spans="1:5" x14ac:dyDescent="0.25">
      <c r="A51">
        <v>50</v>
      </c>
      <c r="C51" s="2">
        <v>2</v>
      </c>
    </row>
    <row r="52" spans="1:5" x14ac:dyDescent="0.25">
      <c r="A52">
        <v>51</v>
      </c>
      <c r="C52" s="2">
        <v>2</v>
      </c>
    </row>
    <row r="53" spans="1:5" x14ac:dyDescent="0.25">
      <c r="A53">
        <v>52</v>
      </c>
      <c r="C53" s="2">
        <v>2</v>
      </c>
    </row>
    <row r="54" spans="1:5" x14ac:dyDescent="0.25">
      <c r="A54">
        <v>53</v>
      </c>
      <c r="C54" s="2">
        <v>2</v>
      </c>
    </row>
    <row r="55" spans="1:5" x14ac:dyDescent="0.25">
      <c r="A55">
        <v>54</v>
      </c>
      <c r="B55" s="3">
        <v>1</v>
      </c>
      <c r="C55" s="2">
        <v>2</v>
      </c>
    </row>
    <row r="56" spans="1:5" x14ac:dyDescent="0.25">
      <c r="A56">
        <v>55</v>
      </c>
      <c r="B56" s="3">
        <v>1</v>
      </c>
      <c r="C56" s="2">
        <v>2</v>
      </c>
    </row>
    <row r="57" spans="1:5" x14ac:dyDescent="0.25">
      <c r="A57">
        <v>56</v>
      </c>
      <c r="B57" s="3">
        <v>1</v>
      </c>
      <c r="C57" s="2">
        <v>2</v>
      </c>
    </row>
    <row r="58" spans="1:5" x14ac:dyDescent="0.25">
      <c r="A58">
        <v>57</v>
      </c>
      <c r="B58" s="3">
        <v>1</v>
      </c>
    </row>
    <row r="59" spans="1:5" x14ac:dyDescent="0.25">
      <c r="A59">
        <v>58</v>
      </c>
      <c r="B59" s="3">
        <v>1</v>
      </c>
    </row>
    <row r="60" spans="1:5" x14ac:dyDescent="0.25">
      <c r="A60">
        <v>59</v>
      </c>
      <c r="B60" s="3">
        <v>1</v>
      </c>
    </row>
    <row r="61" spans="1:5" x14ac:dyDescent="0.25">
      <c r="A61">
        <v>60</v>
      </c>
      <c r="B61" s="3">
        <v>1</v>
      </c>
      <c r="E61" s="4">
        <v>4</v>
      </c>
    </row>
    <row r="62" spans="1:5" x14ac:dyDescent="0.25">
      <c r="A62">
        <v>61</v>
      </c>
      <c r="E62" s="4">
        <v>4</v>
      </c>
    </row>
    <row r="63" spans="1:5" x14ac:dyDescent="0.25">
      <c r="A63">
        <v>62</v>
      </c>
      <c r="D63" s="5">
        <v>3</v>
      </c>
      <c r="E63" s="4">
        <v>4</v>
      </c>
    </row>
    <row r="64" spans="1:5" x14ac:dyDescent="0.25">
      <c r="A64">
        <v>63</v>
      </c>
      <c r="D64" s="5">
        <v>3</v>
      </c>
      <c r="E64" s="4">
        <v>4</v>
      </c>
    </row>
    <row r="65" spans="1:5" x14ac:dyDescent="0.25">
      <c r="A65">
        <v>64</v>
      </c>
      <c r="D65" s="5">
        <v>3</v>
      </c>
      <c r="E65" s="4">
        <v>4</v>
      </c>
    </row>
    <row r="66" spans="1:5" x14ac:dyDescent="0.25">
      <c r="A66">
        <v>65</v>
      </c>
      <c r="D66" s="5">
        <v>3</v>
      </c>
      <c r="E66" s="4">
        <v>4</v>
      </c>
    </row>
    <row r="67" spans="1:5" x14ac:dyDescent="0.25">
      <c r="A67">
        <v>66</v>
      </c>
      <c r="D67" s="5">
        <v>3</v>
      </c>
      <c r="E67" s="4">
        <v>4</v>
      </c>
    </row>
    <row r="68" spans="1:5" x14ac:dyDescent="0.25">
      <c r="A68">
        <v>67</v>
      </c>
      <c r="D68" s="5">
        <v>3</v>
      </c>
      <c r="E68" s="4">
        <v>4</v>
      </c>
    </row>
    <row r="69" spans="1:5" x14ac:dyDescent="0.25">
      <c r="A69">
        <v>68</v>
      </c>
      <c r="D69" s="5">
        <v>3</v>
      </c>
      <c r="E69" s="4">
        <v>4</v>
      </c>
    </row>
    <row r="70" spans="1:5" x14ac:dyDescent="0.25">
      <c r="A70">
        <v>69</v>
      </c>
      <c r="C70" s="2">
        <v>2</v>
      </c>
      <c r="D70" s="5">
        <v>3</v>
      </c>
    </row>
    <row r="71" spans="1:5" x14ac:dyDescent="0.25">
      <c r="A71">
        <v>70</v>
      </c>
      <c r="C71" s="2">
        <v>2</v>
      </c>
      <c r="D71" s="5">
        <v>3</v>
      </c>
    </row>
    <row r="72" spans="1:5" x14ac:dyDescent="0.25">
      <c r="A72">
        <v>71</v>
      </c>
      <c r="C72" s="2">
        <v>2</v>
      </c>
    </row>
    <row r="73" spans="1:5" x14ac:dyDescent="0.25">
      <c r="A73">
        <v>72</v>
      </c>
      <c r="C73" s="2">
        <v>2</v>
      </c>
    </row>
    <row r="74" spans="1:5" x14ac:dyDescent="0.25">
      <c r="A74">
        <v>73</v>
      </c>
      <c r="C74" s="2">
        <v>2</v>
      </c>
    </row>
    <row r="75" spans="1:5" x14ac:dyDescent="0.25">
      <c r="A75">
        <v>74</v>
      </c>
      <c r="C75" s="2">
        <v>2</v>
      </c>
    </row>
    <row r="76" spans="1:5" x14ac:dyDescent="0.25">
      <c r="A76">
        <v>75</v>
      </c>
      <c r="B76" s="3">
        <v>1</v>
      </c>
      <c r="C76" s="2">
        <v>2</v>
      </c>
    </row>
    <row r="77" spans="1:5" x14ac:dyDescent="0.25">
      <c r="A77">
        <v>76</v>
      </c>
      <c r="B77" s="3">
        <v>1</v>
      </c>
      <c r="C77" s="2">
        <v>2</v>
      </c>
    </row>
    <row r="78" spans="1:5" x14ac:dyDescent="0.25">
      <c r="A78">
        <v>77</v>
      </c>
      <c r="B78" s="3">
        <v>1</v>
      </c>
      <c r="C78" s="2">
        <v>2</v>
      </c>
    </row>
    <row r="79" spans="1:5" x14ac:dyDescent="0.25">
      <c r="A79">
        <v>78</v>
      </c>
      <c r="B79" s="3">
        <v>1</v>
      </c>
    </row>
    <row r="80" spans="1:5" x14ac:dyDescent="0.25">
      <c r="A80">
        <v>79</v>
      </c>
      <c r="B80" s="3">
        <v>1</v>
      </c>
    </row>
    <row r="81" spans="1:5" x14ac:dyDescent="0.25">
      <c r="A81">
        <v>80</v>
      </c>
      <c r="B81" s="3">
        <v>1</v>
      </c>
    </row>
    <row r="82" spans="1:5" x14ac:dyDescent="0.25">
      <c r="A82">
        <v>81</v>
      </c>
      <c r="B82" s="3">
        <v>1</v>
      </c>
    </row>
    <row r="83" spans="1:5" x14ac:dyDescent="0.25">
      <c r="A83">
        <v>82</v>
      </c>
      <c r="B83" s="3">
        <v>1</v>
      </c>
      <c r="E83" s="4">
        <v>4</v>
      </c>
    </row>
    <row r="84" spans="1:5" x14ac:dyDescent="0.25">
      <c r="A84">
        <v>83</v>
      </c>
      <c r="E84" s="4">
        <v>4</v>
      </c>
    </row>
    <row r="85" spans="1:5" x14ac:dyDescent="0.25">
      <c r="A85">
        <v>84</v>
      </c>
      <c r="D85" s="5">
        <v>3</v>
      </c>
      <c r="E85" s="4">
        <v>4</v>
      </c>
    </row>
    <row r="86" spans="1:5" x14ac:dyDescent="0.25">
      <c r="A86">
        <v>85</v>
      </c>
      <c r="D86" s="5">
        <v>3</v>
      </c>
      <c r="E86" s="4">
        <v>4</v>
      </c>
    </row>
    <row r="87" spans="1:5" x14ac:dyDescent="0.25">
      <c r="A87">
        <v>86</v>
      </c>
      <c r="D87" s="5">
        <v>3</v>
      </c>
      <c r="E87" s="4">
        <v>4</v>
      </c>
    </row>
    <row r="88" spans="1:5" x14ac:dyDescent="0.25">
      <c r="A88">
        <v>87</v>
      </c>
      <c r="D88" s="5">
        <v>3</v>
      </c>
      <c r="E88" s="4">
        <v>4</v>
      </c>
    </row>
    <row r="89" spans="1:5" x14ac:dyDescent="0.25">
      <c r="A89">
        <v>88</v>
      </c>
      <c r="D89" s="5">
        <v>3</v>
      </c>
      <c r="E89" s="4">
        <v>4</v>
      </c>
    </row>
    <row r="90" spans="1:5" x14ac:dyDescent="0.25">
      <c r="A90">
        <v>89</v>
      </c>
      <c r="D90" s="5">
        <v>3</v>
      </c>
    </row>
    <row r="91" spans="1:5" x14ac:dyDescent="0.25">
      <c r="A91">
        <v>90</v>
      </c>
      <c r="D91" s="5">
        <v>3</v>
      </c>
    </row>
    <row r="92" spans="1:5" x14ac:dyDescent="0.25">
      <c r="A92">
        <v>91</v>
      </c>
    </row>
    <row r="93" spans="1:5" x14ac:dyDescent="0.25">
      <c r="A93">
        <v>92</v>
      </c>
      <c r="C93" s="2">
        <v>2</v>
      </c>
    </row>
    <row r="94" spans="1:5" x14ac:dyDescent="0.25">
      <c r="A94">
        <v>93</v>
      </c>
      <c r="C94" s="2">
        <v>2</v>
      </c>
    </row>
    <row r="95" spans="1:5" x14ac:dyDescent="0.25">
      <c r="A95">
        <v>94</v>
      </c>
      <c r="C95" s="2">
        <v>2</v>
      </c>
    </row>
    <row r="96" spans="1:5" x14ac:dyDescent="0.25">
      <c r="A96">
        <v>95</v>
      </c>
      <c r="C96" s="2">
        <v>2</v>
      </c>
    </row>
    <row r="97" spans="1:5" x14ac:dyDescent="0.25">
      <c r="A97">
        <v>96</v>
      </c>
      <c r="C97" s="2">
        <v>2</v>
      </c>
    </row>
    <row r="98" spans="1:5" x14ac:dyDescent="0.25">
      <c r="A98">
        <v>97</v>
      </c>
      <c r="C98" s="2">
        <v>2</v>
      </c>
    </row>
    <row r="99" spans="1:5" x14ac:dyDescent="0.25">
      <c r="A99">
        <v>98</v>
      </c>
      <c r="B99" s="3">
        <v>1</v>
      </c>
      <c r="C99" s="2">
        <v>2</v>
      </c>
    </row>
    <row r="100" spans="1:5" x14ac:dyDescent="0.25">
      <c r="A100">
        <v>99</v>
      </c>
      <c r="B100" s="3">
        <v>1</v>
      </c>
      <c r="C100" s="2">
        <v>2</v>
      </c>
    </row>
    <row r="101" spans="1:5" x14ac:dyDescent="0.25">
      <c r="A101">
        <v>100</v>
      </c>
      <c r="B101" s="3">
        <v>1</v>
      </c>
    </row>
    <row r="102" spans="1:5" x14ac:dyDescent="0.25">
      <c r="A102">
        <v>101</v>
      </c>
      <c r="B102" s="3">
        <v>1</v>
      </c>
    </row>
    <row r="103" spans="1:5" x14ac:dyDescent="0.25">
      <c r="A103">
        <v>102</v>
      </c>
      <c r="B103" s="3">
        <v>1</v>
      </c>
    </row>
    <row r="104" spans="1:5" x14ac:dyDescent="0.25">
      <c r="A104">
        <v>103</v>
      </c>
      <c r="B104" s="3">
        <v>1</v>
      </c>
    </row>
    <row r="105" spans="1:5" x14ac:dyDescent="0.25">
      <c r="A105">
        <v>104</v>
      </c>
      <c r="B105" s="3">
        <v>1</v>
      </c>
    </row>
    <row r="106" spans="1:5" x14ac:dyDescent="0.25">
      <c r="A106">
        <v>105</v>
      </c>
      <c r="B106" s="3">
        <v>1</v>
      </c>
    </row>
    <row r="107" spans="1:5" x14ac:dyDescent="0.25">
      <c r="A107">
        <v>106</v>
      </c>
      <c r="D107" s="5">
        <v>3</v>
      </c>
      <c r="E107" s="4">
        <v>4</v>
      </c>
    </row>
    <row r="108" spans="1:5" x14ac:dyDescent="0.25">
      <c r="A108">
        <v>107</v>
      </c>
      <c r="D108" s="5">
        <v>3</v>
      </c>
      <c r="E108" s="4">
        <v>4</v>
      </c>
    </row>
    <row r="109" spans="1:5" x14ac:dyDescent="0.25">
      <c r="A109">
        <v>108</v>
      </c>
      <c r="D109" s="5">
        <v>3</v>
      </c>
      <c r="E109" s="4">
        <v>4</v>
      </c>
    </row>
    <row r="110" spans="1:5" x14ac:dyDescent="0.25">
      <c r="A110">
        <v>109</v>
      </c>
      <c r="D110" s="5">
        <v>3</v>
      </c>
      <c r="E110" s="4">
        <v>4</v>
      </c>
    </row>
    <row r="111" spans="1:5" x14ac:dyDescent="0.25">
      <c r="A111">
        <v>110</v>
      </c>
      <c r="D111" s="5">
        <v>3</v>
      </c>
      <c r="E111" s="4">
        <v>4</v>
      </c>
    </row>
    <row r="112" spans="1:5" x14ac:dyDescent="0.25">
      <c r="A112">
        <v>111</v>
      </c>
      <c r="D112" s="5">
        <v>3</v>
      </c>
      <c r="E112" s="4">
        <v>4</v>
      </c>
    </row>
    <row r="113" spans="1:5" x14ac:dyDescent="0.25">
      <c r="A113">
        <v>112</v>
      </c>
      <c r="D113" s="5">
        <v>3</v>
      </c>
      <c r="E113" s="4">
        <v>4</v>
      </c>
    </row>
    <row r="114" spans="1:5" x14ac:dyDescent="0.25">
      <c r="A114">
        <v>113</v>
      </c>
      <c r="D114" s="5">
        <v>3</v>
      </c>
      <c r="E114" s="4">
        <v>4</v>
      </c>
    </row>
    <row r="115" spans="1:5" x14ac:dyDescent="0.25">
      <c r="A115">
        <v>114</v>
      </c>
      <c r="D115" s="5">
        <v>3</v>
      </c>
    </row>
    <row r="116" spans="1:5" x14ac:dyDescent="0.25">
      <c r="A116">
        <v>115</v>
      </c>
      <c r="C116" s="2">
        <v>2</v>
      </c>
    </row>
    <row r="117" spans="1:5" x14ac:dyDescent="0.25">
      <c r="A117">
        <v>116</v>
      </c>
      <c r="C117" s="2">
        <v>2</v>
      </c>
    </row>
    <row r="118" spans="1:5" x14ac:dyDescent="0.25">
      <c r="A118">
        <v>117</v>
      </c>
      <c r="C118" s="2">
        <v>2</v>
      </c>
    </row>
    <row r="119" spans="1:5" x14ac:dyDescent="0.25">
      <c r="A119">
        <v>118</v>
      </c>
      <c r="C119" s="2">
        <v>2</v>
      </c>
    </row>
    <row r="120" spans="1:5" x14ac:dyDescent="0.25">
      <c r="A120">
        <v>119</v>
      </c>
      <c r="C120" s="2">
        <v>2</v>
      </c>
    </row>
    <row r="121" spans="1:5" x14ac:dyDescent="0.25">
      <c r="A121">
        <v>120</v>
      </c>
      <c r="C121" s="2">
        <v>2</v>
      </c>
    </row>
    <row r="122" spans="1:5" x14ac:dyDescent="0.25">
      <c r="A122">
        <v>121</v>
      </c>
      <c r="B122" s="3">
        <v>1</v>
      </c>
      <c r="C122" s="2">
        <v>2</v>
      </c>
    </row>
    <row r="123" spans="1:5" x14ac:dyDescent="0.25">
      <c r="A123">
        <v>122</v>
      </c>
      <c r="B123" s="3">
        <v>1</v>
      </c>
      <c r="C123" s="2">
        <v>2</v>
      </c>
    </row>
    <row r="124" spans="1:5" x14ac:dyDescent="0.25">
      <c r="A124">
        <v>123</v>
      </c>
      <c r="B124" s="3">
        <v>1</v>
      </c>
    </row>
    <row r="125" spans="1:5" x14ac:dyDescent="0.25">
      <c r="A125">
        <v>124</v>
      </c>
      <c r="B125" s="3">
        <v>1</v>
      </c>
    </row>
    <row r="126" spans="1:5" x14ac:dyDescent="0.25">
      <c r="A126">
        <v>125</v>
      </c>
      <c r="B126" s="3">
        <v>1</v>
      </c>
    </row>
    <row r="127" spans="1:5" x14ac:dyDescent="0.25">
      <c r="A127">
        <v>126</v>
      </c>
      <c r="B127" s="3">
        <v>1</v>
      </c>
    </row>
    <row r="128" spans="1:5" x14ac:dyDescent="0.25">
      <c r="A128">
        <v>127</v>
      </c>
      <c r="B128" s="3">
        <v>1</v>
      </c>
    </row>
    <row r="129" spans="1:5" x14ac:dyDescent="0.25">
      <c r="A129">
        <v>128</v>
      </c>
      <c r="B129" s="3">
        <v>1</v>
      </c>
    </row>
    <row r="130" spans="1:5" x14ac:dyDescent="0.25">
      <c r="A130">
        <v>129</v>
      </c>
      <c r="B130" s="3">
        <v>1</v>
      </c>
      <c r="E130" s="4">
        <v>4</v>
      </c>
    </row>
    <row r="131" spans="1:5" x14ac:dyDescent="0.25">
      <c r="A131">
        <v>130</v>
      </c>
      <c r="D131" s="5">
        <v>3</v>
      </c>
      <c r="E131" s="4">
        <v>4</v>
      </c>
    </row>
    <row r="132" spans="1:5" x14ac:dyDescent="0.25">
      <c r="A132">
        <v>131</v>
      </c>
      <c r="D132" s="5">
        <v>3</v>
      </c>
      <c r="E132" s="4">
        <v>4</v>
      </c>
    </row>
    <row r="133" spans="1:5" x14ac:dyDescent="0.25">
      <c r="A133">
        <v>132</v>
      </c>
      <c r="D133" s="5">
        <v>3</v>
      </c>
      <c r="E133" s="4">
        <v>4</v>
      </c>
    </row>
    <row r="134" spans="1:5" x14ac:dyDescent="0.25">
      <c r="A134">
        <v>133</v>
      </c>
      <c r="D134" s="5">
        <v>3</v>
      </c>
      <c r="E134" s="4">
        <v>4</v>
      </c>
    </row>
    <row r="135" spans="1:5" x14ac:dyDescent="0.25">
      <c r="A135">
        <v>134</v>
      </c>
      <c r="D135" s="5">
        <v>3</v>
      </c>
      <c r="E135" s="4">
        <v>4</v>
      </c>
    </row>
    <row r="136" spans="1:5" x14ac:dyDescent="0.25">
      <c r="A136">
        <v>135</v>
      </c>
      <c r="D136" s="5">
        <v>3</v>
      </c>
      <c r="E136" s="4">
        <v>4</v>
      </c>
    </row>
    <row r="137" spans="1:5" x14ac:dyDescent="0.25">
      <c r="A137">
        <v>136</v>
      </c>
      <c r="C137" s="2">
        <v>2</v>
      </c>
      <c r="D137" s="5">
        <v>3</v>
      </c>
      <c r="E137" s="4">
        <v>4</v>
      </c>
    </row>
    <row r="138" spans="1:5" x14ac:dyDescent="0.25">
      <c r="A138">
        <v>137</v>
      </c>
      <c r="C138" s="2">
        <v>2</v>
      </c>
      <c r="D138" s="5">
        <v>3</v>
      </c>
      <c r="E138" s="4">
        <v>4</v>
      </c>
    </row>
    <row r="139" spans="1:5" x14ac:dyDescent="0.25">
      <c r="A139">
        <v>138</v>
      </c>
      <c r="C139" s="2">
        <v>2</v>
      </c>
    </row>
    <row r="140" spans="1:5" x14ac:dyDescent="0.25">
      <c r="A140">
        <v>139</v>
      </c>
      <c r="C140" s="2">
        <v>2</v>
      </c>
    </row>
    <row r="141" spans="1:5" x14ac:dyDescent="0.25">
      <c r="A141">
        <v>140</v>
      </c>
      <c r="C141" s="2">
        <v>2</v>
      </c>
    </row>
    <row r="142" spans="1:5" x14ac:dyDescent="0.25">
      <c r="A142">
        <v>141</v>
      </c>
      <c r="C142" s="2">
        <v>2</v>
      </c>
    </row>
    <row r="143" spans="1:5" x14ac:dyDescent="0.25">
      <c r="A143">
        <v>142</v>
      </c>
      <c r="C143" s="2">
        <v>2</v>
      </c>
    </row>
    <row r="144" spans="1:5" x14ac:dyDescent="0.25">
      <c r="A144">
        <v>143</v>
      </c>
      <c r="C144" s="2">
        <v>2</v>
      </c>
    </row>
    <row r="145" spans="1:5" x14ac:dyDescent="0.25">
      <c r="A145">
        <v>144</v>
      </c>
      <c r="B145" s="3">
        <v>1</v>
      </c>
      <c r="C145" s="2">
        <v>2</v>
      </c>
    </row>
    <row r="146" spans="1:5" x14ac:dyDescent="0.25">
      <c r="A146">
        <v>145</v>
      </c>
      <c r="B146" s="3">
        <v>1</v>
      </c>
    </row>
    <row r="147" spans="1:5" x14ac:dyDescent="0.25">
      <c r="A147">
        <v>146</v>
      </c>
      <c r="B147" s="3">
        <v>1</v>
      </c>
    </row>
    <row r="148" spans="1:5" x14ac:dyDescent="0.25">
      <c r="A148">
        <v>147</v>
      </c>
      <c r="B148" s="3">
        <v>1</v>
      </c>
    </row>
    <row r="149" spans="1:5" x14ac:dyDescent="0.25">
      <c r="A149">
        <v>148</v>
      </c>
      <c r="B149" s="3">
        <v>1</v>
      </c>
    </row>
    <row r="150" spans="1:5" x14ac:dyDescent="0.25">
      <c r="A150">
        <v>149</v>
      </c>
      <c r="B150" s="3">
        <v>1</v>
      </c>
      <c r="E150" s="4">
        <v>4</v>
      </c>
    </row>
    <row r="151" spans="1:5" x14ac:dyDescent="0.25">
      <c r="A151">
        <v>150</v>
      </c>
      <c r="B151" s="3">
        <v>1</v>
      </c>
      <c r="E151" s="4">
        <v>4</v>
      </c>
    </row>
    <row r="152" spans="1:5" x14ac:dyDescent="0.25">
      <c r="A152">
        <v>151</v>
      </c>
      <c r="B152" s="3">
        <v>1</v>
      </c>
      <c r="E152" s="4">
        <v>4</v>
      </c>
    </row>
    <row r="153" spans="1:5" x14ac:dyDescent="0.25">
      <c r="A153">
        <v>152</v>
      </c>
      <c r="D153" s="5">
        <v>3</v>
      </c>
      <c r="E153" s="4">
        <v>4</v>
      </c>
    </row>
    <row r="154" spans="1:5" x14ac:dyDescent="0.25">
      <c r="A154">
        <v>153</v>
      </c>
      <c r="D154" s="5">
        <v>3</v>
      </c>
      <c r="E154" s="4">
        <v>4</v>
      </c>
    </row>
    <row r="155" spans="1:5" x14ac:dyDescent="0.25">
      <c r="A155">
        <v>154</v>
      </c>
      <c r="D155" s="5">
        <v>3</v>
      </c>
      <c r="E155" s="4">
        <v>4</v>
      </c>
    </row>
    <row r="156" spans="1:5" x14ac:dyDescent="0.25">
      <c r="A156">
        <v>155</v>
      </c>
      <c r="D156" s="5">
        <v>3</v>
      </c>
      <c r="E156" s="4">
        <v>4</v>
      </c>
    </row>
    <row r="157" spans="1:5" x14ac:dyDescent="0.25">
      <c r="A157">
        <v>156</v>
      </c>
      <c r="D157" s="5">
        <v>3</v>
      </c>
      <c r="E157" s="4">
        <v>4</v>
      </c>
    </row>
    <row r="158" spans="1:5" x14ac:dyDescent="0.25">
      <c r="A158">
        <v>157</v>
      </c>
      <c r="D158" s="5">
        <v>3</v>
      </c>
      <c r="E158" s="4">
        <v>4</v>
      </c>
    </row>
    <row r="159" spans="1:5" x14ac:dyDescent="0.25">
      <c r="A159">
        <v>158</v>
      </c>
      <c r="D159" s="5">
        <v>3</v>
      </c>
      <c r="E159" s="4">
        <v>4</v>
      </c>
    </row>
    <row r="160" spans="1:5" x14ac:dyDescent="0.25">
      <c r="A160">
        <v>159</v>
      </c>
      <c r="C160" s="2">
        <v>2</v>
      </c>
      <c r="D160" s="5">
        <v>3</v>
      </c>
    </row>
    <row r="161" spans="1:5" x14ac:dyDescent="0.25">
      <c r="A161">
        <v>160</v>
      </c>
      <c r="C161" s="2">
        <v>2</v>
      </c>
      <c r="D161" s="5">
        <v>3</v>
      </c>
    </row>
    <row r="162" spans="1:5" x14ac:dyDescent="0.25">
      <c r="A162">
        <v>161</v>
      </c>
      <c r="C162" s="2">
        <v>2</v>
      </c>
    </row>
    <row r="163" spans="1:5" x14ac:dyDescent="0.25">
      <c r="A163">
        <v>162</v>
      </c>
      <c r="C163" s="2">
        <v>2</v>
      </c>
    </row>
    <row r="164" spans="1:5" x14ac:dyDescent="0.25">
      <c r="A164">
        <v>163</v>
      </c>
      <c r="C164" s="2">
        <v>2</v>
      </c>
    </row>
    <row r="165" spans="1:5" x14ac:dyDescent="0.25">
      <c r="A165">
        <v>164</v>
      </c>
      <c r="C165" s="2">
        <v>2</v>
      </c>
    </row>
    <row r="166" spans="1:5" x14ac:dyDescent="0.25">
      <c r="A166">
        <v>165</v>
      </c>
      <c r="B166" s="3">
        <v>1</v>
      </c>
      <c r="C166" s="2">
        <v>2</v>
      </c>
    </row>
    <row r="167" spans="1:5" x14ac:dyDescent="0.25">
      <c r="A167">
        <v>166</v>
      </c>
      <c r="B167" s="3">
        <v>1</v>
      </c>
      <c r="C167" s="2">
        <v>2</v>
      </c>
    </row>
    <row r="168" spans="1:5" x14ac:dyDescent="0.25">
      <c r="A168">
        <v>167</v>
      </c>
      <c r="B168" s="3">
        <v>1</v>
      </c>
      <c r="C168" s="2">
        <v>2</v>
      </c>
    </row>
    <row r="169" spans="1:5" x14ac:dyDescent="0.25">
      <c r="A169">
        <v>168</v>
      </c>
      <c r="B169" s="3">
        <v>1</v>
      </c>
    </row>
    <row r="170" spans="1:5" x14ac:dyDescent="0.25">
      <c r="A170">
        <v>169</v>
      </c>
      <c r="B170" s="3">
        <v>1</v>
      </c>
    </row>
    <row r="171" spans="1:5" x14ac:dyDescent="0.25">
      <c r="A171">
        <v>170</v>
      </c>
      <c r="B171" s="3">
        <v>1</v>
      </c>
    </row>
    <row r="172" spans="1:5" x14ac:dyDescent="0.25">
      <c r="A172">
        <v>171</v>
      </c>
      <c r="B172" s="3">
        <v>1</v>
      </c>
    </row>
    <row r="173" spans="1:5" x14ac:dyDescent="0.25">
      <c r="A173">
        <v>172</v>
      </c>
      <c r="B173" s="3">
        <v>1</v>
      </c>
    </row>
    <row r="174" spans="1:5" x14ac:dyDescent="0.25">
      <c r="A174">
        <v>173</v>
      </c>
      <c r="B174" s="3">
        <v>1</v>
      </c>
      <c r="E174" s="4">
        <v>4</v>
      </c>
    </row>
    <row r="175" spans="1:5" x14ac:dyDescent="0.25">
      <c r="A175">
        <v>174</v>
      </c>
      <c r="B175" s="3">
        <v>1</v>
      </c>
      <c r="E175" s="4">
        <v>4</v>
      </c>
    </row>
    <row r="176" spans="1:5" x14ac:dyDescent="0.25">
      <c r="A176">
        <v>175</v>
      </c>
      <c r="D176" s="5">
        <v>3</v>
      </c>
      <c r="E176" s="4">
        <v>4</v>
      </c>
    </row>
    <row r="177" spans="1:6" x14ac:dyDescent="0.25">
      <c r="A177">
        <v>176</v>
      </c>
      <c r="D177" s="5">
        <v>3</v>
      </c>
      <c r="E177" s="4">
        <v>4</v>
      </c>
      <c r="F177" t="s">
        <v>22</v>
      </c>
    </row>
    <row r="178" spans="1:6" x14ac:dyDescent="0.25">
      <c r="A178">
        <v>177</v>
      </c>
    </row>
    <row r="179" spans="1:6" x14ac:dyDescent="0.25">
      <c r="A179">
        <v>178</v>
      </c>
      <c r="F179" t="s">
        <v>22</v>
      </c>
    </row>
    <row r="180" spans="1:6" x14ac:dyDescent="0.25">
      <c r="A180">
        <v>179</v>
      </c>
      <c r="C180" s="2">
        <v>2</v>
      </c>
    </row>
    <row r="181" spans="1:6" x14ac:dyDescent="0.25">
      <c r="A181">
        <v>180</v>
      </c>
      <c r="C181" s="2">
        <v>2</v>
      </c>
    </row>
    <row r="182" spans="1:6" x14ac:dyDescent="0.25">
      <c r="A182">
        <v>181</v>
      </c>
      <c r="C182" s="2">
        <v>2</v>
      </c>
    </row>
    <row r="183" spans="1:6" x14ac:dyDescent="0.25">
      <c r="A183">
        <v>182</v>
      </c>
      <c r="C183" s="2">
        <v>2</v>
      </c>
    </row>
    <row r="184" spans="1:6" x14ac:dyDescent="0.25">
      <c r="A184">
        <v>183</v>
      </c>
      <c r="C184" s="2">
        <v>2</v>
      </c>
    </row>
    <row r="185" spans="1:6" x14ac:dyDescent="0.25">
      <c r="A185">
        <v>184</v>
      </c>
      <c r="C185" s="2">
        <v>2</v>
      </c>
    </row>
    <row r="186" spans="1:6" x14ac:dyDescent="0.25">
      <c r="A186">
        <v>185</v>
      </c>
      <c r="C186" s="2">
        <v>2</v>
      </c>
    </row>
    <row r="187" spans="1:6" x14ac:dyDescent="0.25">
      <c r="A187">
        <v>186</v>
      </c>
      <c r="C187" s="2">
        <v>2</v>
      </c>
    </row>
    <row r="188" spans="1:6" x14ac:dyDescent="0.25">
      <c r="A188">
        <v>187</v>
      </c>
      <c r="B188" s="3">
        <v>1</v>
      </c>
      <c r="C188" s="2">
        <v>2</v>
      </c>
    </row>
    <row r="189" spans="1:6" x14ac:dyDescent="0.25">
      <c r="A189">
        <v>188</v>
      </c>
      <c r="B189" s="3">
        <v>1</v>
      </c>
      <c r="C189" s="2">
        <v>2</v>
      </c>
    </row>
    <row r="190" spans="1:6" x14ac:dyDescent="0.25">
      <c r="A190">
        <v>189</v>
      </c>
      <c r="B190" s="3">
        <v>1</v>
      </c>
      <c r="C190" s="2">
        <v>2</v>
      </c>
    </row>
    <row r="191" spans="1:6" x14ac:dyDescent="0.25">
      <c r="A191">
        <v>190</v>
      </c>
      <c r="B191" s="3">
        <v>1</v>
      </c>
    </row>
    <row r="192" spans="1:6" x14ac:dyDescent="0.25">
      <c r="A192">
        <v>191</v>
      </c>
      <c r="B192" s="3">
        <v>1</v>
      </c>
    </row>
    <row r="193" spans="1:5" x14ac:dyDescent="0.25">
      <c r="A193">
        <v>192</v>
      </c>
      <c r="B193" s="3">
        <v>1</v>
      </c>
    </row>
    <row r="194" spans="1:5" x14ac:dyDescent="0.25">
      <c r="A194">
        <v>193</v>
      </c>
      <c r="B194" s="3">
        <v>1</v>
      </c>
      <c r="E194" s="4">
        <v>4</v>
      </c>
    </row>
    <row r="195" spans="1:5" x14ac:dyDescent="0.25">
      <c r="A195">
        <v>194</v>
      </c>
      <c r="B195" s="3">
        <v>1</v>
      </c>
      <c r="E195" s="4">
        <v>4</v>
      </c>
    </row>
    <row r="196" spans="1:5" x14ac:dyDescent="0.25">
      <c r="A196">
        <v>195</v>
      </c>
      <c r="B196" s="3">
        <v>1</v>
      </c>
      <c r="D196" s="5">
        <v>3</v>
      </c>
      <c r="E196" s="4">
        <v>4</v>
      </c>
    </row>
    <row r="197" spans="1:5" x14ac:dyDescent="0.25">
      <c r="A197">
        <v>196</v>
      </c>
      <c r="D197" s="5">
        <v>3</v>
      </c>
      <c r="E197" s="4">
        <v>4</v>
      </c>
    </row>
    <row r="198" spans="1:5" x14ac:dyDescent="0.25">
      <c r="A198">
        <v>197</v>
      </c>
      <c r="D198" s="5">
        <v>3</v>
      </c>
      <c r="E198" s="4">
        <v>4</v>
      </c>
    </row>
    <row r="199" spans="1:5" x14ac:dyDescent="0.25">
      <c r="A199">
        <v>198</v>
      </c>
      <c r="D199" s="5">
        <v>3</v>
      </c>
      <c r="E199" s="4">
        <v>4</v>
      </c>
    </row>
    <row r="200" spans="1:5" x14ac:dyDescent="0.25">
      <c r="A200">
        <v>199</v>
      </c>
      <c r="D200" s="5">
        <v>3</v>
      </c>
      <c r="E200" s="4">
        <v>4</v>
      </c>
    </row>
    <row r="201" spans="1:5" x14ac:dyDescent="0.25">
      <c r="A201">
        <v>200</v>
      </c>
      <c r="D201" s="5">
        <v>3</v>
      </c>
      <c r="E201" s="4">
        <v>4</v>
      </c>
    </row>
    <row r="202" spans="1:5" x14ac:dyDescent="0.25">
      <c r="A202">
        <v>201</v>
      </c>
      <c r="D202" s="5">
        <v>3</v>
      </c>
      <c r="E202" s="4">
        <v>4</v>
      </c>
    </row>
    <row r="203" spans="1:5" x14ac:dyDescent="0.25">
      <c r="A203">
        <v>202</v>
      </c>
      <c r="D203" s="5">
        <v>3</v>
      </c>
    </row>
    <row r="204" spans="1:5" x14ac:dyDescent="0.25">
      <c r="A204">
        <v>203</v>
      </c>
      <c r="C204" s="2">
        <v>2</v>
      </c>
      <c r="D204" s="5">
        <v>3</v>
      </c>
    </row>
    <row r="205" spans="1:5" x14ac:dyDescent="0.25">
      <c r="A205">
        <v>204</v>
      </c>
      <c r="C205" s="2">
        <v>2</v>
      </c>
    </row>
    <row r="206" spans="1:5" x14ac:dyDescent="0.25">
      <c r="A206">
        <v>205</v>
      </c>
      <c r="C206" s="2">
        <v>2</v>
      </c>
    </row>
    <row r="207" spans="1:5" x14ac:dyDescent="0.25">
      <c r="A207">
        <v>206</v>
      </c>
      <c r="C207" s="2">
        <v>2</v>
      </c>
    </row>
    <row r="208" spans="1:5" x14ac:dyDescent="0.25">
      <c r="A208">
        <v>207</v>
      </c>
      <c r="C208" s="2">
        <v>2</v>
      </c>
    </row>
    <row r="209" spans="1:5" x14ac:dyDescent="0.25">
      <c r="A209">
        <v>208</v>
      </c>
      <c r="C209" s="2">
        <v>2</v>
      </c>
    </row>
    <row r="210" spans="1:5" x14ac:dyDescent="0.25">
      <c r="A210">
        <v>209</v>
      </c>
      <c r="B210" s="3">
        <v>1</v>
      </c>
      <c r="C210" s="2">
        <v>2</v>
      </c>
    </row>
    <row r="211" spans="1:5" x14ac:dyDescent="0.25">
      <c r="A211">
        <v>210</v>
      </c>
      <c r="B211" s="3">
        <v>1</v>
      </c>
      <c r="C211" s="2">
        <v>2</v>
      </c>
    </row>
    <row r="212" spans="1:5" x14ac:dyDescent="0.25">
      <c r="A212">
        <v>211</v>
      </c>
      <c r="B212" s="3">
        <v>1</v>
      </c>
      <c r="C212" s="2">
        <v>2</v>
      </c>
    </row>
    <row r="213" spans="1:5" x14ac:dyDescent="0.25">
      <c r="A213">
        <v>212</v>
      </c>
      <c r="B213" s="3">
        <v>1</v>
      </c>
    </row>
    <row r="214" spans="1:5" x14ac:dyDescent="0.25">
      <c r="A214">
        <v>213</v>
      </c>
      <c r="B214" s="3">
        <v>1</v>
      </c>
    </row>
    <row r="215" spans="1:5" x14ac:dyDescent="0.25">
      <c r="A215">
        <v>214</v>
      </c>
      <c r="B215" s="3">
        <v>1</v>
      </c>
    </row>
    <row r="216" spans="1:5" x14ac:dyDescent="0.25">
      <c r="A216">
        <v>215</v>
      </c>
      <c r="B216" s="3">
        <v>1</v>
      </c>
    </row>
    <row r="217" spans="1:5" x14ac:dyDescent="0.25">
      <c r="A217">
        <v>216</v>
      </c>
      <c r="B217" s="3">
        <v>1</v>
      </c>
    </row>
    <row r="218" spans="1:5" x14ac:dyDescent="0.25">
      <c r="A218">
        <v>217</v>
      </c>
      <c r="D218" s="5">
        <v>3</v>
      </c>
      <c r="E218" s="4">
        <v>4</v>
      </c>
    </row>
    <row r="219" spans="1:5" x14ac:dyDescent="0.25">
      <c r="A219">
        <v>218</v>
      </c>
      <c r="D219" s="5">
        <v>3</v>
      </c>
      <c r="E219" s="4">
        <v>4</v>
      </c>
    </row>
    <row r="220" spans="1:5" x14ac:dyDescent="0.25">
      <c r="A220">
        <v>219</v>
      </c>
      <c r="D220" s="5">
        <v>3</v>
      </c>
      <c r="E220" s="4">
        <v>4</v>
      </c>
    </row>
    <row r="221" spans="1:5" x14ac:dyDescent="0.25">
      <c r="A221">
        <v>220</v>
      </c>
      <c r="D221" s="5">
        <v>3</v>
      </c>
      <c r="E221" s="4">
        <v>4</v>
      </c>
    </row>
    <row r="222" spans="1:5" x14ac:dyDescent="0.25">
      <c r="A222">
        <v>221</v>
      </c>
      <c r="D222" s="5">
        <v>3</v>
      </c>
      <c r="E222" s="4">
        <v>4</v>
      </c>
    </row>
    <row r="223" spans="1:5" x14ac:dyDescent="0.25">
      <c r="A223">
        <v>222</v>
      </c>
      <c r="D223" s="5">
        <v>3</v>
      </c>
      <c r="E223" s="4">
        <v>4</v>
      </c>
    </row>
    <row r="224" spans="1:5" x14ac:dyDescent="0.25">
      <c r="A224">
        <v>223</v>
      </c>
      <c r="D224" s="5">
        <v>3</v>
      </c>
      <c r="E224" s="4">
        <v>4</v>
      </c>
    </row>
    <row r="225" spans="1:5" x14ac:dyDescent="0.25">
      <c r="A225">
        <v>224</v>
      </c>
      <c r="C225" s="2">
        <v>2</v>
      </c>
      <c r="D225" s="5">
        <v>3</v>
      </c>
      <c r="E225" s="4">
        <v>4</v>
      </c>
    </row>
    <row r="226" spans="1:5" x14ac:dyDescent="0.25">
      <c r="A226">
        <v>225</v>
      </c>
      <c r="C226" s="2">
        <v>2</v>
      </c>
      <c r="D226" s="5">
        <v>3</v>
      </c>
      <c r="E226" s="4">
        <v>4</v>
      </c>
    </row>
    <row r="227" spans="1:5" x14ac:dyDescent="0.25">
      <c r="A227">
        <v>226</v>
      </c>
      <c r="C227" s="2">
        <v>2</v>
      </c>
    </row>
    <row r="228" spans="1:5" x14ac:dyDescent="0.25">
      <c r="A228">
        <v>227</v>
      </c>
      <c r="C228" s="2">
        <v>2</v>
      </c>
    </row>
    <row r="229" spans="1:5" x14ac:dyDescent="0.25">
      <c r="A229">
        <v>228</v>
      </c>
      <c r="C229" s="2">
        <v>2</v>
      </c>
    </row>
    <row r="230" spans="1:5" x14ac:dyDescent="0.25">
      <c r="A230">
        <v>229</v>
      </c>
      <c r="C230" s="2">
        <v>2</v>
      </c>
    </row>
    <row r="231" spans="1:5" x14ac:dyDescent="0.25">
      <c r="A231">
        <v>230</v>
      </c>
      <c r="C231" s="2">
        <v>2</v>
      </c>
    </row>
    <row r="232" spans="1:5" x14ac:dyDescent="0.25">
      <c r="A232">
        <v>231</v>
      </c>
      <c r="B232" s="3">
        <v>1</v>
      </c>
      <c r="C232" s="2">
        <v>2</v>
      </c>
    </row>
    <row r="233" spans="1:5" x14ac:dyDescent="0.25">
      <c r="A233">
        <v>232</v>
      </c>
      <c r="B233" s="3">
        <v>1</v>
      </c>
      <c r="C233" s="2">
        <v>2</v>
      </c>
    </row>
    <row r="234" spans="1:5" x14ac:dyDescent="0.25">
      <c r="A234">
        <v>233</v>
      </c>
      <c r="B234" s="3">
        <v>1</v>
      </c>
      <c r="C234" s="2">
        <v>2</v>
      </c>
    </row>
    <row r="235" spans="1:5" x14ac:dyDescent="0.25">
      <c r="A235">
        <v>234</v>
      </c>
      <c r="B235" s="3">
        <v>1</v>
      </c>
    </row>
    <row r="236" spans="1:5" x14ac:dyDescent="0.25">
      <c r="A236">
        <v>235</v>
      </c>
      <c r="B236" s="3">
        <v>1</v>
      </c>
    </row>
    <row r="237" spans="1:5" x14ac:dyDescent="0.25">
      <c r="A237">
        <v>236</v>
      </c>
      <c r="B237" s="3">
        <v>1</v>
      </c>
    </row>
    <row r="238" spans="1:5" x14ac:dyDescent="0.25">
      <c r="A238">
        <v>237</v>
      </c>
      <c r="B238" s="3">
        <v>1</v>
      </c>
    </row>
    <row r="239" spans="1:5" x14ac:dyDescent="0.25">
      <c r="A239">
        <v>238</v>
      </c>
      <c r="B239" s="3">
        <v>1</v>
      </c>
      <c r="D239" s="5">
        <v>3</v>
      </c>
      <c r="E239" s="4">
        <v>4</v>
      </c>
    </row>
    <row r="240" spans="1:5" x14ac:dyDescent="0.25">
      <c r="A240">
        <v>239</v>
      </c>
      <c r="D240" s="5">
        <v>3</v>
      </c>
      <c r="E240" s="4">
        <v>4</v>
      </c>
    </row>
    <row r="241" spans="1:5" x14ac:dyDescent="0.25">
      <c r="A241">
        <v>240</v>
      </c>
      <c r="D241" s="5">
        <v>3</v>
      </c>
      <c r="E241" s="4">
        <v>4</v>
      </c>
    </row>
    <row r="242" spans="1:5" x14ac:dyDescent="0.25">
      <c r="A242">
        <v>241</v>
      </c>
      <c r="D242" s="5">
        <v>3</v>
      </c>
      <c r="E242" s="4">
        <v>4</v>
      </c>
    </row>
    <row r="243" spans="1:5" x14ac:dyDescent="0.25">
      <c r="A243">
        <v>242</v>
      </c>
      <c r="D243" s="5">
        <v>3</v>
      </c>
      <c r="E243" s="4">
        <v>4</v>
      </c>
    </row>
    <row r="244" spans="1:5" x14ac:dyDescent="0.25">
      <c r="A244">
        <v>243</v>
      </c>
      <c r="D244" s="5">
        <v>3</v>
      </c>
      <c r="E244" s="4">
        <v>4</v>
      </c>
    </row>
    <row r="245" spans="1:5" x14ac:dyDescent="0.25">
      <c r="A245">
        <v>244</v>
      </c>
      <c r="D245" s="5">
        <v>3</v>
      </c>
      <c r="E245" s="4">
        <v>4</v>
      </c>
    </row>
    <row r="246" spans="1:5" x14ac:dyDescent="0.25">
      <c r="A246">
        <v>245</v>
      </c>
      <c r="D246" s="5">
        <v>3</v>
      </c>
      <c r="E246" s="4">
        <v>4</v>
      </c>
    </row>
    <row r="247" spans="1:5" x14ac:dyDescent="0.25">
      <c r="A247">
        <v>246</v>
      </c>
      <c r="D247" s="5">
        <v>3</v>
      </c>
      <c r="E247" s="4">
        <v>4</v>
      </c>
    </row>
    <row r="248" spans="1:5" x14ac:dyDescent="0.25">
      <c r="A248">
        <v>247</v>
      </c>
      <c r="D248" s="5">
        <v>3</v>
      </c>
      <c r="E248" s="4">
        <v>4</v>
      </c>
    </row>
    <row r="249" spans="1:5" x14ac:dyDescent="0.25">
      <c r="A249">
        <v>248</v>
      </c>
      <c r="C249" s="2">
        <v>2</v>
      </c>
    </row>
    <row r="250" spans="1:5" x14ac:dyDescent="0.25">
      <c r="A250">
        <v>249</v>
      </c>
      <c r="C250" s="2">
        <v>2</v>
      </c>
    </row>
    <row r="251" spans="1:5" x14ac:dyDescent="0.25">
      <c r="A251">
        <v>250</v>
      </c>
      <c r="C251" s="2">
        <v>2</v>
      </c>
    </row>
    <row r="252" spans="1:5" x14ac:dyDescent="0.25">
      <c r="A252">
        <v>251</v>
      </c>
      <c r="C252" s="2">
        <v>2</v>
      </c>
    </row>
    <row r="253" spans="1:5" x14ac:dyDescent="0.25">
      <c r="A253">
        <v>252</v>
      </c>
      <c r="C253" s="2">
        <v>2</v>
      </c>
    </row>
    <row r="254" spans="1:5" x14ac:dyDescent="0.25">
      <c r="A254">
        <v>253</v>
      </c>
      <c r="B254" s="3">
        <v>1</v>
      </c>
      <c r="C254" s="2">
        <v>2</v>
      </c>
    </row>
    <row r="255" spans="1:5" x14ac:dyDescent="0.25">
      <c r="A255">
        <v>254</v>
      </c>
      <c r="B255" s="3">
        <v>1</v>
      </c>
      <c r="C255" s="2">
        <v>2</v>
      </c>
    </row>
    <row r="256" spans="1:5" x14ac:dyDescent="0.25">
      <c r="A256">
        <v>255</v>
      </c>
      <c r="B256" s="3">
        <v>1</v>
      </c>
      <c r="C256" s="2">
        <v>2</v>
      </c>
    </row>
    <row r="257" spans="1:5" x14ac:dyDescent="0.25">
      <c r="A257">
        <v>256</v>
      </c>
      <c r="B257" s="3">
        <v>1</v>
      </c>
      <c r="C257" s="2">
        <v>2</v>
      </c>
    </row>
    <row r="258" spans="1:5" x14ac:dyDescent="0.25">
      <c r="A258">
        <v>257</v>
      </c>
      <c r="B258" s="3">
        <v>1</v>
      </c>
      <c r="C258" s="2">
        <v>2</v>
      </c>
    </row>
    <row r="259" spans="1:5" x14ac:dyDescent="0.25">
      <c r="A259">
        <v>258</v>
      </c>
      <c r="B259" s="3">
        <v>1</v>
      </c>
    </row>
    <row r="260" spans="1:5" x14ac:dyDescent="0.25">
      <c r="A260">
        <v>259</v>
      </c>
      <c r="B260" s="3">
        <v>1</v>
      </c>
    </row>
    <row r="261" spans="1:5" x14ac:dyDescent="0.25">
      <c r="A261">
        <v>260</v>
      </c>
      <c r="B261" s="3">
        <v>1</v>
      </c>
    </row>
    <row r="262" spans="1:5" x14ac:dyDescent="0.25">
      <c r="A262">
        <v>261</v>
      </c>
      <c r="E262" s="4">
        <v>4</v>
      </c>
    </row>
    <row r="263" spans="1:5" x14ac:dyDescent="0.25">
      <c r="A263">
        <v>262</v>
      </c>
      <c r="D263" s="5">
        <v>3</v>
      </c>
      <c r="E263" s="4">
        <v>4</v>
      </c>
    </row>
    <row r="264" spans="1:5" x14ac:dyDescent="0.25">
      <c r="A264">
        <v>263</v>
      </c>
      <c r="D264" s="5">
        <v>3</v>
      </c>
      <c r="E264" s="4">
        <v>4</v>
      </c>
    </row>
    <row r="265" spans="1:5" x14ac:dyDescent="0.25">
      <c r="A265">
        <v>264</v>
      </c>
      <c r="D265" s="5">
        <v>3</v>
      </c>
      <c r="E265" s="4">
        <v>4</v>
      </c>
    </row>
    <row r="266" spans="1:5" x14ac:dyDescent="0.25">
      <c r="A266">
        <v>265</v>
      </c>
      <c r="D266" s="5">
        <v>3</v>
      </c>
      <c r="E266" s="4">
        <v>4</v>
      </c>
    </row>
    <row r="267" spans="1:5" x14ac:dyDescent="0.25">
      <c r="A267">
        <v>266</v>
      </c>
      <c r="D267" s="5">
        <v>3</v>
      </c>
      <c r="E267" s="4">
        <v>4</v>
      </c>
    </row>
    <row r="268" spans="1:5" x14ac:dyDescent="0.25">
      <c r="A268">
        <v>267</v>
      </c>
      <c r="D268" s="5">
        <v>3</v>
      </c>
      <c r="E268" s="4">
        <v>4</v>
      </c>
    </row>
    <row r="269" spans="1:5" x14ac:dyDescent="0.25">
      <c r="A269">
        <v>268</v>
      </c>
      <c r="C269" s="2">
        <v>2</v>
      </c>
      <c r="D269" s="5">
        <v>3</v>
      </c>
      <c r="E269" s="4">
        <v>4</v>
      </c>
    </row>
    <row r="270" spans="1:5" x14ac:dyDescent="0.25">
      <c r="A270">
        <v>269</v>
      </c>
      <c r="C270" s="2">
        <v>2</v>
      </c>
      <c r="D270" s="5">
        <v>3</v>
      </c>
    </row>
    <row r="271" spans="1:5" x14ac:dyDescent="0.25">
      <c r="A271">
        <v>270</v>
      </c>
      <c r="C271" s="2">
        <v>2</v>
      </c>
      <c r="D271" s="5">
        <v>3</v>
      </c>
    </row>
    <row r="272" spans="1:5" x14ac:dyDescent="0.25">
      <c r="A272">
        <v>271</v>
      </c>
      <c r="C272" s="2">
        <v>2</v>
      </c>
    </row>
    <row r="273" spans="1:5" x14ac:dyDescent="0.25">
      <c r="A273">
        <v>272</v>
      </c>
      <c r="C273" s="2">
        <v>2</v>
      </c>
    </row>
    <row r="274" spans="1:5" x14ac:dyDescent="0.25">
      <c r="A274">
        <v>273</v>
      </c>
      <c r="C274" s="2">
        <v>2</v>
      </c>
    </row>
    <row r="275" spans="1:5" x14ac:dyDescent="0.25">
      <c r="A275">
        <v>274</v>
      </c>
      <c r="C275" s="2">
        <v>2</v>
      </c>
    </row>
    <row r="276" spans="1:5" x14ac:dyDescent="0.25">
      <c r="A276">
        <v>275</v>
      </c>
      <c r="B276" s="3">
        <v>1</v>
      </c>
      <c r="C276" s="2">
        <v>2</v>
      </c>
    </row>
    <row r="277" spans="1:5" x14ac:dyDescent="0.25">
      <c r="A277">
        <v>276</v>
      </c>
      <c r="B277" s="3">
        <v>1</v>
      </c>
      <c r="C277" s="2">
        <v>2</v>
      </c>
    </row>
    <row r="278" spans="1:5" x14ac:dyDescent="0.25">
      <c r="A278">
        <v>277</v>
      </c>
      <c r="B278" s="3">
        <v>1</v>
      </c>
      <c r="C278" s="2">
        <v>2</v>
      </c>
    </row>
    <row r="279" spans="1:5" x14ac:dyDescent="0.25">
      <c r="A279">
        <v>278</v>
      </c>
      <c r="B279" s="3">
        <v>1</v>
      </c>
    </row>
    <row r="280" spans="1:5" x14ac:dyDescent="0.25">
      <c r="A280">
        <v>279</v>
      </c>
      <c r="B280" s="3">
        <v>1</v>
      </c>
    </row>
    <row r="281" spans="1:5" x14ac:dyDescent="0.25">
      <c r="A281">
        <v>280</v>
      </c>
      <c r="B281" s="3">
        <v>1</v>
      </c>
    </row>
    <row r="282" spans="1:5" x14ac:dyDescent="0.25">
      <c r="A282">
        <v>281</v>
      </c>
      <c r="B282" s="3">
        <v>1</v>
      </c>
    </row>
    <row r="283" spans="1:5" x14ac:dyDescent="0.25">
      <c r="A283">
        <v>282</v>
      </c>
      <c r="B283" s="3">
        <v>1</v>
      </c>
      <c r="E283" s="4">
        <v>4</v>
      </c>
    </row>
    <row r="284" spans="1:5" x14ac:dyDescent="0.25">
      <c r="A284">
        <v>283</v>
      </c>
      <c r="E284" s="4">
        <v>4</v>
      </c>
    </row>
    <row r="285" spans="1:5" x14ac:dyDescent="0.25">
      <c r="A285">
        <v>284</v>
      </c>
      <c r="D285" s="5">
        <v>3</v>
      </c>
      <c r="E285" s="4">
        <v>4</v>
      </c>
    </row>
    <row r="286" spans="1:5" x14ac:dyDescent="0.25">
      <c r="A286">
        <v>285</v>
      </c>
      <c r="D286" s="5">
        <v>3</v>
      </c>
      <c r="E286" s="4">
        <v>4</v>
      </c>
    </row>
    <row r="287" spans="1:5" x14ac:dyDescent="0.25">
      <c r="A287">
        <v>286</v>
      </c>
      <c r="D287" s="5">
        <v>3</v>
      </c>
      <c r="E287" s="4">
        <v>4</v>
      </c>
    </row>
    <row r="288" spans="1:5" x14ac:dyDescent="0.25">
      <c r="A288">
        <v>287</v>
      </c>
      <c r="D288" s="5">
        <v>3</v>
      </c>
      <c r="E288" s="4">
        <v>4</v>
      </c>
    </row>
    <row r="289" spans="1:5" x14ac:dyDescent="0.25">
      <c r="A289">
        <v>288</v>
      </c>
      <c r="D289" s="5">
        <v>3</v>
      </c>
      <c r="E289" s="4">
        <v>4</v>
      </c>
    </row>
    <row r="290" spans="1:5" x14ac:dyDescent="0.25">
      <c r="A290">
        <v>289</v>
      </c>
      <c r="D290" s="5">
        <v>3</v>
      </c>
      <c r="E290" s="4">
        <v>4</v>
      </c>
    </row>
    <row r="291" spans="1:5" x14ac:dyDescent="0.25">
      <c r="A291">
        <v>290</v>
      </c>
      <c r="D291" s="5">
        <v>3</v>
      </c>
      <c r="E291" s="4">
        <v>4</v>
      </c>
    </row>
    <row r="292" spans="1:5" x14ac:dyDescent="0.25">
      <c r="A292">
        <v>291</v>
      </c>
      <c r="C292" s="2">
        <v>2</v>
      </c>
      <c r="D292" s="5">
        <v>3</v>
      </c>
    </row>
    <row r="293" spans="1:5" x14ac:dyDescent="0.25">
      <c r="A293">
        <v>292</v>
      </c>
      <c r="C293" s="2">
        <v>2</v>
      </c>
    </row>
    <row r="294" spans="1:5" x14ac:dyDescent="0.25">
      <c r="A294">
        <v>293</v>
      </c>
      <c r="C294" s="2">
        <v>2</v>
      </c>
    </row>
    <row r="295" spans="1:5" x14ac:dyDescent="0.25">
      <c r="A295">
        <v>294</v>
      </c>
      <c r="C295" s="2">
        <v>2</v>
      </c>
    </row>
    <row r="296" spans="1:5" x14ac:dyDescent="0.25">
      <c r="A296">
        <v>295</v>
      </c>
      <c r="C296" s="2">
        <v>2</v>
      </c>
    </row>
    <row r="297" spans="1:5" x14ac:dyDescent="0.25">
      <c r="A297">
        <v>296</v>
      </c>
      <c r="C297" s="2">
        <v>2</v>
      </c>
    </row>
    <row r="298" spans="1:5" x14ac:dyDescent="0.25">
      <c r="A298">
        <v>297</v>
      </c>
      <c r="B298" s="3">
        <v>1</v>
      </c>
      <c r="C298" s="2">
        <v>2</v>
      </c>
    </row>
    <row r="299" spans="1:5" x14ac:dyDescent="0.25">
      <c r="A299">
        <v>298</v>
      </c>
      <c r="B299" s="3">
        <v>1</v>
      </c>
      <c r="C299" s="2">
        <v>2</v>
      </c>
    </row>
    <row r="300" spans="1:5" x14ac:dyDescent="0.25">
      <c r="A300">
        <v>299</v>
      </c>
      <c r="B300" s="3">
        <v>1</v>
      </c>
      <c r="C300" s="2">
        <v>2</v>
      </c>
    </row>
    <row r="301" spans="1:5" x14ac:dyDescent="0.25">
      <c r="A301">
        <v>300</v>
      </c>
      <c r="B301" s="3">
        <v>1</v>
      </c>
    </row>
    <row r="302" spans="1:5" x14ac:dyDescent="0.25">
      <c r="A302">
        <v>301</v>
      </c>
      <c r="B302" s="3">
        <v>1</v>
      </c>
    </row>
    <row r="303" spans="1:5" x14ac:dyDescent="0.25">
      <c r="A303">
        <v>302</v>
      </c>
      <c r="B303" s="3">
        <v>1</v>
      </c>
    </row>
    <row r="304" spans="1:5" x14ac:dyDescent="0.25">
      <c r="A304">
        <v>303</v>
      </c>
      <c r="B304" s="3">
        <v>1</v>
      </c>
    </row>
    <row r="305" spans="1:5" x14ac:dyDescent="0.25">
      <c r="A305">
        <v>304</v>
      </c>
      <c r="B305" s="3">
        <v>1</v>
      </c>
      <c r="E305" s="4">
        <v>4</v>
      </c>
    </row>
    <row r="306" spans="1:5" x14ac:dyDescent="0.25">
      <c r="A306">
        <v>305</v>
      </c>
      <c r="D306" s="5">
        <v>3</v>
      </c>
      <c r="E306" s="4">
        <v>4</v>
      </c>
    </row>
    <row r="307" spans="1:5" x14ac:dyDescent="0.25">
      <c r="A307">
        <v>306</v>
      </c>
      <c r="D307" s="5">
        <v>3</v>
      </c>
      <c r="E307" s="4">
        <v>4</v>
      </c>
    </row>
    <row r="308" spans="1:5" x14ac:dyDescent="0.25">
      <c r="A308">
        <v>307</v>
      </c>
      <c r="D308" s="5">
        <v>3</v>
      </c>
      <c r="E308" s="4">
        <v>4</v>
      </c>
    </row>
    <row r="309" spans="1:5" x14ac:dyDescent="0.25">
      <c r="A309">
        <v>308</v>
      </c>
      <c r="D309" s="5">
        <v>3</v>
      </c>
      <c r="E309" s="4">
        <v>4</v>
      </c>
    </row>
    <row r="310" spans="1:5" x14ac:dyDescent="0.25">
      <c r="A310">
        <v>309</v>
      </c>
      <c r="D310" s="5">
        <v>3</v>
      </c>
      <c r="E310" s="4">
        <v>4</v>
      </c>
    </row>
    <row r="311" spans="1:5" x14ac:dyDescent="0.25">
      <c r="A311">
        <v>310</v>
      </c>
      <c r="D311" s="5">
        <v>3</v>
      </c>
      <c r="E311" s="4">
        <v>4</v>
      </c>
    </row>
    <row r="312" spans="1:5" x14ac:dyDescent="0.25">
      <c r="A312">
        <v>311</v>
      </c>
      <c r="D312" s="5">
        <v>3</v>
      </c>
      <c r="E312" s="4">
        <v>4</v>
      </c>
    </row>
    <row r="313" spans="1:5" x14ac:dyDescent="0.25">
      <c r="A313">
        <v>312</v>
      </c>
      <c r="C313" s="2">
        <v>2</v>
      </c>
      <c r="D313" s="5">
        <v>3</v>
      </c>
      <c r="E313" s="4">
        <v>4</v>
      </c>
    </row>
    <row r="314" spans="1:5" x14ac:dyDescent="0.25">
      <c r="A314">
        <v>313</v>
      </c>
      <c r="C314" s="2">
        <v>2</v>
      </c>
      <c r="D314" s="5">
        <v>3</v>
      </c>
      <c r="E314" s="4">
        <v>4</v>
      </c>
    </row>
    <row r="315" spans="1:5" x14ac:dyDescent="0.25">
      <c r="A315">
        <v>314</v>
      </c>
      <c r="C315" s="2">
        <v>2</v>
      </c>
    </row>
    <row r="316" spans="1:5" x14ac:dyDescent="0.25">
      <c r="A316">
        <v>315</v>
      </c>
      <c r="C316" s="2">
        <v>2</v>
      </c>
    </row>
    <row r="317" spans="1:5" x14ac:dyDescent="0.25">
      <c r="A317">
        <v>316</v>
      </c>
      <c r="C317" s="2">
        <v>2</v>
      </c>
    </row>
    <row r="318" spans="1:5" x14ac:dyDescent="0.25">
      <c r="A318">
        <v>317</v>
      </c>
      <c r="C318" s="2">
        <v>2</v>
      </c>
    </row>
    <row r="319" spans="1:5" x14ac:dyDescent="0.25">
      <c r="A319">
        <v>318</v>
      </c>
      <c r="C319" s="2">
        <v>2</v>
      </c>
    </row>
    <row r="320" spans="1:5" x14ac:dyDescent="0.25">
      <c r="A320">
        <v>319</v>
      </c>
      <c r="B320" s="3">
        <v>1</v>
      </c>
      <c r="C320" s="2">
        <v>2</v>
      </c>
    </row>
    <row r="321" spans="1:5" x14ac:dyDescent="0.25">
      <c r="A321">
        <v>320</v>
      </c>
      <c r="B321" s="3">
        <v>1</v>
      </c>
      <c r="C321" s="2">
        <v>2</v>
      </c>
    </row>
    <row r="322" spans="1:5" x14ac:dyDescent="0.25">
      <c r="A322">
        <v>321</v>
      </c>
      <c r="B322" s="3">
        <v>1</v>
      </c>
    </row>
    <row r="323" spans="1:5" x14ac:dyDescent="0.25">
      <c r="A323">
        <v>322</v>
      </c>
      <c r="B323" s="3">
        <v>1</v>
      </c>
    </row>
    <row r="324" spans="1:5" x14ac:dyDescent="0.25">
      <c r="A324">
        <v>323</v>
      </c>
      <c r="B324" s="3">
        <v>1</v>
      </c>
    </row>
    <row r="325" spans="1:5" x14ac:dyDescent="0.25">
      <c r="A325">
        <v>324</v>
      </c>
      <c r="B325" s="3">
        <v>1</v>
      </c>
    </row>
    <row r="326" spans="1:5" x14ac:dyDescent="0.25">
      <c r="A326">
        <v>325</v>
      </c>
      <c r="B326" s="3">
        <v>1</v>
      </c>
    </row>
    <row r="327" spans="1:5" x14ac:dyDescent="0.25">
      <c r="A327">
        <v>326</v>
      </c>
      <c r="B327" s="3">
        <v>1</v>
      </c>
    </row>
    <row r="328" spans="1:5" x14ac:dyDescent="0.25">
      <c r="A328">
        <v>327</v>
      </c>
      <c r="E328" s="4">
        <v>4</v>
      </c>
    </row>
    <row r="329" spans="1:5" x14ac:dyDescent="0.25">
      <c r="A329">
        <v>328</v>
      </c>
      <c r="E329" s="4">
        <v>4</v>
      </c>
    </row>
    <row r="330" spans="1:5" x14ac:dyDescent="0.25">
      <c r="A330">
        <v>329</v>
      </c>
      <c r="D330" s="5">
        <v>3</v>
      </c>
      <c r="E330" s="4">
        <v>4</v>
      </c>
    </row>
    <row r="331" spans="1:5" x14ac:dyDescent="0.25">
      <c r="A331">
        <v>330</v>
      </c>
      <c r="D331" s="5">
        <v>3</v>
      </c>
      <c r="E331" s="4">
        <v>4</v>
      </c>
    </row>
    <row r="332" spans="1:5" x14ac:dyDescent="0.25">
      <c r="A332">
        <v>331</v>
      </c>
      <c r="D332" s="5">
        <v>3</v>
      </c>
      <c r="E332" s="4">
        <v>4</v>
      </c>
    </row>
    <row r="333" spans="1:5" x14ac:dyDescent="0.25">
      <c r="A333">
        <v>332</v>
      </c>
      <c r="D333" s="5">
        <v>3</v>
      </c>
      <c r="E333" s="4">
        <v>4</v>
      </c>
    </row>
    <row r="334" spans="1:5" x14ac:dyDescent="0.25">
      <c r="A334">
        <v>333</v>
      </c>
      <c r="C334" s="2">
        <v>2</v>
      </c>
      <c r="D334" s="5">
        <v>3</v>
      </c>
      <c r="E334" s="4">
        <v>4</v>
      </c>
    </row>
    <row r="335" spans="1:5" x14ac:dyDescent="0.25">
      <c r="A335">
        <v>334</v>
      </c>
      <c r="C335" s="2">
        <v>2</v>
      </c>
      <c r="D335" s="5">
        <v>3</v>
      </c>
      <c r="E335" s="4">
        <v>4</v>
      </c>
    </row>
    <row r="336" spans="1:5" x14ac:dyDescent="0.25">
      <c r="A336">
        <v>335</v>
      </c>
      <c r="C336" s="2">
        <v>2</v>
      </c>
      <c r="D336" s="5">
        <v>3</v>
      </c>
      <c r="E336" s="4">
        <v>4</v>
      </c>
    </row>
    <row r="337" spans="1:5" x14ac:dyDescent="0.25">
      <c r="A337">
        <v>336</v>
      </c>
      <c r="C337" s="2">
        <v>2</v>
      </c>
      <c r="D337" s="5">
        <v>3</v>
      </c>
    </row>
    <row r="338" spans="1:5" x14ac:dyDescent="0.25">
      <c r="A338">
        <v>337</v>
      </c>
      <c r="C338" s="2">
        <v>2</v>
      </c>
      <c r="D338" s="5">
        <v>3</v>
      </c>
    </row>
    <row r="339" spans="1:5" x14ac:dyDescent="0.25">
      <c r="A339">
        <v>338</v>
      </c>
      <c r="C339" s="2">
        <v>2</v>
      </c>
    </row>
    <row r="340" spans="1:5" x14ac:dyDescent="0.25">
      <c r="A340">
        <v>339</v>
      </c>
      <c r="C340" s="2">
        <v>2</v>
      </c>
    </row>
    <row r="341" spans="1:5" x14ac:dyDescent="0.25">
      <c r="A341">
        <v>340</v>
      </c>
      <c r="C341" s="2">
        <v>2</v>
      </c>
    </row>
    <row r="342" spans="1:5" x14ac:dyDescent="0.25">
      <c r="A342">
        <v>341</v>
      </c>
      <c r="B342" s="3">
        <v>1</v>
      </c>
      <c r="C342" s="2">
        <v>2</v>
      </c>
    </row>
    <row r="343" spans="1:5" x14ac:dyDescent="0.25">
      <c r="A343">
        <v>342</v>
      </c>
      <c r="B343" s="3">
        <v>1</v>
      </c>
      <c r="C343" s="2">
        <v>2</v>
      </c>
    </row>
    <row r="344" spans="1:5" x14ac:dyDescent="0.25">
      <c r="A344">
        <v>343</v>
      </c>
      <c r="B344" s="3">
        <v>1</v>
      </c>
    </row>
    <row r="345" spans="1:5" x14ac:dyDescent="0.25">
      <c r="A345">
        <v>344</v>
      </c>
      <c r="B345" s="3">
        <v>1</v>
      </c>
    </row>
    <row r="346" spans="1:5" x14ac:dyDescent="0.25">
      <c r="A346">
        <v>345</v>
      </c>
      <c r="B346" s="3">
        <v>1</v>
      </c>
    </row>
    <row r="347" spans="1:5" x14ac:dyDescent="0.25">
      <c r="A347">
        <v>346</v>
      </c>
      <c r="B347" s="3">
        <v>1</v>
      </c>
    </row>
    <row r="348" spans="1:5" x14ac:dyDescent="0.25">
      <c r="A348">
        <v>347</v>
      </c>
      <c r="B348" s="3">
        <v>1</v>
      </c>
      <c r="E348" s="4">
        <v>4</v>
      </c>
    </row>
    <row r="349" spans="1:5" x14ac:dyDescent="0.25">
      <c r="A349">
        <v>348</v>
      </c>
      <c r="B349" s="3">
        <v>1</v>
      </c>
      <c r="E349" s="4">
        <v>4</v>
      </c>
    </row>
    <row r="350" spans="1:5" x14ac:dyDescent="0.25">
      <c r="A350">
        <v>349</v>
      </c>
      <c r="B350" s="3">
        <v>1</v>
      </c>
      <c r="E350" s="4">
        <v>4</v>
      </c>
    </row>
    <row r="351" spans="1:5" x14ac:dyDescent="0.25">
      <c r="A351">
        <v>350</v>
      </c>
      <c r="D351" s="5">
        <v>3</v>
      </c>
      <c r="E351" s="4">
        <v>4</v>
      </c>
    </row>
    <row r="352" spans="1:5" x14ac:dyDescent="0.25">
      <c r="A352">
        <v>351</v>
      </c>
      <c r="D352" s="5">
        <v>3</v>
      </c>
      <c r="E352" s="4">
        <v>4</v>
      </c>
    </row>
    <row r="353" spans="1:5" x14ac:dyDescent="0.25">
      <c r="A353">
        <v>352</v>
      </c>
      <c r="D353" s="5">
        <v>3</v>
      </c>
      <c r="E353" s="4">
        <v>4</v>
      </c>
    </row>
    <row r="354" spans="1:5" x14ac:dyDescent="0.25">
      <c r="A354">
        <v>353</v>
      </c>
      <c r="D354" s="5">
        <v>3</v>
      </c>
      <c r="E354" s="4">
        <v>4</v>
      </c>
    </row>
    <row r="355" spans="1:5" x14ac:dyDescent="0.25">
      <c r="A355">
        <v>354</v>
      </c>
      <c r="D355" s="5">
        <v>3</v>
      </c>
      <c r="E355" s="4">
        <v>4</v>
      </c>
    </row>
    <row r="356" spans="1:5" x14ac:dyDescent="0.25">
      <c r="A356">
        <v>355</v>
      </c>
      <c r="C356" s="2">
        <v>2</v>
      </c>
      <c r="D356" s="5">
        <v>3</v>
      </c>
      <c r="E356" s="4">
        <v>4</v>
      </c>
    </row>
    <row r="357" spans="1:5" x14ac:dyDescent="0.25">
      <c r="A357">
        <v>356</v>
      </c>
      <c r="C357" s="2">
        <v>2</v>
      </c>
      <c r="D357" s="5">
        <v>3</v>
      </c>
      <c r="E357" s="4">
        <v>4</v>
      </c>
    </row>
    <row r="358" spans="1:5" x14ac:dyDescent="0.25">
      <c r="A358">
        <v>357</v>
      </c>
      <c r="C358" s="2">
        <v>2</v>
      </c>
      <c r="D358" s="5">
        <v>3</v>
      </c>
    </row>
    <row r="359" spans="1:5" x14ac:dyDescent="0.25">
      <c r="A359">
        <v>358</v>
      </c>
      <c r="C359" s="2">
        <v>2</v>
      </c>
      <c r="D359" s="5">
        <v>3</v>
      </c>
    </row>
    <row r="360" spans="1:5" x14ac:dyDescent="0.25">
      <c r="A360">
        <v>359</v>
      </c>
      <c r="C360" s="2">
        <v>2</v>
      </c>
      <c r="D360" s="5">
        <v>3</v>
      </c>
    </row>
    <row r="361" spans="1:5" x14ac:dyDescent="0.25">
      <c r="A361">
        <v>360</v>
      </c>
      <c r="C361" s="2">
        <v>2</v>
      </c>
    </row>
    <row r="362" spans="1:5" x14ac:dyDescent="0.25">
      <c r="A362">
        <v>361</v>
      </c>
      <c r="C362" s="2">
        <v>2</v>
      </c>
    </row>
    <row r="363" spans="1:5" x14ac:dyDescent="0.25">
      <c r="A363">
        <v>362</v>
      </c>
      <c r="C363" s="2">
        <v>2</v>
      </c>
    </row>
    <row r="364" spans="1:5" x14ac:dyDescent="0.25">
      <c r="A364">
        <v>363</v>
      </c>
      <c r="B364" s="3">
        <v>1</v>
      </c>
      <c r="C364" s="2">
        <v>2</v>
      </c>
    </row>
    <row r="365" spans="1:5" x14ac:dyDescent="0.25">
      <c r="A365">
        <v>364</v>
      </c>
      <c r="B365" s="3">
        <v>1</v>
      </c>
      <c r="C365" s="2">
        <v>2</v>
      </c>
    </row>
    <row r="366" spans="1:5" x14ac:dyDescent="0.25">
      <c r="A366">
        <v>365</v>
      </c>
      <c r="B366" s="3">
        <v>1</v>
      </c>
      <c r="C366" s="2">
        <v>2</v>
      </c>
    </row>
    <row r="367" spans="1:5" x14ac:dyDescent="0.25">
      <c r="A367">
        <v>366</v>
      </c>
      <c r="B367" s="3">
        <v>1</v>
      </c>
    </row>
    <row r="368" spans="1:5" x14ac:dyDescent="0.25">
      <c r="A368">
        <v>367</v>
      </c>
      <c r="B368" s="3">
        <v>1</v>
      </c>
    </row>
    <row r="369" spans="1:5" x14ac:dyDescent="0.25">
      <c r="A369">
        <v>368</v>
      </c>
      <c r="B369" s="3">
        <v>1</v>
      </c>
    </row>
    <row r="370" spans="1:5" x14ac:dyDescent="0.25">
      <c r="A370">
        <v>369</v>
      </c>
      <c r="B370" s="3">
        <v>1</v>
      </c>
    </row>
    <row r="371" spans="1:5" x14ac:dyDescent="0.25">
      <c r="A371">
        <v>370</v>
      </c>
      <c r="B371" s="3">
        <v>1</v>
      </c>
      <c r="E371" s="4">
        <v>4</v>
      </c>
    </row>
    <row r="372" spans="1:5" x14ac:dyDescent="0.25">
      <c r="A372">
        <v>371</v>
      </c>
      <c r="B372" s="3">
        <v>1</v>
      </c>
      <c r="E372" s="4">
        <v>4</v>
      </c>
    </row>
    <row r="373" spans="1:5" x14ac:dyDescent="0.25">
      <c r="A373">
        <v>372</v>
      </c>
      <c r="B373" s="3">
        <v>1</v>
      </c>
      <c r="E373" s="4">
        <v>4</v>
      </c>
    </row>
    <row r="374" spans="1:5" x14ac:dyDescent="0.25">
      <c r="A374">
        <v>373</v>
      </c>
      <c r="B374" s="3">
        <v>1</v>
      </c>
      <c r="E374" s="4">
        <v>4</v>
      </c>
    </row>
    <row r="375" spans="1:5" x14ac:dyDescent="0.25">
      <c r="A375">
        <v>374</v>
      </c>
      <c r="E375" s="4">
        <v>4</v>
      </c>
    </row>
    <row r="376" spans="1:5" x14ac:dyDescent="0.25">
      <c r="A376">
        <v>375</v>
      </c>
      <c r="D376" s="5">
        <v>3</v>
      </c>
      <c r="E376" s="4">
        <v>4</v>
      </c>
    </row>
    <row r="377" spans="1:5" x14ac:dyDescent="0.25">
      <c r="A377">
        <v>376</v>
      </c>
      <c r="D377" s="5">
        <v>3</v>
      </c>
      <c r="E377" s="4">
        <v>4</v>
      </c>
    </row>
    <row r="378" spans="1:5" x14ac:dyDescent="0.25">
      <c r="A378">
        <v>377</v>
      </c>
      <c r="D378" s="5">
        <v>3</v>
      </c>
      <c r="E378" s="4">
        <v>4</v>
      </c>
    </row>
    <row r="379" spans="1:5" x14ac:dyDescent="0.25">
      <c r="A379">
        <v>378</v>
      </c>
      <c r="C379" s="2">
        <v>2</v>
      </c>
      <c r="D379" s="5">
        <v>3</v>
      </c>
      <c r="E379" s="4">
        <v>4</v>
      </c>
    </row>
    <row r="380" spans="1:5" x14ac:dyDescent="0.25">
      <c r="A380">
        <v>379</v>
      </c>
      <c r="C380" s="2">
        <v>2</v>
      </c>
      <c r="D380" s="5">
        <v>3</v>
      </c>
      <c r="E380" s="4">
        <v>4</v>
      </c>
    </row>
    <row r="381" spans="1:5" x14ac:dyDescent="0.25">
      <c r="A381">
        <v>380</v>
      </c>
      <c r="C381" s="2">
        <v>2</v>
      </c>
      <c r="D381" s="5">
        <v>3</v>
      </c>
      <c r="E381" s="4">
        <v>4</v>
      </c>
    </row>
    <row r="382" spans="1:5" x14ac:dyDescent="0.25">
      <c r="A382">
        <v>381</v>
      </c>
      <c r="C382" s="2">
        <v>2</v>
      </c>
      <c r="D382" s="5">
        <v>3</v>
      </c>
    </row>
    <row r="383" spans="1:5" x14ac:dyDescent="0.25">
      <c r="A383">
        <v>382</v>
      </c>
      <c r="C383" s="2">
        <v>2</v>
      </c>
      <c r="D383" s="5">
        <v>3</v>
      </c>
    </row>
    <row r="384" spans="1:5" x14ac:dyDescent="0.25">
      <c r="A384">
        <v>383</v>
      </c>
      <c r="C384" s="2">
        <v>2</v>
      </c>
      <c r="D384" s="5">
        <v>3</v>
      </c>
    </row>
    <row r="385" spans="1:6" x14ac:dyDescent="0.25">
      <c r="A385">
        <v>384</v>
      </c>
      <c r="C385" s="2">
        <v>2</v>
      </c>
      <c r="D385" s="5">
        <v>3</v>
      </c>
    </row>
    <row r="386" spans="1:6" x14ac:dyDescent="0.25">
      <c r="A386">
        <v>385</v>
      </c>
      <c r="C386" s="2">
        <v>2</v>
      </c>
      <c r="D386" s="5">
        <v>3</v>
      </c>
    </row>
    <row r="387" spans="1:6" x14ac:dyDescent="0.25">
      <c r="A387">
        <v>386</v>
      </c>
      <c r="C387" s="2">
        <v>2</v>
      </c>
    </row>
    <row r="388" spans="1:6" x14ac:dyDescent="0.25">
      <c r="A388">
        <v>387</v>
      </c>
      <c r="B388" s="3">
        <v>1</v>
      </c>
      <c r="C388" s="2">
        <v>2</v>
      </c>
    </row>
    <row r="389" spans="1:6" x14ac:dyDescent="0.25">
      <c r="A389">
        <v>388</v>
      </c>
      <c r="B389" s="3">
        <v>1</v>
      </c>
      <c r="C389" s="2">
        <v>2</v>
      </c>
    </row>
    <row r="390" spans="1:6" x14ac:dyDescent="0.25">
      <c r="A390">
        <v>389</v>
      </c>
      <c r="B390" s="3">
        <v>1</v>
      </c>
      <c r="C390" s="2">
        <v>2</v>
      </c>
    </row>
    <row r="391" spans="1:6" x14ac:dyDescent="0.25">
      <c r="A391">
        <v>390</v>
      </c>
      <c r="B391" s="3">
        <v>1</v>
      </c>
      <c r="C391" s="2">
        <v>2</v>
      </c>
    </row>
    <row r="392" spans="1:6" x14ac:dyDescent="0.25">
      <c r="A392">
        <v>391</v>
      </c>
      <c r="B392" s="3">
        <v>1</v>
      </c>
    </row>
    <row r="393" spans="1:6" x14ac:dyDescent="0.25">
      <c r="A393">
        <v>392</v>
      </c>
      <c r="B393" s="3">
        <v>1</v>
      </c>
      <c r="F393" t="s">
        <v>22</v>
      </c>
    </row>
    <row r="394" spans="1:6" x14ac:dyDescent="0.25">
      <c r="A394">
        <v>393</v>
      </c>
    </row>
    <row r="395" spans="1:6" x14ac:dyDescent="0.25">
      <c r="A395">
        <v>394</v>
      </c>
      <c r="F395" t="s">
        <v>22</v>
      </c>
    </row>
    <row r="396" spans="1:6" x14ac:dyDescent="0.25">
      <c r="A396">
        <v>395</v>
      </c>
      <c r="B396" s="3">
        <v>1</v>
      </c>
    </row>
    <row r="397" spans="1:6" x14ac:dyDescent="0.25">
      <c r="A397">
        <v>396</v>
      </c>
      <c r="B397" s="3">
        <v>1</v>
      </c>
    </row>
    <row r="398" spans="1:6" x14ac:dyDescent="0.25">
      <c r="A398">
        <v>397</v>
      </c>
      <c r="B398" s="3">
        <v>1</v>
      </c>
    </row>
    <row r="399" spans="1:6" x14ac:dyDescent="0.25">
      <c r="A399">
        <v>398</v>
      </c>
      <c r="B399" s="3">
        <v>1</v>
      </c>
    </row>
    <row r="400" spans="1:6" x14ac:dyDescent="0.25">
      <c r="A400">
        <v>399</v>
      </c>
      <c r="B400" s="3">
        <v>1</v>
      </c>
    </row>
    <row r="401" spans="1:4" x14ac:dyDescent="0.25">
      <c r="A401">
        <v>400</v>
      </c>
      <c r="B401" s="3">
        <v>1</v>
      </c>
    </row>
    <row r="402" spans="1:4" x14ac:dyDescent="0.25">
      <c r="A402">
        <v>401</v>
      </c>
      <c r="B402" s="3">
        <v>1</v>
      </c>
    </row>
    <row r="403" spans="1:4" x14ac:dyDescent="0.25">
      <c r="A403">
        <v>402</v>
      </c>
      <c r="B403" s="3">
        <v>1</v>
      </c>
    </row>
    <row r="404" spans="1:4" x14ac:dyDescent="0.25">
      <c r="A404">
        <v>403</v>
      </c>
      <c r="B404" s="3">
        <v>1</v>
      </c>
    </row>
    <row r="405" spans="1:4" x14ac:dyDescent="0.25">
      <c r="A405">
        <v>404</v>
      </c>
      <c r="B405" s="3">
        <v>1</v>
      </c>
    </row>
    <row r="406" spans="1:4" x14ac:dyDescent="0.25">
      <c r="A406">
        <v>405</v>
      </c>
      <c r="B406" s="3">
        <v>1</v>
      </c>
    </row>
    <row r="407" spans="1:4" x14ac:dyDescent="0.25">
      <c r="A407">
        <v>406</v>
      </c>
      <c r="B407" s="3">
        <v>1</v>
      </c>
      <c r="C407" s="2">
        <v>2</v>
      </c>
    </row>
    <row r="408" spans="1:4" x14ac:dyDescent="0.25">
      <c r="A408">
        <v>407</v>
      </c>
      <c r="B408" s="3">
        <v>1</v>
      </c>
      <c r="C408" s="2">
        <v>2</v>
      </c>
    </row>
    <row r="409" spans="1:4" x14ac:dyDescent="0.25">
      <c r="A409">
        <v>408</v>
      </c>
      <c r="B409" s="3">
        <v>1</v>
      </c>
      <c r="C409" s="2">
        <v>2</v>
      </c>
    </row>
    <row r="410" spans="1:4" x14ac:dyDescent="0.25">
      <c r="A410">
        <v>409</v>
      </c>
      <c r="C410" s="2">
        <v>2</v>
      </c>
    </row>
    <row r="411" spans="1:4" x14ac:dyDescent="0.25">
      <c r="A411">
        <v>410</v>
      </c>
      <c r="C411" s="2">
        <v>2</v>
      </c>
      <c r="D411" s="5">
        <v>3</v>
      </c>
    </row>
    <row r="412" spans="1:4" x14ac:dyDescent="0.25">
      <c r="A412">
        <v>411</v>
      </c>
      <c r="C412" s="2">
        <v>2</v>
      </c>
      <c r="D412" s="5">
        <v>3</v>
      </c>
    </row>
    <row r="413" spans="1:4" x14ac:dyDescent="0.25">
      <c r="A413">
        <v>412</v>
      </c>
      <c r="C413" s="2">
        <v>2</v>
      </c>
      <c r="D413" s="5">
        <v>3</v>
      </c>
    </row>
    <row r="414" spans="1:4" x14ac:dyDescent="0.25">
      <c r="A414">
        <v>413</v>
      </c>
      <c r="C414" s="2">
        <v>2</v>
      </c>
      <c r="D414" s="5">
        <v>3</v>
      </c>
    </row>
    <row r="415" spans="1:4" x14ac:dyDescent="0.25">
      <c r="A415">
        <v>414</v>
      </c>
      <c r="C415" s="2">
        <v>2</v>
      </c>
      <c r="D415" s="5">
        <v>3</v>
      </c>
    </row>
    <row r="416" spans="1:4" x14ac:dyDescent="0.25">
      <c r="A416">
        <v>415</v>
      </c>
      <c r="C416" s="2">
        <v>2</v>
      </c>
      <c r="D416" s="5">
        <v>3</v>
      </c>
    </row>
    <row r="417" spans="1:5" x14ac:dyDescent="0.25">
      <c r="A417">
        <v>416</v>
      </c>
      <c r="C417" s="2">
        <v>2</v>
      </c>
      <c r="D417" s="5">
        <v>3</v>
      </c>
    </row>
    <row r="418" spans="1:5" x14ac:dyDescent="0.25">
      <c r="A418">
        <v>417</v>
      </c>
      <c r="C418" s="2">
        <v>2</v>
      </c>
      <c r="D418" s="5">
        <v>3</v>
      </c>
    </row>
    <row r="419" spans="1:5" x14ac:dyDescent="0.25">
      <c r="A419">
        <v>418</v>
      </c>
      <c r="D419" s="5">
        <v>3</v>
      </c>
      <c r="E419" s="4">
        <v>4</v>
      </c>
    </row>
    <row r="420" spans="1:5" x14ac:dyDescent="0.25">
      <c r="A420">
        <v>419</v>
      </c>
      <c r="D420" s="5">
        <v>3</v>
      </c>
      <c r="E420" s="4">
        <v>4</v>
      </c>
    </row>
    <row r="421" spans="1:5" x14ac:dyDescent="0.25">
      <c r="A421">
        <v>420</v>
      </c>
      <c r="B421" s="3">
        <v>1</v>
      </c>
      <c r="D421" s="5">
        <v>3</v>
      </c>
      <c r="E421" s="4">
        <v>4</v>
      </c>
    </row>
    <row r="422" spans="1:5" x14ac:dyDescent="0.25">
      <c r="A422">
        <v>421</v>
      </c>
      <c r="B422" s="3">
        <v>1</v>
      </c>
      <c r="D422" s="5">
        <v>3</v>
      </c>
      <c r="E422" s="4">
        <v>4</v>
      </c>
    </row>
    <row r="423" spans="1:5" x14ac:dyDescent="0.25">
      <c r="A423">
        <v>422</v>
      </c>
      <c r="B423" s="3">
        <v>1</v>
      </c>
      <c r="E423" s="4">
        <v>4</v>
      </c>
    </row>
    <row r="424" spans="1:5" x14ac:dyDescent="0.25">
      <c r="A424">
        <v>423</v>
      </c>
      <c r="B424" s="3">
        <v>1</v>
      </c>
      <c r="E424" s="4">
        <v>4</v>
      </c>
    </row>
    <row r="425" spans="1:5" x14ac:dyDescent="0.25">
      <c r="A425">
        <v>424</v>
      </c>
      <c r="B425" s="3">
        <v>1</v>
      </c>
      <c r="E425" s="4">
        <v>4</v>
      </c>
    </row>
    <row r="426" spans="1:5" x14ac:dyDescent="0.25">
      <c r="A426">
        <v>425</v>
      </c>
      <c r="B426" s="3">
        <v>1</v>
      </c>
      <c r="E426" s="4">
        <v>4</v>
      </c>
    </row>
    <row r="427" spans="1:5" x14ac:dyDescent="0.25">
      <c r="A427">
        <v>426</v>
      </c>
      <c r="B427" s="3">
        <v>1</v>
      </c>
      <c r="E427" s="4">
        <v>4</v>
      </c>
    </row>
    <row r="428" spans="1:5" x14ac:dyDescent="0.25">
      <c r="A428">
        <v>427</v>
      </c>
      <c r="B428" s="3">
        <v>1</v>
      </c>
      <c r="E428" s="4">
        <v>4</v>
      </c>
    </row>
    <row r="429" spans="1:5" x14ac:dyDescent="0.25">
      <c r="A429">
        <v>428</v>
      </c>
      <c r="B429" s="3">
        <v>1</v>
      </c>
      <c r="E429" s="4">
        <v>4</v>
      </c>
    </row>
    <row r="430" spans="1:5" x14ac:dyDescent="0.25">
      <c r="A430">
        <v>429</v>
      </c>
      <c r="B430" s="3">
        <v>1</v>
      </c>
      <c r="E430" s="4">
        <v>4</v>
      </c>
    </row>
    <row r="431" spans="1:5" x14ac:dyDescent="0.25">
      <c r="A431">
        <v>430</v>
      </c>
      <c r="B431" s="3">
        <v>1</v>
      </c>
    </row>
    <row r="432" spans="1:5" x14ac:dyDescent="0.25">
      <c r="A432">
        <v>431</v>
      </c>
      <c r="B432" s="3">
        <v>1</v>
      </c>
    </row>
    <row r="433" spans="1:5" x14ac:dyDescent="0.25">
      <c r="A433">
        <v>432</v>
      </c>
      <c r="B433" s="3">
        <v>1</v>
      </c>
      <c r="C433" s="2">
        <v>2</v>
      </c>
    </row>
    <row r="434" spans="1:5" x14ac:dyDescent="0.25">
      <c r="A434">
        <v>433</v>
      </c>
      <c r="B434" s="3">
        <v>1</v>
      </c>
      <c r="C434" s="2">
        <v>2</v>
      </c>
    </row>
    <row r="435" spans="1:5" x14ac:dyDescent="0.25">
      <c r="A435">
        <v>434</v>
      </c>
      <c r="C435" s="2">
        <v>2</v>
      </c>
    </row>
    <row r="436" spans="1:5" x14ac:dyDescent="0.25">
      <c r="A436">
        <v>435</v>
      </c>
      <c r="C436" s="2">
        <v>2</v>
      </c>
    </row>
    <row r="437" spans="1:5" x14ac:dyDescent="0.25">
      <c r="A437">
        <v>436</v>
      </c>
      <c r="C437" s="2">
        <v>2</v>
      </c>
      <c r="D437" s="5">
        <v>3</v>
      </c>
    </row>
    <row r="438" spans="1:5" x14ac:dyDescent="0.25">
      <c r="A438">
        <v>437</v>
      </c>
      <c r="C438" s="2">
        <v>2</v>
      </c>
      <c r="D438" s="5">
        <v>3</v>
      </c>
    </row>
    <row r="439" spans="1:5" x14ac:dyDescent="0.25">
      <c r="A439">
        <v>438</v>
      </c>
      <c r="C439" s="2">
        <v>2</v>
      </c>
      <c r="D439" s="5">
        <v>3</v>
      </c>
    </row>
    <row r="440" spans="1:5" x14ac:dyDescent="0.25">
      <c r="A440">
        <v>439</v>
      </c>
      <c r="C440" s="2">
        <v>2</v>
      </c>
      <c r="D440" s="5">
        <v>3</v>
      </c>
    </row>
    <row r="441" spans="1:5" x14ac:dyDescent="0.25">
      <c r="A441">
        <v>440</v>
      </c>
      <c r="C441" s="2">
        <v>2</v>
      </c>
      <c r="D441" s="5">
        <v>3</v>
      </c>
    </row>
    <row r="442" spans="1:5" x14ac:dyDescent="0.25">
      <c r="A442">
        <v>441</v>
      </c>
      <c r="C442" s="2">
        <v>2</v>
      </c>
      <c r="D442" s="5">
        <v>3</v>
      </c>
    </row>
    <row r="443" spans="1:5" x14ac:dyDescent="0.25">
      <c r="A443">
        <v>442</v>
      </c>
      <c r="C443" s="2">
        <v>2</v>
      </c>
      <c r="D443" s="5">
        <v>3</v>
      </c>
      <c r="E443" s="4">
        <v>4</v>
      </c>
    </row>
    <row r="444" spans="1:5" x14ac:dyDescent="0.25">
      <c r="A444">
        <v>443</v>
      </c>
      <c r="C444" s="2">
        <v>2</v>
      </c>
      <c r="D444" s="5">
        <v>3</v>
      </c>
      <c r="E444" s="4">
        <v>4</v>
      </c>
    </row>
    <row r="445" spans="1:5" x14ac:dyDescent="0.25">
      <c r="A445">
        <v>444</v>
      </c>
      <c r="D445" s="5">
        <v>3</v>
      </c>
      <c r="E445" s="4">
        <v>4</v>
      </c>
    </row>
    <row r="446" spans="1:5" x14ac:dyDescent="0.25">
      <c r="A446">
        <v>445</v>
      </c>
      <c r="D446" s="5">
        <v>3</v>
      </c>
      <c r="E446" s="4">
        <v>4</v>
      </c>
    </row>
    <row r="447" spans="1:5" x14ac:dyDescent="0.25">
      <c r="A447">
        <v>446</v>
      </c>
      <c r="D447" s="5">
        <v>3</v>
      </c>
      <c r="E447" s="4">
        <v>4</v>
      </c>
    </row>
    <row r="448" spans="1:5" x14ac:dyDescent="0.25">
      <c r="A448">
        <v>447</v>
      </c>
      <c r="D448" s="5">
        <v>3</v>
      </c>
      <c r="E448" s="4">
        <v>4</v>
      </c>
    </row>
    <row r="449" spans="1:5" x14ac:dyDescent="0.25">
      <c r="A449">
        <v>448</v>
      </c>
      <c r="B449" s="3">
        <v>1</v>
      </c>
      <c r="E449" s="4">
        <v>4</v>
      </c>
    </row>
    <row r="450" spans="1:5" x14ac:dyDescent="0.25">
      <c r="A450">
        <v>449</v>
      </c>
      <c r="B450" s="3">
        <v>1</v>
      </c>
      <c r="E450" s="4">
        <v>4</v>
      </c>
    </row>
    <row r="451" spans="1:5" x14ac:dyDescent="0.25">
      <c r="A451">
        <v>450</v>
      </c>
      <c r="B451" s="3">
        <v>1</v>
      </c>
      <c r="E451" s="4">
        <v>4</v>
      </c>
    </row>
    <row r="452" spans="1:5" x14ac:dyDescent="0.25">
      <c r="A452">
        <v>451</v>
      </c>
      <c r="B452" s="3">
        <v>1</v>
      </c>
      <c r="E452" s="4">
        <v>4</v>
      </c>
    </row>
    <row r="453" spans="1:5" x14ac:dyDescent="0.25">
      <c r="A453">
        <v>452</v>
      </c>
      <c r="B453" s="3">
        <v>1</v>
      </c>
      <c r="E453" s="4">
        <v>4</v>
      </c>
    </row>
    <row r="454" spans="1:5" x14ac:dyDescent="0.25">
      <c r="A454">
        <v>453</v>
      </c>
      <c r="B454" s="3">
        <v>1</v>
      </c>
      <c r="E454" s="4">
        <v>4</v>
      </c>
    </row>
    <row r="455" spans="1:5" x14ac:dyDescent="0.25">
      <c r="A455">
        <v>454</v>
      </c>
      <c r="B455" s="3">
        <v>1</v>
      </c>
      <c r="E455" s="4">
        <v>4</v>
      </c>
    </row>
    <row r="456" spans="1:5" x14ac:dyDescent="0.25">
      <c r="A456">
        <v>455</v>
      </c>
      <c r="B456" s="3">
        <v>1</v>
      </c>
    </row>
    <row r="457" spans="1:5" x14ac:dyDescent="0.25">
      <c r="A457">
        <v>456</v>
      </c>
      <c r="B457" s="3">
        <v>1</v>
      </c>
    </row>
    <row r="458" spans="1:5" x14ac:dyDescent="0.25">
      <c r="A458">
        <v>457</v>
      </c>
      <c r="B458" s="3">
        <v>1</v>
      </c>
    </row>
    <row r="459" spans="1:5" x14ac:dyDescent="0.25">
      <c r="A459">
        <v>458</v>
      </c>
      <c r="B459" s="3">
        <v>1</v>
      </c>
      <c r="C459" s="2">
        <v>2</v>
      </c>
    </row>
    <row r="460" spans="1:5" x14ac:dyDescent="0.25">
      <c r="A460">
        <v>459</v>
      </c>
      <c r="B460" s="3">
        <v>1</v>
      </c>
      <c r="C460" s="2">
        <v>2</v>
      </c>
    </row>
    <row r="461" spans="1:5" x14ac:dyDescent="0.25">
      <c r="A461">
        <v>460</v>
      </c>
      <c r="C461" s="2">
        <v>2</v>
      </c>
    </row>
    <row r="462" spans="1:5" x14ac:dyDescent="0.25">
      <c r="A462">
        <v>461</v>
      </c>
      <c r="C462" s="2">
        <v>2</v>
      </c>
    </row>
    <row r="463" spans="1:5" x14ac:dyDescent="0.25">
      <c r="A463">
        <v>462</v>
      </c>
      <c r="C463" s="2">
        <v>2</v>
      </c>
      <c r="D463" s="5">
        <v>3</v>
      </c>
    </row>
    <row r="464" spans="1:5" x14ac:dyDescent="0.25">
      <c r="A464">
        <v>463</v>
      </c>
      <c r="C464" s="2">
        <v>2</v>
      </c>
      <c r="D464" s="5">
        <v>3</v>
      </c>
    </row>
    <row r="465" spans="1:5" x14ac:dyDescent="0.25">
      <c r="A465">
        <v>464</v>
      </c>
      <c r="C465" s="2">
        <v>2</v>
      </c>
      <c r="D465" s="5">
        <v>3</v>
      </c>
    </row>
    <row r="466" spans="1:5" x14ac:dyDescent="0.25">
      <c r="A466">
        <v>465</v>
      </c>
      <c r="C466" s="2">
        <v>2</v>
      </c>
      <c r="D466" s="5">
        <v>3</v>
      </c>
    </row>
    <row r="467" spans="1:5" x14ac:dyDescent="0.25">
      <c r="A467">
        <v>466</v>
      </c>
      <c r="C467" s="2">
        <v>2</v>
      </c>
      <c r="D467" s="5">
        <v>3</v>
      </c>
    </row>
    <row r="468" spans="1:5" x14ac:dyDescent="0.25">
      <c r="A468">
        <v>467</v>
      </c>
      <c r="C468" s="2">
        <v>2</v>
      </c>
      <c r="D468" s="5">
        <v>3</v>
      </c>
      <c r="E468" s="4">
        <v>4</v>
      </c>
    </row>
    <row r="469" spans="1:5" x14ac:dyDescent="0.25">
      <c r="A469">
        <v>468</v>
      </c>
      <c r="D469" s="5">
        <v>3</v>
      </c>
      <c r="E469" s="4">
        <v>4</v>
      </c>
    </row>
    <row r="470" spans="1:5" x14ac:dyDescent="0.25">
      <c r="A470">
        <v>469</v>
      </c>
      <c r="D470" s="5">
        <v>3</v>
      </c>
      <c r="E470" s="4">
        <v>4</v>
      </c>
    </row>
    <row r="471" spans="1:5" x14ac:dyDescent="0.25">
      <c r="A471">
        <v>470</v>
      </c>
      <c r="D471" s="5">
        <v>3</v>
      </c>
      <c r="E471" s="4">
        <v>4</v>
      </c>
    </row>
    <row r="472" spans="1:5" x14ac:dyDescent="0.25">
      <c r="A472">
        <v>471</v>
      </c>
      <c r="B472" s="3">
        <v>1</v>
      </c>
      <c r="D472" s="5">
        <v>3</v>
      </c>
      <c r="E472" s="4">
        <v>4</v>
      </c>
    </row>
    <row r="473" spans="1:5" x14ac:dyDescent="0.25">
      <c r="A473">
        <v>472</v>
      </c>
      <c r="B473" s="3">
        <v>1</v>
      </c>
      <c r="D473" s="5">
        <v>3</v>
      </c>
      <c r="E473" s="4">
        <v>4</v>
      </c>
    </row>
    <row r="474" spans="1:5" x14ac:dyDescent="0.25">
      <c r="A474">
        <v>473</v>
      </c>
      <c r="B474" s="3">
        <v>1</v>
      </c>
      <c r="E474" s="4">
        <v>4</v>
      </c>
    </row>
    <row r="475" spans="1:5" x14ac:dyDescent="0.25">
      <c r="A475">
        <v>474</v>
      </c>
      <c r="B475" s="3">
        <v>1</v>
      </c>
      <c r="E475" s="4">
        <v>4</v>
      </c>
    </row>
    <row r="476" spans="1:5" x14ac:dyDescent="0.25">
      <c r="A476">
        <v>475</v>
      </c>
      <c r="B476" s="3">
        <v>1</v>
      </c>
      <c r="E476" s="4">
        <v>4</v>
      </c>
    </row>
    <row r="477" spans="1:5" x14ac:dyDescent="0.25">
      <c r="A477">
        <v>476</v>
      </c>
      <c r="B477" s="3">
        <v>1</v>
      </c>
      <c r="E477" s="4">
        <v>4</v>
      </c>
    </row>
    <row r="478" spans="1:5" x14ac:dyDescent="0.25">
      <c r="A478">
        <v>477</v>
      </c>
      <c r="B478" s="3">
        <v>1</v>
      </c>
      <c r="E478" s="4">
        <v>4</v>
      </c>
    </row>
    <row r="479" spans="1:5" x14ac:dyDescent="0.25">
      <c r="A479">
        <v>478</v>
      </c>
      <c r="B479" s="3">
        <v>1</v>
      </c>
      <c r="E479" s="4">
        <v>4</v>
      </c>
    </row>
    <row r="480" spans="1:5" x14ac:dyDescent="0.25">
      <c r="A480">
        <v>479</v>
      </c>
      <c r="B480" s="3">
        <v>1</v>
      </c>
    </row>
    <row r="481" spans="1:5" x14ac:dyDescent="0.25">
      <c r="A481">
        <v>480</v>
      </c>
      <c r="B481" s="3">
        <v>1</v>
      </c>
    </row>
    <row r="482" spans="1:5" x14ac:dyDescent="0.25">
      <c r="A482">
        <v>481</v>
      </c>
      <c r="B482" s="3">
        <v>1</v>
      </c>
    </row>
    <row r="483" spans="1:5" x14ac:dyDescent="0.25">
      <c r="A483">
        <v>482</v>
      </c>
      <c r="B483" s="3">
        <v>1</v>
      </c>
    </row>
    <row r="484" spans="1:5" x14ac:dyDescent="0.25">
      <c r="A484">
        <v>483</v>
      </c>
      <c r="B484" s="3">
        <v>1</v>
      </c>
      <c r="C484" s="2">
        <v>2</v>
      </c>
    </row>
    <row r="485" spans="1:5" x14ac:dyDescent="0.25">
      <c r="A485">
        <v>484</v>
      </c>
      <c r="B485" s="3">
        <v>1</v>
      </c>
      <c r="C485" s="2">
        <v>2</v>
      </c>
    </row>
    <row r="486" spans="1:5" x14ac:dyDescent="0.25">
      <c r="A486">
        <v>485</v>
      </c>
      <c r="C486" s="2">
        <v>2</v>
      </c>
    </row>
    <row r="487" spans="1:5" x14ac:dyDescent="0.25">
      <c r="A487">
        <v>486</v>
      </c>
      <c r="C487" s="2">
        <v>2</v>
      </c>
      <c r="D487" s="5">
        <v>3</v>
      </c>
    </row>
    <row r="488" spans="1:5" x14ac:dyDescent="0.25">
      <c r="A488">
        <v>487</v>
      </c>
      <c r="C488" s="2">
        <v>2</v>
      </c>
      <c r="D488" s="5">
        <v>3</v>
      </c>
    </row>
    <row r="489" spans="1:5" x14ac:dyDescent="0.25">
      <c r="A489">
        <v>488</v>
      </c>
      <c r="C489" s="2">
        <v>2</v>
      </c>
      <c r="D489" s="5">
        <v>3</v>
      </c>
    </row>
    <row r="490" spans="1:5" x14ac:dyDescent="0.25">
      <c r="A490">
        <v>489</v>
      </c>
      <c r="C490" s="2">
        <v>2</v>
      </c>
      <c r="D490" s="5">
        <v>3</v>
      </c>
    </row>
    <row r="491" spans="1:5" x14ac:dyDescent="0.25">
      <c r="A491">
        <v>490</v>
      </c>
      <c r="C491" s="2">
        <v>2</v>
      </c>
      <c r="D491" s="5">
        <v>3</v>
      </c>
    </row>
    <row r="492" spans="1:5" x14ac:dyDescent="0.25">
      <c r="A492">
        <v>491</v>
      </c>
      <c r="C492" s="2">
        <v>2</v>
      </c>
      <c r="D492" s="5">
        <v>3</v>
      </c>
      <c r="E492" s="4">
        <v>4</v>
      </c>
    </row>
    <row r="493" spans="1:5" x14ac:dyDescent="0.25">
      <c r="A493">
        <v>492</v>
      </c>
      <c r="C493" s="2">
        <v>2</v>
      </c>
      <c r="D493" s="5">
        <v>3</v>
      </c>
      <c r="E493" s="4">
        <v>4</v>
      </c>
    </row>
    <row r="494" spans="1:5" x14ac:dyDescent="0.25">
      <c r="A494">
        <v>493</v>
      </c>
      <c r="D494" s="5">
        <v>3</v>
      </c>
      <c r="E494" s="4">
        <v>4</v>
      </c>
    </row>
    <row r="495" spans="1:5" x14ac:dyDescent="0.25">
      <c r="A495">
        <v>494</v>
      </c>
      <c r="D495" s="5">
        <v>3</v>
      </c>
      <c r="E495" s="4">
        <v>4</v>
      </c>
    </row>
    <row r="496" spans="1:5" x14ac:dyDescent="0.25">
      <c r="A496">
        <v>495</v>
      </c>
      <c r="D496" s="5">
        <v>3</v>
      </c>
      <c r="E496" s="4">
        <v>4</v>
      </c>
    </row>
    <row r="497" spans="1:5" x14ac:dyDescent="0.25">
      <c r="A497">
        <v>496</v>
      </c>
      <c r="D497" s="5">
        <v>3</v>
      </c>
      <c r="E497" s="4">
        <v>4</v>
      </c>
    </row>
    <row r="498" spans="1:5" x14ac:dyDescent="0.25">
      <c r="A498">
        <v>497</v>
      </c>
      <c r="E498" s="4">
        <v>4</v>
      </c>
    </row>
    <row r="499" spans="1:5" x14ac:dyDescent="0.25">
      <c r="A499">
        <v>498</v>
      </c>
      <c r="B499" s="3">
        <v>1</v>
      </c>
      <c r="E499" s="4">
        <v>4</v>
      </c>
    </row>
    <row r="500" spans="1:5" x14ac:dyDescent="0.25">
      <c r="A500">
        <v>499</v>
      </c>
      <c r="B500" s="3">
        <v>1</v>
      </c>
      <c r="E500" s="4">
        <v>4</v>
      </c>
    </row>
    <row r="501" spans="1:5" x14ac:dyDescent="0.25">
      <c r="A501">
        <v>500</v>
      </c>
      <c r="B501" s="3">
        <v>1</v>
      </c>
      <c r="E501" s="4">
        <v>4</v>
      </c>
    </row>
    <row r="502" spans="1:5" x14ac:dyDescent="0.25">
      <c r="A502">
        <v>501</v>
      </c>
      <c r="B502" s="3">
        <v>1</v>
      </c>
    </row>
    <row r="503" spans="1:5" x14ac:dyDescent="0.25">
      <c r="A503">
        <v>502</v>
      </c>
      <c r="B503" s="3">
        <v>1</v>
      </c>
    </row>
    <row r="504" spans="1:5" x14ac:dyDescent="0.25">
      <c r="A504">
        <v>503</v>
      </c>
      <c r="B504" s="3">
        <v>1</v>
      </c>
    </row>
    <row r="505" spans="1:5" x14ac:dyDescent="0.25">
      <c r="A505">
        <v>504</v>
      </c>
      <c r="B505" s="3">
        <v>1</v>
      </c>
    </row>
    <row r="506" spans="1:5" x14ac:dyDescent="0.25">
      <c r="A506">
        <v>505</v>
      </c>
      <c r="B506" s="3">
        <v>1</v>
      </c>
    </row>
    <row r="507" spans="1:5" x14ac:dyDescent="0.25">
      <c r="A507">
        <v>506</v>
      </c>
      <c r="B507" s="3">
        <v>1</v>
      </c>
      <c r="C507" s="2">
        <v>2</v>
      </c>
    </row>
    <row r="508" spans="1:5" x14ac:dyDescent="0.25">
      <c r="A508">
        <v>507</v>
      </c>
      <c r="B508" s="3">
        <v>1</v>
      </c>
      <c r="C508" s="2">
        <v>2</v>
      </c>
    </row>
    <row r="509" spans="1:5" x14ac:dyDescent="0.25">
      <c r="A509">
        <v>508</v>
      </c>
      <c r="B509" s="3">
        <v>1</v>
      </c>
      <c r="C509" s="2">
        <v>2</v>
      </c>
    </row>
    <row r="510" spans="1:5" x14ac:dyDescent="0.25">
      <c r="A510">
        <v>509</v>
      </c>
      <c r="C510" s="2">
        <v>2</v>
      </c>
    </row>
    <row r="511" spans="1:5" x14ac:dyDescent="0.25">
      <c r="A511">
        <v>510</v>
      </c>
      <c r="C511" s="2">
        <v>2</v>
      </c>
    </row>
    <row r="512" spans="1:5" x14ac:dyDescent="0.25">
      <c r="A512">
        <v>511</v>
      </c>
      <c r="C512" s="2">
        <v>2</v>
      </c>
    </row>
    <row r="513" spans="1:5" x14ac:dyDescent="0.25">
      <c r="A513">
        <v>512</v>
      </c>
      <c r="C513" s="2">
        <v>2</v>
      </c>
    </row>
    <row r="514" spans="1:5" x14ac:dyDescent="0.25">
      <c r="A514">
        <v>513</v>
      </c>
      <c r="C514" s="2">
        <v>2</v>
      </c>
      <c r="D514" s="5">
        <v>3</v>
      </c>
    </row>
    <row r="515" spans="1:5" x14ac:dyDescent="0.25">
      <c r="A515">
        <v>514</v>
      </c>
      <c r="C515" s="2">
        <v>2</v>
      </c>
      <c r="D515" s="5">
        <v>3</v>
      </c>
      <c r="E515" s="4">
        <v>4</v>
      </c>
    </row>
    <row r="516" spans="1:5" x14ac:dyDescent="0.25">
      <c r="A516">
        <v>515</v>
      </c>
      <c r="D516" s="5">
        <v>3</v>
      </c>
      <c r="E516" s="4">
        <v>4</v>
      </c>
    </row>
    <row r="517" spans="1:5" x14ac:dyDescent="0.25">
      <c r="A517">
        <v>516</v>
      </c>
      <c r="D517" s="5">
        <v>3</v>
      </c>
      <c r="E517" s="4">
        <v>4</v>
      </c>
    </row>
    <row r="518" spans="1:5" x14ac:dyDescent="0.25">
      <c r="A518">
        <v>517</v>
      </c>
      <c r="D518" s="5">
        <v>3</v>
      </c>
      <c r="E518" s="4">
        <v>4</v>
      </c>
    </row>
    <row r="519" spans="1:5" x14ac:dyDescent="0.25">
      <c r="A519">
        <v>518</v>
      </c>
      <c r="D519" s="5">
        <v>3</v>
      </c>
      <c r="E519" s="4">
        <v>4</v>
      </c>
    </row>
    <row r="520" spans="1:5" x14ac:dyDescent="0.25">
      <c r="A520">
        <v>519</v>
      </c>
      <c r="D520" s="5">
        <v>3</v>
      </c>
      <c r="E520" s="4">
        <v>4</v>
      </c>
    </row>
    <row r="521" spans="1:5" x14ac:dyDescent="0.25">
      <c r="A521">
        <v>520</v>
      </c>
      <c r="D521" s="5">
        <v>3</v>
      </c>
      <c r="E521" s="4">
        <v>4</v>
      </c>
    </row>
    <row r="522" spans="1:5" x14ac:dyDescent="0.25">
      <c r="A522">
        <v>521</v>
      </c>
      <c r="D522" s="5">
        <v>3</v>
      </c>
      <c r="E522" s="4">
        <v>4</v>
      </c>
    </row>
    <row r="523" spans="1:5" x14ac:dyDescent="0.25">
      <c r="A523">
        <v>522</v>
      </c>
      <c r="D523" s="5">
        <v>3</v>
      </c>
      <c r="E523" s="4">
        <v>4</v>
      </c>
    </row>
    <row r="524" spans="1:5" x14ac:dyDescent="0.25">
      <c r="A524">
        <v>523</v>
      </c>
      <c r="B524" s="3">
        <v>1</v>
      </c>
      <c r="E524" s="4">
        <v>4</v>
      </c>
    </row>
    <row r="525" spans="1:5" x14ac:dyDescent="0.25">
      <c r="A525">
        <v>524</v>
      </c>
      <c r="B525" s="3">
        <v>1</v>
      </c>
      <c r="E525" s="4">
        <v>4</v>
      </c>
    </row>
    <row r="526" spans="1:5" x14ac:dyDescent="0.25">
      <c r="A526">
        <v>525</v>
      </c>
      <c r="B526" s="3">
        <v>1</v>
      </c>
    </row>
    <row r="527" spans="1:5" x14ac:dyDescent="0.25">
      <c r="A527">
        <v>526</v>
      </c>
      <c r="B527" s="3">
        <v>1</v>
      </c>
    </row>
    <row r="528" spans="1:5" x14ac:dyDescent="0.25">
      <c r="A528">
        <v>527</v>
      </c>
      <c r="B528" s="3">
        <v>1</v>
      </c>
    </row>
    <row r="529" spans="1:5" x14ac:dyDescent="0.25">
      <c r="A529">
        <v>528</v>
      </c>
      <c r="B529" s="3">
        <v>1</v>
      </c>
    </row>
    <row r="530" spans="1:5" x14ac:dyDescent="0.25">
      <c r="A530">
        <v>529</v>
      </c>
      <c r="B530" s="3">
        <v>1</v>
      </c>
    </row>
    <row r="531" spans="1:5" x14ac:dyDescent="0.25">
      <c r="A531">
        <v>530</v>
      </c>
      <c r="B531" s="3">
        <v>1</v>
      </c>
      <c r="C531" s="2">
        <v>2</v>
      </c>
    </row>
    <row r="532" spans="1:5" x14ac:dyDescent="0.25">
      <c r="A532">
        <v>531</v>
      </c>
      <c r="B532" s="3">
        <v>1</v>
      </c>
      <c r="C532" s="2">
        <v>2</v>
      </c>
    </row>
    <row r="533" spans="1:5" x14ac:dyDescent="0.25">
      <c r="A533">
        <v>532</v>
      </c>
      <c r="B533" s="3">
        <v>1</v>
      </c>
      <c r="C533" s="2">
        <v>2</v>
      </c>
    </row>
    <row r="534" spans="1:5" x14ac:dyDescent="0.25">
      <c r="A534">
        <v>533</v>
      </c>
      <c r="C534" s="2">
        <v>2</v>
      </c>
    </row>
    <row r="535" spans="1:5" x14ac:dyDescent="0.25">
      <c r="A535">
        <v>534</v>
      </c>
      <c r="C535" s="2">
        <v>2</v>
      </c>
    </row>
    <row r="536" spans="1:5" x14ac:dyDescent="0.25">
      <c r="A536">
        <v>535</v>
      </c>
      <c r="C536" s="2">
        <v>2</v>
      </c>
    </row>
    <row r="537" spans="1:5" x14ac:dyDescent="0.25">
      <c r="A537">
        <v>536</v>
      </c>
      <c r="D537" s="5">
        <v>3</v>
      </c>
    </row>
    <row r="538" spans="1:5" x14ac:dyDescent="0.25">
      <c r="A538">
        <v>537</v>
      </c>
      <c r="D538" s="5">
        <v>3</v>
      </c>
      <c r="E538" s="4">
        <v>4</v>
      </c>
    </row>
    <row r="539" spans="1:5" x14ac:dyDescent="0.25">
      <c r="A539">
        <v>538</v>
      </c>
      <c r="D539" s="5">
        <v>3</v>
      </c>
      <c r="E539" s="4">
        <v>4</v>
      </c>
    </row>
    <row r="540" spans="1:5" x14ac:dyDescent="0.25">
      <c r="A540">
        <v>539</v>
      </c>
      <c r="D540" s="5">
        <v>3</v>
      </c>
      <c r="E540" s="4">
        <v>4</v>
      </c>
    </row>
    <row r="541" spans="1:5" x14ac:dyDescent="0.25">
      <c r="A541">
        <v>540</v>
      </c>
      <c r="D541" s="5">
        <v>3</v>
      </c>
      <c r="E541" s="4">
        <v>4</v>
      </c>
    </row>
    <row r="542" spans="1:5" x14ac:dyDescent="0.25">
      <c r="A542">
        <v>541</v>
      </c>
      <c r="D542" s="5">
        <v>3</v>
      </c>
      <c r="E542" s="4">
        <v>4</v>
      </c>
    </row>
    <row r="543" spans="1:5" x14ac:dyDescent="0.25">
      <c r="A543">
        <v>542</v>
      </c>
      <c r="D543" s="5">
        <v>3</v>
      </c>
      <c r="E543" s="4">
        <v>4</v>
      </c>
    </row>
    <row r="544" spans="1:5" x14ac:dyDescent="0.25">
      <c r="A544">
        <v>543</v>
      </c>
      <c r="D544" s="5">
        <v>3</v>
      </c>
      <c r="E544" s="4">
        <v>4</v>
      </c>
    </row>
    <row r="545" spans="1:5" x14ac:dyDescent="0.25">
      <c r="A545">
        <v>544</v>
      </c>
      <c r="E545" s="4">
        <v>4</v>
      </c>
    </row>
    <row r="546" spans="1:5" x14ac:dyDescent="0.25">
      <c r="A546">
        <v>545</v>
      </c>
      <c r="E546" s="4">
        <v>4</v>
      </c>
    </row>
    <row r="547" spans="1:5" x14ac:dyDescent="0.25">
      <c r="A547">
        <v>546</v>
      </c>
    </row>
    <row r="548" spans="1:5" x14ac:dyDescent="0.25">
      <c r="A548">
        <v>547</v>
      </c>
      <c r="B548" s="3">
        <v>1</v>
      </c>
    </row>
    <row r="549" spans="1:5" x14ac:dyDescent="0.25">
      <c r="A549">
        <v>548</v>
      </c>
      <c r="B549" s="3">
        <v>1</v>
      </c>
    </row>
    <row r="550" spans="1:5" x14ac:dyDescent="0.25">
      <c r="A550">
        <v>549</v>
      </c>
      <c r="B550" s="3">
        <v>1</v>
      </c>
    </row>
    <row r="551" spans="1:5" x14ac:dyDescent="0.25">
      <c r="A551">
        <v>550</v>
      </c>
      <c r="B551" s="3">
        <v>1</v>
      </c>
    </row>
    <row r="552" spans="1:5" x14ac:dyDescent="0.25">
      <c r="A552">
        <v>551</v>
      </c>
      <c r="B552" s="3">
        <v>1</v>
      </c>
    </row>
    <row r="553" spans="1:5" x14ac:dyDescent="0.25">
      <c r="A553">
        <v>552</v>
      </c>
      <c r="B553" s="3">
        <v>1</v>
      </c>
    </row>
    <row r="554" spans="1:5" x14ac:dyDescent="0.25">
      <c r="A554">
        <v>553</v>
      </c>
      <c r="B554" s="3">
        <v>1</v>
      </c>
      <c r="C554" s="2">
        <v>2</v>
      </c>
    </row>
    <row r="555" spans="1:5" x14ac:dyDescent="0.25">
      <c r="A555">
        <v>554</v>
      </c>
      <c r="B555" s="3">
        <v>1</v>
      </c>
      <c r="C555" s="2">
        <v>2</v>
      </c>
    </row>
    <row r="556" spans="1:5" x14ac:dyDescent="0.25">
      <c r="A556">
        <v>555</v>
      </c>
      <c r="B556" s="3">
        <v>1</v>
      </c>
      <c r="C556" s="2">
        <v>2</v>
      </c>
    </row>
    <row r="557" spans="1:5" x14ac:dyDescent="0.25">
      <c r="A557">
        <v>556</v>
      </c>
      <c r="C557" s="2">
        <v>2</v>
      </c>
    </row>
    <row r="558" spans="1:5" x14ac:dyDescent="0.25">
      <c r="A558">
        <v>557</v>
      </c>
      <c r="C558" s="2">
        <v>2</v>
      </c>
    </row>
    <row r="559" spans="1:5" x14ac:dyDescent="0.25">
      <c r="A559">
        <v>558</v>
      </c>
      <c r="C559" s="2">
        <v>2</v>
      </c>
    </row>
    <row r="560" spans="1:5" x14ac:dyDescent="0.25">
      <c r="A560">
        <v>559</v>
      </c>
      <c r="C560" s="2">
        <v>2</v>
      </c>
    </row>
    <row r="561" spans="1:5" x14ac:dyDescent="0.25">
      <c r="A561">
        <v>560</v>
      </c>
      <c r="C561" s="2">
        <v>2</v>
      </c>
      <c r="D561" s="5">
        <v>3</v>
      </c>
    </row>
    <row r="562" spans="1:5" x14ac:dyDescent="0.25">
      <c r="A562">
        <v>561</v>
      </c>
      <c r="D562" s="5">
        <v>3</v>
      </c>
      <c r="E562" s="4">
        <v>4</v>
      </c>
    </row>
    <row r="563" spans="1:5" x14ac:dyDescent="0.25">
      <c r="A563">
        <v>562</v>
      </c>
      <c r="D563" s="5">
        <v>3</v>
      </c>
      <c r="E563" s="4">
        <v>4</v>
      </c>
    </row>
    <row r="564" spans="1:5" x14ac:dyDescent="0.25">
      <c r="A564">
        <v>563</v>
      </c>
      <c r="D564" s="5">
        <v>3</v>
      </c>
      <c r="E564" s="4">
        <v>4</v>
      </c>
    </row>
    <row r="565" spans="1:5" x14ac:dyDescent="0.25">
      <c r="A565">
        <v>564</v>
      </c>
      <c r="D565" s="5">
        <v>3</v>
      </c>
      <c r="E565" s="4">
        <v>4</v>
      </c>
    </row>
    <row r="566" spans="1:5" x14ac:dyDescent="0.25">
      <c r="A566">
        <v>565</v>
      </c>
      <c r="D566" s="5">
        <v>3</v>
      </c>
      <c r="E566" s="4">
        <v>4</v>
      </c>
    </row>
    <row r="567" spans="1:5" x14ac:dyDescent="0.25">
      <c r="A567">
        <v>566</v>
      </c>
      <c r="D567" s="5">
        <v>3</v>
      </c>
      <c r="E567" s="4">
        <v>4</v>
      </c>
    </row>
    <row r="568" spans="1:5" x14ac:dyDescent="0.25">
      <c r="A568">
        <v>567</v>
      </c>
      <c r="B568" s="3">
        <v>1</v>
      </c>
      <c r="D568" s="5">
        <v>3</v>
      </c>
      <c r="E568" s="4">
        <v>4</v>
      </c>
    </row>
    <row r="569" spans="1:5" x14ac:dyDescent="0.25">
      <c r="A569">
        <v>568</v>
      </c>
      <c r="B569" s="3">
        <v>1</v>
      </c>
      <c r="E569" s="4">
        <v>4</v>
      </c>
    </row>
    <row r="570" spans="1:5" x14ac:dyDescent="0.25">
      <c r="A570">
        <v>569</v>
      </c>
      <c r="B570" s="3">
        <v>1</v>
      </c>
      <c r="E570" s="4">
        <v>4</v>
      </c>
    </row>
    <row r="571" spans="1:5" x14ac:dyDescent="0.25">
      <c r="A571">
        <v>570</v>
      </c>
      <c r="B571" s="3">
        <v>1</v>
      </c>
    </row>
    <row r="572" spans="1:5" x14ac:dyDescent="0.25">
      <c r="A572">
        <v>571</v>
      </c>
      <c r="B572" s="3">
        <v>1</v>
      </c>
    </row>
    <row r="573" spans="1:5" x14ac:dyDescent="0.25">
      <c r="A573">
        <v>572</v>
      </c>
      <c r="B573" s="3">
        <v>1</v>
      </c>
    </row>
    <row r="574" spans="1:5" x14ac:dyDescent="0.25">
      <c r="A574">
        <v>573</v>
      </c>
      <c r="B574" s="3">
        <v>1</v>
      </c>
    </row>
    <row r="575" spans="1:5" x14ac:dyDescent="0.25">
      <c r="A575">
        <v>574</v>
      </c>
      <c r="B575" s="3">
        <v>1</v>
      </c>
      <c r="C575" s="2">
        <v>2</v>
      </c>
    </row>
    <row r="576" spans="1:5" x14ac:dyDescent="0.25">
      <c r="A576">
        <v>575</v>
      </c>
      <c r="B576" s="3">
        <v>1</v>
      </c>
      <c r="C576" s="2">
        <v>2</v>
      </c>
    </row>
    <row r="577" spans="1:5" x14ac:dyDescent="0.25">
      <c r="A577">
        <v>576</v>
      </c>
      <c r="C577" s="2">
        <v>2</v>
      </c>
    </row>
    <row r="578" spans="1:5" x14ac:dyDescent="0.25">
      <c r="A578">
        <v>577</v>
      </c>
      <c r="C578" s="2">
        <v>2</v>
      </c>
    </row>
    <row r="579" spans="1:5" x14ac:dyDescent="0.25">
      <c r="A579">
        <v>578</v>
      </c>
      <c r="C579" s="2">
        <v>2</v>
      </c>
    </row>
    <row r="580" spans="1:5" x14ac:dyDescent="0.25">
      <c r="A580">
        <v>579</v>
      </c>
      <c r="C580" s="2">
        <v>2</v>
      </c>
    </row>
    <row r="581" spans="1:5" x14ac:dyDescent="0.25">
      <c r="A581">
        <v>580</v>
      </c>
      <c r="C581" s="2">
        <v>2</v>
      </c>
    </row>
    <row r="582" spans="1:5" x14ac:dyDescent="0.25">
      <c r="A582">
        <v>581</v>
      </c>
      <c r="C582" s="2">
        <v>2</v>
      </c>
    </row>
    <row r="583" spans="1:5" x14ac:dyDescent="0.25">
      <c r="A583">
        <v>582</v>
      </c>
      <c r="D583" s="5">
        <v>3</v>
      </c>
      <c r="E583" s="4">
        <v>4</v>
      </c>
    </row>
    <row r="584" spans="1:5" x14ac:dyDescent="0.25">
      <c r="A584">
        <v>583</v>
      </c>
      <c r="D584" s="5">
        <v>3</v>
      </c>
      <c r="E584" s="4">
        <v>4</v>
      </c>
    </row>
    <row r="585" spans="1:5" x14ac:dyDescent="0.25">
      <c r="A585">
        <v>584</v>
      </c>
      <c r="D585" s="5">
        <v>3</v>
      </c>
      <c r="E585" s="4">
        <v>4</v>
      </c>
    </row>
    <row r="586" spans="1:5" x14ac:dyDescent="0.25">
      <c r="A586">
        <v>585</v>
      </c>
      <c r="D586" s="5">
        <v>3</v>
      </c>
      <c r="E586" s="4">
        <v>4</v>
      </c>
    </row>
    <row r="587" spans="1:5" x14ac:dyDescent="0.25">
      <c r="A587">
        <v>586</v>
      </c>
      <c r="D587" s="5">
        <v>3</v>
      </c>
      <c r="E587" s="4">
        <v>4</v>
      </c>
    </row>
    <row r="588" spans="1:5" x14ac:dyDescent="0.25">
      <c r="A588">
        <v>587</v>
      </c>
      <c r="D588" s="5">
        <v>3</v>
      </c>
      <c r="E588" s="4">
        <v>4</v>
      </c>
    </row>
    <row r="589" spans="1:5" x14ac:dyDescent="0.25">
      <c r="A589">
        <v>588</v>
      </c>
      <c r="D589" s="5">
        <v>3</v>
      </c>
      <c r="E589" s="4">
        <v>4</v>
      </c>
    </row>
    <row r="590" spans="1:5" x14ac:dyDescent="0.25">
      <c r="A590">
        <v>589</v>
      </c>
      <c r="D590" s="5">
        <v>3</v>
      </c>
      <c r="E590" s="4">
        <v>4</v>
      </c>
    </row>
    <row r="591" spans="1:5" x14ac:dyDescent="0.25">
      <c r="A591">
        <v>590</v>
      </c>
      <c r="B591" s="3">
        <v>1</v>
      </c>
      <c r="D591" s="5">
        <v>3</v>
      </c>
      <c r="E591" s="4">
        <v>4</v>
      </c>
    </row>
    <row r="592" spans="1:5" x14ac:dyDescent="0.25">
      <c r="A592">
        <v>591</v>
      </c>
      <c r="B592" s="3">
        <v>1</v>
      </c>
      <c r="E592" s="4">
        <v>4</v>
      </c>
    </row>
    <row r="593" spans="1:5" x14ac:dyDescent="0.25">
      <c r="A593">
        <v>592</v>
      </c>
      <c r="B593" s="3">
        <v>1</v>
      </c>
    </row>
    <row r="594" spans="1:5" x14ac:dyDescent="0.25">
      <c r="A594">
        <v>593</v>
      </c>
      <c r="B594" s="3">
        <v>1</v>
      </c>
    </row>
    <row r="595" spans="1:5" x14ac:dyDescent="0.25">
      <c r="A595">
        <v>594</v>
      </c>
      <c r="B595" s="3">
        <v>1</v>
      </c>
    </row>
    <row r="596" spans="1:5" x14ac:dyDescent="0.25">
      <c r="A596">
        <v>595</v>
      </c>
      <c r="B596" s="3">
        <v>1</v>
      </c>
    </row>
    <row r="597" spans="1:5" x14ac:dyDescent="0.25">
      <c r="A597">
        <v>596</v>
      </c>
      <c r="B597" s="3">
        <v>1</v>
      </c>
    </row>
    <row r="598" spans="1:5" x14ac:dyDescent="0.25">
      <c r="A598">
        <v>597</v>
      </c>
      <c r="B598" s="3">
        <v>1</v>
      </c>
      <c r="C598" s="2">
        <v>2</v>
      </c>
    </row>
    <row r="599" spans="1:5" x14ac:dyDescent="0.25">
      <c r="A599">
        <v>598</v>
      </c>
      <c r="B599" s="3">
        <v>1</v>
      </c>
      <c r="C599" s="2">
        <v>2</v>
      </c>
    </row>
    <row r="600" spans="1:5" x14ac:dyDescent="0.25">
      <c r="A600">
        <v>599</v>
      </c>
      <c r="B600" s="3">
        <v>1</v>
      </c>
      <c r="C600" s="2">
        <v>2</v>
      </c>
    </row>
    <row r="601" spans="1:5" x14ac:dyDescent="0.25">
      <c r="A601">
        <v>600</v>
      </c>
      <c r="C601" s="2">
        <v>2</v>
      </c>
    </row>
    <row r="602" spans="1:5" x14ac:dyDescent="0.25">
      <c r="A602">
        <v>601</v>
      </c>
      <c r="C602" s="2">
        <v>2</v>
      </c>
    </row>
    <row r="603" spans="1:5" x14ac:dyDescent="0.25">
      <c r="A603">
        <v>602</v>
      </c>
      <c r="C603" s="2">
        <v>2</v>
      </c>
    </row>
    <row r="604" spans="1:5" x14ac:dyDescent="0.25">
      <c r="A604">
        <v>603</v>
      </c>
      <c r="C604" s="2">
        <v>2</v>
      </c>
    </row>
    <row r="605" spans="1:5" x14ac:dyDescent="0.25">
      <c r="A605">
        <v>604</v>
      </c>
      <c r="C605" s="2">
        <v>2</v>
      </c>
    </row>
    <row r="606" spans="1:5" x14ac:dyDescent="0.25">
      <c r="A606">
        <v>605</v>
      </c>
      <c r="D606" s="5">
        <v>3</v>
      </c>
      <c r="E606" s="4">
        <v>4</v>
      </c>
    </row>
    <row r="607" spans="1:5" x14ac:dyDescent="0.25">
      <c r="A607">
        <v>606</v>
      </c>
      <c r="D607" s="5">
        <v>3</v>
      </c>
      <c r="E607" s="4">
        <v>4</v>
      </c>
    </row>
    <row r="608" spans="1:5" x14ac:dyDescent="0.25">
      <c r="A608">
        <v>607</v>
      </c>
      <c r="D608" s="5">
        <v>3</v>
      </c>
      <c r="E608" s="4">
        <v>4</v>
      </c>
    </row>
    <row r="609" spans="1:5" x14ac:dyDescent="0.25">
      <c r="A609">
        <v>608</v>
      </c>
      <c r="D609" s="5">
        <v>3</v>
      </c>
      <c r="E609" s="4">
        <v>4</v>
      </c>
    </row>
    <row r="610" spans="1:5" x14ac:dyDescent="0.25">
      <c r="A610">
        <v>609</v>
      </c>
      <c r="D610" s="5">
        <v>3</v>
      </c>
      <c r="E610" s="4">
        <v>4</v>
      </c>
    </row>
    <row r="611" spans="1:5" x14ac:dyDescent="0.25">
      <c r="A611">
        <v>610</v>
      </c>
      <c r="D611" s="5">
        <v>3</v>
      </c>
      <c r="E611" s="4">
        <v>4</v>
      </c>
    </row>
    <row r="612" spans="1:5" x14ac:dyDescent="0.25">
      <c r="A612">
        <v>611</v>
      </c>
      <c r="D612" s="5">
        <v>3</v>
      </c>
      <c r="E612" s="4">
        <v>4</v>
      </c>
    </row>
    <row r="613" spans="1:5" x14ac:dyDescent="0.25">
      <c r="A613">
        <v>612</v>
      </c>
      <c r="D613" s="5">
        <v>3</v>
      </c>
      <c r="E613" s="4">
        <v>4</v>
      </c>
    </row>
    <row r="614" spans="1:5" x14ac:dyDescent="0.25">
      <c r="A614">
        <v>613</v>
      </c>
      <c r="B614" s="3">
        <v>1</v>
      </c>
      <c r="E614" s="4">
        <v>4</v>
      </c>
    </row>
    <row r="615" spans="1:5" x14ac:dyDescent="0.25">
      <c r="A615">
        <v>614</v>
      </c>
      <c r="B615" s="3">
        <v>1</v>
      </c>
      <c r="E615" s="4">
        <v>4</v>
      </c>
    </row>
    <row r="616" spans="1:5" x14ac:dyDescent="0.25">
      <c r="A616">
        <v>615</v>
      </c>
      <c r="B616" s="3">
        <v>1</v>
      </c>
    </row>
    <row r="617" spans="1:5" x14ac:dyDescent="0.25">
      <c r="A617">
        <v>616</v>
      </c>
      <c r="B617" s="3">
        <v>1</v>
      </c>
    </row>
    <row r="618" spans="1:5" x14ac:dyDescent="0.25">
      <c r="A618">
        <v>617</v>
      </c>
      <c r="B618" s="3">
        <v>1</v>
      </c>
    </row>
    <row r="619" spans="1:5" x14ac:dyDescent="0.25">
      <c r="A619">
        <v>618</v>
      </c>
      <c r="B619" s="3">
        <v>1</v>
      </c>
    </row>
    <row r="620" spans="1:5" x14ac:dyDescent="0.25">
      <c r="A620">
        <v>619</v>
      </c>
      <c r="B620" s="3">
        <v>1</v>
      </c>
    </row>
    <row r="621" spans="1:5" x14ac:dyDescent="0.25">
      <c r="A621">
        <v>620</v>
      </c>
      <c r="B621" s="3">
        <v>1</v>
      </c>
      <c r="C621" s="2">
        <v>2</v>
      </c>
    </row>
    <row r="622" spans="1:5" x14ac:dyDescent="0.25">
      <c r="A622">
        <v>621</v>
      </c>
      <c r="B622" s="3">
        <v>1</v>
      </c>
      <c r="C622" s="2">
        <v>2</v>
      </c>
    </row>
    <row r="623" spans="1:5" x14ac:dyDescent="0.25">
      <c r="A623">
        <v>622</v>
      </c>
      <c r="B623" s="3">
        <v>1</v>
      </c>
      <c r="C623" s="2">
        <v>2</v>
      </c>
    </row>
    <row r="624" spans="1:5" x14ac:dyDescent="0.25">
      <c r="A624">
        <v>623</v>
      </c>
      <c r="C624" s="2">
        <v>2</v>
      </c>
    </row>
    <row r="625" spans="1:6" x14ac:dyDescent="0.25">
      <c r="A625">
        <v>624</v>
      </c>
      <c r="C625" s="2">
        <v>2</v>
      </c>
    </row>
    <row r="626" spans="1:6" x14ac:dyDescent="0.25">
      <c r="A626">
        <v>625</v>
      </c>
      <c r="C626" s="2">
        <v>2</v>
      </c>
    </row>
    <row r="627" spans="1:6" x14ac:dyDescent="0.25">
      <c r="A627">
        <v>626</v>
      </c>
      <c r="C627" s="2">
        <v>2</v>
      </c>
    </row>
    <row r="628" spans="1:6" x14ac:dyDescent="0.25">
      <c r="A628">
        <v>627</v>
      </c>
      <c r="C628" s="2">
        <v>2</v>
      </c>
    </row>
    <row r="629" spans="1:6" x14ac:dyDescent="0.25">
      <c r="A629">
        <v>628</v>
      </c>
      <c r="D629" s="5">
        <v>3</v>
      </c>
    </row>
    <row r="630" spans="1:6" x14ac:dyDescent="0.25">
      <c r="A630">
        <v>629</v>
      </c>
      <c r="D630" s="5">
        <v>3</v>
      </c>
      <c r="E630" s="4">
        <v>4</v>
      </c>
    </row>
    <row r="631" spans="1:6" x14ac:dyDescent="0.25">
      <c r="A631">
        <v>630</v>
      </c>
      <c r="D631" s="5">
        <v>3</v>
      </c>
      <c r="E631" s="4">
        <v>4</v>
      </c>
      <c r="F631" t="s">
        <v>22</v>
      </c>
    </row>
    <row r="632" spans="1:6" x14ac:dyDescent="0.25">
      <c r="A632">
        <v>631</v>
      </c>
    </row>
    <row r="633" spans="1:6" x14ac:dyDescent="0.25">
      <c r="A633">
        <v>632</v>
      </c>
      <c r="F633" t="s">
        <v>22</v>
      </c>
    </row>
    <row r="634" spans="1:6" x14ac:dyDescent="0.25">
      <c r="A634">
        <v>633</v>
      </c>
      <c r="C634" s="2">
        <v>2</v>
      </c>
    </row>
    <row r="635" spans="1:6" x14ac:dyDescent="0.25">
      <c r="A635">
        <v>634</v>
      </c>
      <c r="C635" s="2">
        <v>2</v>
      </c>
    </row>
    <row r="636" spans="1:6" x14ac:dyDescent="0.25">
      <c r="A636">
        <v>635</v>
      </c>
      <c r="C636" s="2">
        <v>2</v>
      </c>
    </row>
    <row r="637" spans="1:6" x14ac:dyDescent="0.25">
      <c r="A637">
        <v>636</v>
      </c>
      <c r="C637" s="2">
        <v>2</v>
      </c>
    </row>
    <row r="638" spans="1:6" x14ac:dyDescent="0.25">
      <c r="A638">
        <v>637</v>
      </c>
      <c r="C638" s="2">
        <v>2</v>
      </c>
    </row>
    <row r="639" spans="1:6" x14ac:dyDescent="0.25">
      <c r="A639">
        <v>638</v>
      </c>
      <c r="C639" s="2">
        <v>2</v>
      </c>
    </row>
    <row r="640" spans="1:6" x14ac:dyDescent="0.25">
      <c r="A640">
        <v>639</v>
      </c>
      <c r="C640" s="2">
        <v>2</v>
      </c>
    </row>
    <row r="641" spans="1:5" x14ac:dyDescent="0.25">
      <c r="A641">
        <v>640</v>
      </c>
      <c r="C641" s="2">
        <v>2</v>
      </c>
    </row>
    <row r="642" spans="1:5" x14ac:dyDescent="0.25">
      <c r="A642">
        <v>641</v>
      </c>
      <c r="B642" s="3">
        <v>1</v>
      </c>
      <c r="C642" s="2">
        <v>2</v>
      </c>
    </row>
    <row r="643" spans="1:5" x14ac:dyDescent="0.25">
      <c r="A643">
        <v>642</v>
      </c>
      <c r="B643" s="3">
        <v>1</v>
      </c>
      <c r="C643" s="2">
        <v>2</v>
      </c>
    </row>
    <row r="644" spans="1:5" x14ac:dyDescent="0.25">
      <c r="A644">
        <v>643</v>
      </c>
      <c r="B644" s="3">
        <v>1</v>
      </c>
      <c r="C644" s="2">
        <v>2</v>
      </c>
    </row>
    <row r="645" spans="1:5" x14ac:dyDescent="0.25">
      <c r="A645">
        <v>644</v>
      </c>
      <c r="B645" s="3">
        <v>1</v>
      </c>
    </row>
    <row r="646" spans="1:5" x14ac:dyDescent="0.25">
      <c r="A646">
        <v>645</v>
      </c>
      <c r="B646" s="3">
        <v>1</v>
      </c>
    </row>
    <row r="647" spans="1:5" x14ac:dyDescent="0.25">
      <c r="A647">
        <v>646</v>
      </c>
      <c r="B647" s="3">
        <v>1</v>
      </c>
    </row>
    <row r="648" spans="1:5" x14ac:dyDescent="0.25">
      <c r="A648">
        <v>647</v>
      </c>
      <c r="B648" s="3">
        <v>1</v>
      </c>
      <c r="E648" s="4">
        <v>4</v>
      </c>
    </row>
    <row r="649" spans="1:5" x14ac:dyDescent="0.25">
      <c r="A649">
        <v>648</v>
      </c>
      <c r="B649" s="3">
        <v>1</v>
      </c>
      <c r="E649" s="4">
        <v>4</v>
      </c>
    </row>
    <row r="650" spans="1:5" x14ac:dyDescent="0.25">
      <c r="A650">
        <v>649</v>
      </c>
      <c r="B650" s="3">
        <v>1</v>
      </c>
      <c r="D650" s="5">
        <v>3</v>
      </c>
      <c r="E650" s="4">
        <v>4</v>
      </c>
    </row>
    <row r="651" spans="1:5" x14ac:dyDescent="0.25">
      <c r="A651">
        <v>650</v>
      </c>
      <c r="D651" s="5">
        <v>3</v>
      </c>
      <c r="E651" s="4">
        <v>4</v>
      </c>
    </row>
    <row r="652" spans="1:5" x14ac:dyDescent="0.25">
      <c r="A652">
        <v>651</v>
      </c>
      <c r="D652" s="5">
        <v>3</v>
      </c>
      <c r="E652" s="4">
        <v>4</v>
      </c>
    </row>
    <row r="653" spans="1:5" x14ac:dyDescent="0.25">
      <c r="A653">
        <v>652</v>
      </c>
      <c r="D653" s="5">
        <v>3</v>
      </c>
      <c r="E653" s="4">
        <v>4</v>
      </c>
    </row>
    <row r="654" spans="1:5" x14ac:dyDescent="0.25">
      <c r="A654">
        <v>653</v>
      </c>
      <c r="D654" s="5">
        <v>3</v>
      </c>
      <c r="E654" s="4">
        <v>4</v>
      </c>
    </row>
    <row r="655" spans="1:5" x14ac:dyDescent="0.25">
      <c r="A655">
        <v>654</v>
      </c>
      <c r="D655" s="5">
        <v>3</v>
      </c>
      <c r="E655" s="4">
        <v>4</v>
      </c>
    </row>
    <row r="656" spans="1:5" x14ac:dyDescent="0.25">
      <c r="A656">
        <v>655</v>
      </c>
      <c r="C656" s="2">
        <v>2</v>
      </c>
      <c r="D656" s="5">
        <v>3</v>
      </c>
      <c r="E656" s="4">
        <v>4</v>
      </c>
    </row>
    <row r="657" spans="1:5" x14ac:dyDescent="0.25">
      <c r="A657">
        <v>656</v>
      </c>
      <c r="C657" s="2">
        <v>2</v>
      </c>
      <c r="D657" s="5">
        <v>3</v>
      </c>
      <c r="E657" s="4">
        <v>4</v>
      </c>
    </row>
    <row r="658" spans="1:5" x14ac:dyDescent="0.25">
      <c r="A658">
        <v>657</v>
      </c>
      <c r="C658" s="2">
        <v>2</v>
      </c>
      <c r="D658" s="5">
        <v>3</v>
      </c>
    </row>
    <row r="659" spans="1:5" x14ac:dyDescent="0.25">
      <c r="A659">
        <v>658</v>
      </c>
      <c r="C659" s="2">
        <v>2</v>
      </c>
    </row>
    <row r="660" spans="1:5" x14ac:dyDescent="0.25">
      <c r="A660">
        <v>659</v>
      </c>
      <c r="C660" s="2">
        <v>2</v>
      </c>
    </row>
    <row r="661" spans="1:5" x14ac:dyDescent="0.25">
      <c r="A661">
        <v>660</v>
      </c>
      <c r="C661" s="2">
        <v>2</v>
      </c>
    </row>
    <row r="662" spans="1:5" x14ac:dyDescent="0.25">
      <c r="A662">
        <v>661</v>
      </c>
      <c r="C662" s="2">
        <v>2</v>
      </c>
    </row>
    <row r="663" spans="1:5" x14ac:dyDescent="0.25">
      <c r="A663">
        <v>662</v>
      </c>
      <c r="B663" s="3">
        <v>1</v>
      </c>
      <c r="C663" s="2">
        <v>2</v>
      </c>
    </row>
    <row r="664" spans="1:5" x14ac:dyDescent="0.25">
      <c r="A664">
        <v>663</v>
      </c>
      <c r="B664" s="3">
        <v>1</v>
      </c>
      <c r="C664" s="2">
        <v>2</v>
      </c>
    </row>
    <row r="665" spans="1:5" x14ac:dyDescent="0.25">
      <c r="A665">
        <v>664</v>
      </c>
      <c r="B665" s="3">
        <v>1</v>
      </c>
      <c r="C665" s="2">
        <v>2</v>
      </c>
    </row>
    <row r="666" spans="1:5" x14ac:dyDescent="0.25">
      <c r="A666">
        <v>665</v>
      </c>
      <c r="B666" s="3">
        <v>1</v>
      </c>
      <c r="C666" s="2">
        <v>2</v>
      </c>
    </row>
    <row r="667" spans="1:5" x14ac:dyDescent="0.25">
      <c r="A667">
        <v>666</v>
      </c>
      <c r="B667" s="3">
        <v>1</v>
      </c>
    </row>
    <row r="668" spans="1:5" x14ac:dyDescent="0.25">
      <c r="A668">
        <v>667</v>
      </c>
      <c r="B668" s="3">
        <v>1</v>
      </c>
    </row>
    <row r="669" spans="1:5" x14ac:dyDescent="0.25">
      <c r="A669">
        <v>668</v>
      </c>
      <c r="B669" s="3">
        <v>1</v>
      </c>
    </row>
    <row r="670" spans="1:5" x14ac:dyDescent="0.25">
      <c r="A670">
        <v>669</v>
      </c>
      <c r="B670" s="3">
        <v>1</v>
      </c>
      <c r="E670" s="4">
        <v>4</v>
      </c>
    </row>
    <row r="671" spans="1:5" x14ac:dyDescent="0.25">
      <c r="A671">
        <v>670</v>
      </c>
      <c r="B671" s="3">
        <v>1</v>
      </c>
      <c r="D671" s="5">
        <v>3</v>
      </c>
      <c r="E671" s="4">
        <v>4</v>
      </c>
    </row>
    <row r="672" spans="1:5" x14ac:dyDescent="0.25">
      <c r="A672">
        <v>671</v>
      </c>
      <c r="D672" s="5">
        <v>3</v>
      </c>
      <c r="E672" s="4">
        <v>4</v>
      </c>
    </row>
    <row r="673" spans="1:5" x14ac:dyDescent="0.25">
      <c r="A673">
        <v>672</v>
      </c>
      <c r="D673" s="5">
        <v>3</v>
      </c>
      <c r="E673" s="4">
        <v>4</v>
      </c>
    </row>
    <row r="674" spans="1:5" x14ac:dyDescent="0.25">
      <c r="A674">
        <v>673</v>
      </c>
      <c r="D674" s="5">
        <v>3</v>
      </c>
      <c r="E674" s="4">
        <v>4</v>
      </c>
    </row>
    <row r="675" spans="1:5" x14ac:dyDescent="0.25">
      <c r="A675">
        <v>674</v>
      </c>
      <c r="D675" s="5">
        <v>3</v>
      </c>
      <c r="E675" s="4">
        <v>4</v>
      </c>
    </row>
    <row r="676" spans="1:5" x14ac:dyDescent="0.25">
      <c r="A676">
        <v>675</v>
      </c>
      <c r="D676" s="5">
        <v>3</v>
      </c>
      <c r="E676" s="4">
        <v>4</v>
      </c>
    </row>
    <row r="677" spans="1:5" x14ac:dyDescent="0.25">
      <c r="A677">
        <v>676</v>
      </c>
      <c r="D677" s="5">
        <v>3</v>
      </c>
      <c r="E677" s="4">
        <v>4</v>
      </c>
    </row>
    <row r="678" spans="1:5" x14ac:dyDescent="0.25">
      <c r="A678">
        <v>677</v>
      </c>
      <c r="D678" s="5">
        <v>3</v>
      </c>
      <c r="E678" s="4">
        <v>4</v>
      </c>
    </row>
    <row r="679" spans="1:5" x14ac:dyDescent="0.25">
      <c r="A679">
        <v>678</v>
      </c>
      <c r="C679" s="2">
        <v>2</v>
      </c>
      <c r="D679" s="5">
        <v>3</v>
      </c>
      <c r="E679" s="4">
        <v>4</v>
      </c>
    </row>
    <row r="680" spans="1:5" x14ac:dyDescent="0.25">
      <c r="A680">
        <v>679</v>
      </c>
      <c r="C680" s="2">
        <v>2</v>
      </c>
      <c r="D680" s="5">
        <v>3</v>
      </c>
    </row>
    <row r="681" spans="1:5" x14ac:dyDescent="0.25">
      <c r="A681">
        <v>680</v>
      </c>
      <c r="C681" s="2">
        <v>2</v>
      </c>
    </row>
    <row r="682" spans="1:5" x14ac:dyDescent="0.25">
      <c r="A682">
        <v>681</v>
      </c>
      <c r="C682" s="2">
        <v>2</v>
      </c>
    </row>
    <row r="683" spans="1:5" x14ac:dyDescent="0.25">
      <c r="A683">
        <v>682</v>
      </c>
      <c r="C683" s="2">
        <v>2</v>
      </c>
    </row>
    <row r="684" spans="1:5" x14ac:dyDescent="0.25">
      <c r="A684">
        <v>683</v>
      </c>
      <c r="B684" s="3">
        <v>1</v>
      </c>
      <c r="C684" s="2">
        <v>2</v>
      </c>
    </row>
    <row r="685" spans="1:5" x14ac:dyDescent="0.25">
      <c r="A685">
        <v>684</v>
      </c>
      <c r="B685" s="3">
        <v>1</v>
      </c>
      <c r="C685" s="2">
        <v>2</v>
      </c>
    </row>
    <row r="686" spans="1:5" x14ac:dyDescent="0.25">
      <c r="A686">
        <v>685</v>
      </c>
      <c r="B686" s="3">
        <v>1</v>
      </c>
      <c r="C686" s="2">
        <v>2</v>
      </c>
    </row>
    <row r="687" spans="1:5" x14ac:dyDescent="0.25">
      <c r="A687">
        <v>686</v>
      </c>
      <c r="B687" s="3">
        <v>1</v>
      </c>
      <c r="C687" s="2">
        <v>2</v>
      </c>
    </row>
    <row r="688" spans="1:5" x14ac:dyDescent="0.25">
      <c r="A688">
        <v>687</v>
      </c>
      <c r="B688" s="3">
        <v>1</v>
      </c>
      <c r="C688" s="2">
        <v>2</v>
      </c>
    </row>
    <row r="689" spans="1:5" x14ac:dyDescent="0.25">
      <c r="A689">
        <v>688</v>
      </c>
      <c r="B689" s="3">
        <v>1</v>
      </c>
    </row>
    <row r="690" spans="1:5" x14ac:dyDescent="0.25">
      <c r="A690">
        <v>689</v>
      </c>
      <c r="B690" s="3">
        <v>1</v>
      </c>
    </row>
    <row r="691" spans="1:5" x14ac:dyDescent="0.25">
      <c r="A691">
        <v>690</v>
      </c>
      <c r="B691" s="3">
        <v>1</v>
      </c>
    </row>
    <row r="692" spans="1:5" x14ac:dyDescent="0.25">
      <c r="A692">
        <v>691</v>
      </c>
      <c r="B692" s="3">
        <v>1</v>
      </c>
      <c r="E692" s="4">
        <v>4</v>
      </c>
    </row>
    <row r="693" spans="1:5" x14ac:dyDescent="0.25">
      <c r="A693">
        <v>692</v>
      </c>
      <c r="D693" s="5">
        <v>3</v>
      </c>
      <c r="E693" s="4">
        <v>4</v>
      </c>
    </row>
    <row r="694" spans="1:5" x14ac:dyDescent="0.25">
      <c r="A694">
        <v>693</v>
      </c>
      <c r="D694" s="5">
        <v>3</v>
      </c>
      <c r="E694" s="4">
        <v>4</v>
      </c>
    </row>
    <row r="695" spans="1:5" x14ac:dyDescent="0.25">
      <c r="A695">
        <v>694</v>
      </c>
      <c r="D695" s="5">
        <v>3</v>
      </c>
      <c r="E695" s="4">
        <v>4</v>
      </c>
    </row>
    <row r="696" spans="1:5" x14ac:dyDescent="0.25">
      <c r="A696">
        <v>695</v>
      </c>
      <c r="D696" s="5">
        <v>3</v>
      </c>
      <c r="E696" s="4">
        <v>4</v>
      </c>
    </row>
    <row r="697" spans="1:5" x14ac:dyDescent="0.25">
      <c r="A697">
        <v>696</v>
      </c>
      <c r="D697" s="5">
        <v>3</v>
      </c>
      <c r="E697" s="4">
        <v>4</v>
      </c>
    </row>
    <row r="698" spans="1:5" x14ac:dyDescent="0.25">
      <c r="A698">
        <v>697</v>
      </c>
      <c r="D698" s="5">
        <v>3</v>
      </c>
      <c r="E698" s="4">
        <v>4</v>
      </c>
    </row>
    <row r="699" spans="1:5" x14ac:dyDescent="0.25">
      <c r="A699">
        <v>698</v>
      </c>
      <c r="D699" s="5">
        <v>3</v>
      </c>
      <c r="E699" s="4">
        <v>4</v>
      </c>
    </row>
    <row r="700" spans="1:5" x14ac:dyDescent="0.25">
      <c r="A700">
        <v>699</v>
      </c>
      <c r="C700" s="2">
        <v>2</v>
      </c>
      <c r="D700" s="5">
        <v>3</v>
      </c>
      <c r="E700" s="4">
        <v>4</v>
      </c>
    </row>
    <row r="701" spans="1:5" x14ac:dyDescent="0.25">
      <c r="A701">
        <v>700</v>
      </c>
      <c r="C701" s="2">
        <v>2</v>
      </c>
      <c r="D701" s="5">
        <v>3</v>
      </c>
      <c r="E701" s="4">
        <v>4</v>
      </c>
    </row>
    <row r="702" spans="1:5" x14ac:dyDescent="0.25">
      <c r="A702">
        <v>701</v>
      </c>
      <c r="C702" s="2">
        <v>2</v>
      </c>
      <c r="D702" s="5">
        <v>3</v>
      </c>
      <c r="E702" s="4">
        <v>4</v>
      </c>
    </row>
    <row r="703" spans="1:5" x14ac:dyDescent="0.25">
      <c r="A703">
        <v>702</v>
      </c>
      <c r="C703" s="2">
        <v>2</v>
      </c>
    </row>
    <row r="704" spans="1:5" x14ac:dyDescent="0.25">
      <c r="A704">
        <v>703</v>
      </c>
      <c r="C704" s="2">
        <v>2</v>
      </c>
    </row>
    <row r="705" spans="1:5" x14ac:dyDescent="0.25">
      <c r="A705">
        <v>704</v>
      </c>
      <c r="C705" s="2">
        <v>2</v>
      </c>
    </row>
    <row r="706" spans="1:5" x14ac:dyDescent="0.25">
      <c r="A706">
        <v>705</v>
      </c>
      <c r="C706" s="2">
        <v>2</v>
      </c>
    </row>
    <row r="707" spans="1:5" x14ac:dyDescent="0.25">
      <c r="A707">
        <v>706</v>
      </c>
      <c r="B707" s="3">
        <v>1</v>
      </c>
      <c r="C707" s="2">
        <v>2</v>
      </c>
    </row>
    <row r="708" spans="1:5" x14ac:dyDescent="0.25">
      <c r="A708">
        <v>707</v>
      </c>
      <c r="B708" s="3">
        <v>1</v>
      </c>
      <c r="C708" s="2">
        <v>2</v>
      </c>
    </row>
    <row r="709" spans="1:5" x14ac:dyDescent="0.25">
      <c r="A709">
        <v>708</v>
      </c>
      <c r="B709" s="3">
        <v>1</v>
      </c>
      <c r="C709" s="2">
        <v>2</v>
      </c>
    </row>
    <row r="710" spans="1:5" x14ac:dyDescent="0.25">
      <c r="A710">
        <v>709</v>
      </c>
      <c r="B710" s="3">
        <v>1</v>
      </c>
      <c r="C710" s="2">
        <v>2</v>
      </c>
    </row>
    <row r="711" spans="1:5" x14ac:dyDescent="0.25">
      <c r="A711">
        <v>710</v>
      </c>
      <c r="B711" s="3">
        <v>1</v>
      </c>
    </row>
    <row r="712" spans="1:5" x14ac:dyDescent="0.25">
      <c r="A712">
        <v>711</v>
      </c>
      <c r="B712" s="3">
        <v>1</v>
      </c>
    </row>
    <row r="713" spans="1:5" x14ac:dyDescent="0.25">
      <c r="A713">
        <v>712</v>
      </c>
      <c r="B713" s="3">
        <v>1</v>
      </c>
    </row>
    <row r="714" spans="1:5" x14ac:dyDescent="0.25">
      <c r="A714">
        <v>713</v>
      </c>
      <c r="B714" s="3">
        <v>1</v>
      </c>
      <c r="E714" s="4">
        <v>4</v>
      </c>
    </row>
    <row r="715" spans="1:5" x14ac:dyDescent="0.25">
      <c r="A715">
        <v>714</v>
      </c>
      <c r="B715" s="3">
        <v>1</v>
      </c>
      <c r="E715" s="4">
        <v>4</v>
      </c>
    </row>
    <row r="716" spans="1:5" x14ac:dyDescent="0.25">
      <c r="A716">
        <v>715</v>
      </c>
      <c r="D716" s="5">
        <v>3</v>
      </c>
      <c r="E716" s="4">
        <v>4</v>
      </c>
    </row>
    <row r="717" spans="1:5" x14ac:dyDescent="0.25">
      <c r="A717">
        <v>716</v>
      </c>
      <c r="D717" s="5">
        <v>3</v>
      </c>
      <c r="E717" s="4">
        <v>4</v>
      </c>
    </row>
    <row r="718" spans="1:5" x14ac:dyDescent="0.25">
      <c r="A718">
        <v>717</v>
      </c>
      <c r="D718" s="5">
        <v>3</v>
      </c>
      <c r="E718" s="4">
        <v>4</v>
      </c>
    </row>
    <row r="719" spans="1:5" x14ac:dyDescent="0.25">
      <c r="A719">
        <v>718</v>
      </c>
      <c r="D719" s="5">
        <v>3</v>
      </c>
      <c r="E719" s="4">
        <v>4</v>
      </c>
    </row>
    <row r="720" spans="1:5" x14ac:dyDescent="0.25">
      <c r="A720">
        <v>719</v>
      </c>
      <c r="D720" s="5">
        <v>3</v>
      </c>
      <c r="E720" s="4">
        <v>4</v>
      </c>
    </row>
    <row r="721" spans="1:5" x14ac:dyDescent="0.25">
      <c r="A721">
        <v>720</v>
      </c>
      <c r="D721" s="5">
        <v>3</v>
      </c>
      <c r="E721" s="4">
        <v>4</v>
      </c>
    </row>
    <row r="722" spans="1:5" x14ac:dyDescent="0.25">
      <c r="A722">
        <v>721</v>
      </c>
      <c r="D722" s="5">
        <v>3</v>
      </c>
      <c r="E722" s="4">
        <v>4</v>
      </c>
    </row>
    <row r="723" spans="1:5" x14ac:dyDescent="0.25">
      <c r="A723">
        <v>722</v>
      </c>
      <c r="C723" s="2">
        <v>2</v>
      </c>
      <c r="D723" s="5">
        <v>3</v>
      </c>
      <c r="E723" s="4">
        <v>4</v>
      </c>
    </row>
    <row r="724" spans="1:5" x14ac:dyDescent="0.25">
      <c r="A724">
        <v>723</v>
      </c>
      <c r="C724" s="2">
        <v>2</v>
      </c>
      <c r="D724" s="5">
        <v>3</v>
      </c>
      <c r="E724" s="4">
        <v>4</v>
      </c>
    </row>
    <row r="725" spans="1:5" x14ac:dyDescent="0.25">
      <c r="A725">
        <v>724</v>
      </c>
      <c r="C725" s="2">
        <v>2</v>
      </c>
    </row>
    <row r="726" spans="1:5" x14ac:dyDescent="0.25">
      <c r="A726">
        <v>725</v>
      </c>
      <c r="C726" s="2">
        <v>2</v>
      </c>
    </row>
    <row r="727" spans="1:5" x14ac:dyDescent="0.25">
      <c r="A727">
        <v>726</v>
      </c>
      <c r="C727" s="2">
        <v>2</v>
      </c>
    </row>
    <row r="728" spans="1:5" x14ac:dyDescent="0.25">
      <c r="A728">
        <v>727</v>
      </c>
      <c r="C728" s="2">
        <v>2</v>
      </c>
    </row>
    <row r="729" spans="1:5" x14ac:dyDescent="0.25">
      <c r="A729">
        <v>728</v>
      </c>
      <c r="C729" s="2">
        <v>2</v>
      </c>
    </row>
    <row r="730" spans="1:5" x14ac:dyDescent="0.25">
      <c r="A730">
        <v>729</v>
      </c>
      <c r="B730" s="3">
        <v>1</v>
      </c>
      <c r="C730" s="2">
        <v>2</v>
      </c>
    </row>
    <row r="731" spans="1:5" x14ac:dyDescent="0.25">
      <c r="A731">
        <v>730</v>
      </c>
      <c r="B731" s="3">
        <v>1</v>
      </c>
      <c r="C731" s="2">
        <v>2</v>
      </c>
    </row>
    <row r="732" spans="1:5" x14ac:dyDescent="0.25">
      <c r="A732">
        <v>731</v>
      </c>
      <c r="B732" s="3">
        <v>1</v>
      </c>
      <c r="C732" s="2">
        <v>2</v>
      </c>
    </row>
    <row r="733" spans="1:5" x14ac:dyDescent="0.25">
      <c r="A733">
        <v>732</v>
      </c>
      <c r="B733" s="3">
        <v>1</v>
      </c>
    </row>
    <row r="734" spans="1:5" x14ac:dyDescent="0.25">
      <c r="A734">
        <v>733</v>
      </c>
      <c r="B734" s="3">
        <v>1</v>
      </c>
    </row>
    <row r="735" spans="1:5" x14ac:dyDescent="0.25">
      <c r="A735">
        <v>734</v>
      </c>
      <c r="B735" s="3">
        <v>1</v>
      </c>
    </row>
    <row r="736" spans="1:5" x14ac:dyDescent="0.25">
      <c r="A736">
        <v>735</v>
      </c>
      <c r="B736" s="3">
        <v>1</v>
      </c>
    </row>
    <row r="737" spans="1:5" x14ac:dyDescent="0.25">
      <c r="A737">
        <v>736</v>
      </c>
      <c r="B737" s="3">
        <v>1</v>
      </c>
    </row>
    <row r="738" spans="1:5" x14ac:dyDescent="0.25">
      <c r="A738">
        <v>737</v>
      </c>
      <c r="B738" s="3">
        <v>1</v>
      </c>
      <c r="E738" s="4">
        <v>4</v>
      </c>
    </row>
    <row r="739" spans="1:5" x14ac:dyDescent="0.25">
      <c r="A739">
        <v>738</v>
      </c>
      <c r="D739" s="5">
        <v>3</v>
      </c>
      <c r="E739" s="4">
        <v>4</v>
      </c>
    </row>
    <row r="740" spans="1:5" x14ac:dyDescent="0.25">
      <c r="A740">
        <v>739</v>
      </c>
      <c r="D740" s="5">
        <v>3</v>
      </c>
      <c r="E740" s="4">
        <v>4</v>
      </c>
    </row>
    <row r="741" spans="1:5" x14ac:dyDescent="0.25">
      <c r="A741">
        <v>740</v>
      </c>
      <c r="D741" s="5">
        <v>3</v>
      </c>
      <c r="E741" s="4">
        <v>4</v>
      </c>
    </row>
    <row r="742" spans="1:5" x14ac:dyDescent="0.25">
      <c r="A742">
        <v>741</v>
      </c>
      <c r="D742" s="5">
        <v>3</v>
      </c>
      <c r="E742" s="4">
        <v>4</v>
      </c>
    </row>
    <row r="743" spans="1:5" x14ac:dyDescent="0.25">
      <c r="A743">
        <v>742</v>
      </c>
      <c r="D743" s="5">
        <v>3</v>
      </c>
      <c r="E743" s="4">
        <v>4</v>
      </c>
    </row>
    <row r="744" spans="1:5" x14ac:dyDescent="0.25">
      <c r="A744">
        <v>743</v>
      </c>
      <c r="D744" s="5">
        <v>3</v>
      </c>
      <c r="E744" s="4">
        <v>4</v>
      </c>
    </row>
    <row r="745" spans="1:5" x14ac:dyDescent="0.25">
      <c r="A745">
        <v>744</v>
      </c>
      <c r="C745" s="2">
        <v>2</v>
      </c>
      <c r="D745" s="5">
        <v>3</v>
      </c>
      <c r="E745" s="4">
        <v>4</v>
      </c>
    </row>
    <row r="746" spans="1:5" x14ac:dyDescent="0.25">
      <c r="A746">
        <v>745</v>
      </c>
      <c r="C746" s="2">
        <v>2</v>
      </c>
      <c r="D746" s="5">
        <v>3</v>
      </c>
      <c r="E746" s="4">
        <v>4</v>
      </c>
    </row>
    <row r="747" spans="1:5" x14ac:dyDescent="0.25">
      <c r="A747">
        <v>746</v>
      </c>
      <c r="C747" s="2">
        <v>2</v>
      </c>
      <c r="D747" s="5">
        <v>3</v>
      </c>
      <c r="E747" s="4">
        <v>4</v>
      </c>
    </row>
    <row r="748" spans="1:5" x14ac:dyDescent="0.25">
      <c r="A748">
        <v>747</v>
      </c>
      <c r="C748" s="2">
        <v>2</v>
      </c>
      <c r="D748" s="5">
        <v>3</v>
      </c>
    </row>
    <row r="749" spans="1:5" x14ac:dyDescent="0.25">
      <c r="A749">
        <v>748</v>
      </c>
      <c r="C749" s="2">
        <v>2</v>
      </c>
      <c r="D749" s="5">
        <v>3</v>
      </c>
    </row>
    <row r="750" spans="1:5" x14ac:dyDescent="0.25">
      <c r="A750">
        <v>749</v>
      </c>
      <c r="C750" s="2">
        <v>2</v>
      </c>
    </row>
    <row r="751" spans="1:5" x14ac:dyDescent="0.25">
      <c r="A751">
        <v>750</v>
      </c>
      <c r="C751" s="2">
        <v>2</v>
      </c>
    </row>
    <row r="752" spans="1:5" x14ac:dyDescent="0.25">
      <c r="A752">
        <v>751</v>
      </c>
      <c r="B752" s="3">
        <v>1</v>
      </c>
      <c r="C752" s="2">
        <v>2</v>
      </c>
    </row>
    <row r="753" spans="1:5" x14ac:dyDescent="0.25">
      <c r="A753">
        <v>752</v>
      </c>
      <c r="B753" s="3">
        <v>1</v>
      </c>
      <c r="C753" s="2">
        <v>2</v>
      </c>
    </row>
    <row r="754" spans="1:5" x14ac:dyDescent="0.25">
      <c r="A754">
        <v>753</v>
      </c>
      <c r="B754" s="3">
        <v>1</v>
      </c>
      <c r="C754" s="2">
        <v>2</v>
      </c>
    </row>
    <row r="755" spans="1:5" x14ac:dyDescent="0.25">
      <c r="A755">
        <v>754</v>
      </c>
      <c r="B755" s="3">
        <v>1</v>
      </c>
      <c r="C755" s="2">
        <v>2</v>
      </c>
    </row>
    <row r="756" spans="1:5" x14ac:dyDescent="0.25">
      <c r="A756">
        <v>755</v>
      </c>
      <c r="B756" s="3">
        <v>1</v>
      </c>
    </row>
    <row r="757" spans="1:5" x14ac:dyDescent="0.25">
      <c r="A757">
        <v>756</v>
      </c>
      <c r="B757" s="3">
        <v>1</v>
      </c>
    </row>
    <row r="758" spans="1:5" x14ac:dyDescent="0.25">
      <c r="A758">
        <v>757</v>
      </c>
      <c r="B758" s="3">
        <v>1</v>
      </c>
    </row>
    <row r="759" spans="1:5" x14ac:dyDescent="0.25">
      <c r="A759">
        <v>758</v>
      </c>
      <c r="B759" s="3">
        <v>1</v>
      </c>
    </row>
    <row r="760" spans="1:5" x14ac:dyDescent="0.25">
      <c r="A760">
        <v>759</v>
      </c>
      <c r="B760" s="3">
        <v>1</v>
      </c>
    </row>
    <row r="761" spans="1:5" x14ac:dyDescent="0.25">
      <c r="A761">
        <v>760</v>
      </c>
      <c r="D761" s="5">
        <v>3</v>
      </c>
      <c r="E761" s="4">
        <v>4</v>
      </c>
    </row>
    <row r="762" spans="1:5" x14ac:dyDescent="0.25">
      <c r="A762">
        <v>761</v>
      </c>
      <c r="D762" s="5">
        <v>3</v>
      </c>
      <c r="E762" s="4">
        <v>4</v>
      </c>
    </row>
    <row r="763" spans="1:5" x14ac:dyDescent="0.25">
      <c r="A763">
        <v>762</v>
      </c>
      <c r="D763" s="5">
        <v>3</v>
      </c>
      <c r="E763" s="4">
        <v>4</v>
      </c>
    </row>
    <row r="764" spans="1:5" x14ac:dyDescent="0.25">
      <c r="A764">
        <v>763</v>
      </c>
      <c r="D764" s="5">
        <v>3</v>
      </c>
      <c r="E764" s="4">
        <v>4</v>
      </c>
    </row>
    <row r="765" spans="1:5" x14ac:dyDescent="0.25">
      <c r="A765">
        <v>764</v>
      </c>
      <c r="D765" s="5">
        <v>3</v>
      </c>
      <c r="E765" s="4">
        <v>4</v>
      </c>
    </row>
    <row r="766" spans="1:5" x14ac:dyDescent="0.25">
      <c r="A766">
        <v>765</v>
      </c>
      <c r="D766" s="5">
        <v>3</v>
      </c>
      <c r="E766" s="4">
        <v>4</v>
      </c>
    </row>
    <row r="767" spans="1:5" x14ac:dyDescent="0.25">
      <c r="A767">
        <v>766</v>
      </c>
      <c r="D767" s="5">
        <v>3</v>
      </c>
      <c r="E767" s="4">
        <v>4</v>
      </c>
    </row>
    <row r="768" spans="1:5" x14ac:dyDescent="0.25">
      <c r="A768">
        <v>767</v>
      </c>
      <c r="D768" s="5">
        <v>3</v>
      </c>
      <c r="E768" s="4">
        <v>4</v>
      </c>
    </row>
    <row r="769" spans="1:5" x14ac:dyDescent="0.25">
      <c r="A769">
        <v>768</v>
      </c>
      <c r="D769" s="5">
        <v>3</v>
      </c>
      <c r="E769" s="4">
        <v>4</v>
      </c>
    </row>
    <row r="770" spans="1:5" x14ac:dyDescent="0.25">
      <c r="A770">
        <v>769</v>
      </c>
      <c r="D770" s="5">
        <v>3</v>
      </c>
      <c r="E770" s="4">
        <v>4</v>
      </c>
    </row>
    <row r="771" spans="1:5" x14ac:dyDescent="0.25">
      <c r="A771">
        <v>770</v>
      </c>
      <c r="C771" s="2">
        <v>2</v>
      </c>
    </row>
    <row r="772" spans="1:5" x14ac:dyDescent="0.25">
      <c r="A772">
        <v>771</v>
      </c>
      <c r="C772" s="2">
        <v>2</v>
      </c>
    </row>
    <row r="773" spans="1:5" x14ac:dyDescent="0.25">
      <c r="A773">
        <v>772</v>
      </c>
      <c r="C773" s="2">
        <v>2</v>
      </c>
    </row>
    <row r="774" spans="1:5" x14ac:dyDescent="0.25">
      <c r="A774">
        <v>773</v>
      </c>
      <c r="C774" s="2">
        <v>2</v>
      </c>
    </row>
    <row r="775" spans="1:5" x14ac:dyDescent="0.25">
      <c r="A775">
        <v>774</v>
      </c>
      <c r="C775" s="2">
        <v>2</v>
      </c>
    </row>
    <row r="776" spans="1:5" x14ac:dyDescent="0.25">
      <c r="A776">
        <v>775</v>
      </c>
      <c r="C776" s="2">
        <v>2</v>
      </c>
    </row>
    <row r="777" spans="1:5" x14ac:dyDescent="0.25">
      <c r="A777">
        <v>776</v>
      </c>
      <c r="B777" s="3">
        <v>1</v>
      </c>
      <c r="C777" s="2">
        <v>2</v>
      </c>
    </row>
    <row r="778" spans="1:5" x14ac:dyDescent="0.25">
      <c r="A778">
        <v>777</v>
      </c>
      <c r="B778" s="3">
        <v>1</v>
      </c>
      <c r="C778" s="2">
        <v>2</v>
      </c>
    </row>
    <row r="779" spans="1:5" x14ac:dyDescent="0.25">
      <c r="A779">
        <v>778</v>
      </c>
      <c r="B779" s="3">
        <v>1</v>
      </c>
      <c r="C779" s="2">
        <v>2</v>
      </c>
    </row>
    <row r="780" spans="1:5" x14ac:dyDescent="0.25">
      <c r="A780">
        <v>779</v>
      </c>
      <c r="B780" s="3">
        <v>1</v>
      </c>
    </row>
    <row r="781" spans="1:5" x14ac:dyDescent="0.25">
      <c r="A781">
        <v>780</v>
      </c>
      <c r="B781" s="3">
        <v>1</v>
      </c>
    </row>
    <row r="782" spans="1:5" x14ac:dyDescent="0.25">
      <c r="A782">
        <v>781</v>
      </c>
      <c r="B782" s="3">
        <v>1</v>
      </c>
    </row>
    <row r="783" spans="1:5" x14ac:dyDescent="0.25">
      <c r="A783">
        <v>782</v>
      </c>
      <c r="B783" s="3">
        <v>1</v>
      </c>
    </row>
    <row r="784" spans="1:5" x14ac:dyDescent="0.25">
      <c r="A784">
        <v>783</v>
      </c>
      <c r="B784" s="3">
        <v>1</v>
      </c>
      <c r="E784" s="4">
        <v>4</v>
      </c>
    </row>
    <row r="785" spans="1:5" x14ac:dyDescent="0.25">
      <c r="A785">
        <v>784</v>
      </c>
      <c r="E785" s="4">
        <v>4</v>
      </c>
    </row>
    <row r="786" spans="1:5" x14ac:dyDescent="0.25">
      <c r="A786">
        <v>785</v>
      </c>
      <c r="D786" s="5">
        <v>3</v>
      </c>
      <c r="E786" s="4">
        <v>4</v>
      </c>
    </row>
    <row r="787" spans="1:5" x14ac:dyDescent="0.25">
      <c r="A787">
        <v>786</v>
      </c>
      <c r="D787" s="5">
        <v>3</v>
      </c>
      <c r="E787" s="4">
        <v>4</v>
      </c>
    </row>
    <row r="788" spans="1:5" x14ac:dyDescent="0.25">
      <c r="A788">
        <v>787</v>
      </c>
      <c r="D788" s="5">
        <v>3</v>
      </c>
      <c r="E788" s="4">
        <v>4</v>
      </c>
    </row>
    <row r="789" spans="1:5" x14ac:dyDescent="0.25">
      <c r="A789">
        <v>788</v>
      </c>
      <c r="D789" s="5">
        <v>3</v>
      </c>
      <c r="E789" s="4">
        <v>4</v>
      </c>
    </row>
    <row r="790" spans="1:5" x14ac:dyDescent="0.25">
      <c r="A790">
        <v>789</v>
      </c>
      <c r="D790" s="5">
        <v>3</v>
      </c>
      <c r="E790" s="4">
        <v>4</v>
      </c>
    </row>
    <row r="791" spans="1:5" x14ac:dyDescent="0.25">
      <c r="A791">
        <v>790</v>
      </c>
      <c r="D791" s="5">
        <v>3</v>
      </c>
      <c r="E791" s="4">
        <v>4</v>
      </c>
    </row>
    <row r="792" spans="1:5" x14ac:dyDescent="0.25">
      <c r="A792">
        <v>791</v>
      </c>
      <c r="D792" s="5">
        <v>3</v>
      </c>
      <c r="E792" s="4">
        <v>4</v>
      </c>
    </row>
    <row r="793" spans="1:5" x14ac:dyDescent="0.25">
      <c r="A793">
        <v>792</v>
      </c>
      <c r="C793" s="2">
        <v>2</v>
      </c>
      <c r="D793" s="5">
        <v>3</v>
      </c>
    </row>
    <row r="794" spans="1:5" x14ac:dyDescent="0.25">
      <c r="A794">
        <v>793</v>
      </c>
      <c r="C794" s="2">
        <v>2</v>
      </c>
    </row>
    <row r="795" spans="1:5" x14ac:dyDescent="0.25">
      <c r="A795">
        <v>794</v>
      </c>
      <c r="C795" s="2">
        <v>2</v>
      </c>
    </row>
    <row r="796" spans="1:5" x14ac:dyDescent="0.25">
      <c r="A796">
        <v>795</v>
      </c>
      <c r="C796" s="2">
        <v>2</v>
      </c>
    </row>
    <row r="797" spans="1:5" x14ac:dyDescent="0.25">
      <c r="A797">
        <v>796</v>
      </c>
      <c r="C797" s="2">
        <v>2</v>
      </c>
    </row>
    <row r="798" spans="1:5" x14ac:dyDescent="0.25">
      <c r="A798">
        <v>797</v>
      </c>
      <c r="C798" s="2">
        <v>2</v>
      </c>
    </row>
    <row r="799" spans="1:5" x14ac:dyDescent="0.25">
      <c r="A799">
        <v>798</v>
      </c>
      <c r="B799" s="3">
        <v>1</v>
      </c>
      <c r="C799" s="2">
        <v>2</v>
      </c>
    </row>
    <row r="800" spans="1:5" x14ac:dyDescent="0.25">
      <c r="A800">
        <v>799</v>
      </c>
      <c r="B800" s="3">
        <v>1</v>
      </c>
      <c r="C800" s="2">
        <v>2</v>
      </c>
    </row>
    <row r="801" spans="1:5" x14ac:dyDescent="0.25">
      <c r="A801">
        <v>800</v>
      </c>
      <c r="B801" s="3">
        <v>1</v>
      </c>
      <c r="C801" s="2">
        <v>2</v>
      </c>
    </row>
    <row r="802" spans="1:5" x14ac:dyDescent="0.25">
      <c r="A802">
        <v>801</v>
      </c>
      <c r="B802" s="3">
        <v>1</v>
      </c>
    </row>
    <row r="803" spans="1:5" x14ac:dyDescent="0.25">
      <c r="A803">
        <v>802</v>
      </c>
      <c r="B803" s="3">
        <v>1</v>
      </c>
    </row>
    <row r="804" spans="1:5" x14ac:dyDescent="0.25">
      <c r="A804">
        <v>803</v>
      </c>
      <c r="B804" s="3">
        <v>1</v>
      </c>
    </row>
    <row r="805" spans="1:5" x14ac:dyDescent="0.25">
      <c r="A805">
        <v>804</v>
      </c>
      <c r="B805" s="3">
        <v>1</v>
      </c>
    </row>
    <row r="806" spans="1:5" x14ac:dyDescent="0.25">
      <c r="A806">
        <v>805</v>
      </c>
      <c r="B806" s="3">
        <v>1</v>
      </c>
      <c r="E806" s="4">
        <v>4</v>
      </c>
    </row>
    <row r="807" spans="1:5" x14ac:dyDescent="0.25">
      <c r="A807">
        <v>806</v>
      </c>
      <c r="D807" s="5">
        <v>3</v>
      </c>
      <c r="E807" s="4">
        <v>4</v>
      </c>
    </row>
    <row r="808" spans="1:5" x14ac:dyDescent="0.25">
      <c r="A808">
        <v>807</v>
      </c>
      <c r="D808" s="5">
        <v>3</v>
      </c>
      <c r="E808" s="4">
        <v>4</v>
      </c>
    </row>
    <row r="809" spans="1:5" x14ac:dyDescent="0.25">
      <c r="A809">
        <v>808</v>
      </c>
      <c r="D809" s="5">
        <v>3</v>
      </c>
      <c r="E809" s="4">
        <v>4</v>
      </c>
    </row>
    <row r="810" spans="1:5" x14ac:dyDescent="0.25">
      <c r="A810">
        <v>809</v>
      </c>
      <c r="D810" s="5">
        <v>3</v>
      </c>
      <c r="E810" s="4">
        <v>4</v>
      </c>
    </row>
    <row r="811" spans="1:5" x14ac:dyDescent="0.25">
      <c r="A811">
        <v>810</v>
      </c>
      <c r="D811" s="5">
        <v>3</v>
      </c>
      <c r="E811" s="4">
        <v>4</v>
      </c>
    </row>
    <row r="812" spans="1:5" x14ac:dyDescent="0.25">
      <c r="A812">
        <v>811</v>
      </c>
      <c r="D812" s="5">
        <v>3</v>
      </c>
      <c r="E812" s="4">
        <v>4</v>
      </c>
    </row>
    <row r="813" spans="1:5" x14ac:dyDescent="0.25">
      <c r="A813">
        <v>812</v>
      </c>
      <c r="D813" s="5">
        <v>3</v>
      </c>
      <c r="E813" s="4">
        <v>4</v>
      </c>
    </row>
    <row r="814" spans="1:5" x14ac:dyDescent="0.25">
      <c r="A814">
        <v>813</v>
      </c>
      <c r="C814" s="2">
        <v>2</v>
      </c>
      <c r="D814" s="5">
        <v>3</v>
      </c>
      <c r="E814" s="4">
        <v>4</v>
      </c>
    </row>
    <row r="815" spans="1:5" x14ac:dyDescent="0.25">
      <c r="A815">
        <v>814</v>
      </c>
      <c r="C815" s="2">
        <v>2</v>
      </c>
      <c r="D815" s="5">
        <v>3</v>
      </c>
      <c r="E815" s="4">
        <v>4</v>
      </c>
    </row>
    <row r="816" spans="1:5" x14ac:dyDescent="0.25">
      <c r="A816">
        <v>815</v>
      </c>
      <c r="C816" s="2">
        <v>2</v>
      </c>
    </row>
    <row r="817" spans="1:5" x14ac:dyDescent="0.25">
      <c r="A817">
        <v>816</v>
      </c>
      <c r="C817" s="2">
        <v>2</v>
      </c>
    </row>
    <row r="818" spans="1:5" x14ac:dyDescent="0.25">
      <c r="A818">
        <v>817</v>
      </c>
      <c r="C818" s="2">
        <v>2</v>
      </c>
    </row>
    <row r="819" spans="1:5" x14ac:dyDescent="0.25">
      <c r="A819">
        <v>818</v>
      </c>
      <c r="C819" s="2">
        <v>2</v>
      </c>
    </row>
    <row r="820" spans="1:5" x14ac:dyDescent="0.25">
      <c r="A820">
        <v>819</v>
      </c>
      <c r="B820" s="3">
        <v>1</v>
      </c>
      <c r="C820" s="2">
        <v>2</v>
      </c>
    </row>
    <row r="821" spans="1:5" x14ac:dyDescent="0.25">
      <c r="A821">
        <v>820</v>
      </c>
      <c r="B821" s="3">
        <v>1</v>
      </c>
      <c r="C821" s="2">
        <v>2</v>
      </c>
    </row>
    <row r="822" spans="1:5" x14ac:dyDescent="0.25">
      <c r="A822">
        <v>821</v>
      </c>
      <c r="B822" s="3">
        <v>1</v>
      </c>
      <c r="C822" s="2">
        <v>2</v>
      </c>
    </row>
    <row r="823" spans="1:5" x14ac:dyDescent="0.25">
      <c r="A823">
        <v>822</v>
      </c>
      <c r="B823" s="3">
        <v>1</v>
      </c>
    </row>
    <row r="824" spans="1:5" x14ac:dyDescent="0.25">
      <c r="A824">
        <v>823</v>
      </c>
      <c r="B824" s="3">
        <v>1</v>
      </c>
    </row>
    <row r="825" spans="1:5" x14ac:dyDescent="0.25">
      <c r="A825">
        <v>824</v>
      </c>
      <c r="B825" s="3">
        <v>1</v>
      </c>
    </row>
    <row r="826" spans="1:5" x14ac:dyDescent="0.25">
      <c r="A826">
        <v>825</v>
      </c>
      <c r="B826" s="3">
        <v>1</v>
      </c>
    </row>
    <row r="827" spans="1:5" x14ac:dyDescent="0.25">
      <c r="A827">
        <v>826</v>
      </c>
      <c r="B827" s="3">
        <v>1</v>
      </c>
    </row>
    <row r="828" spans="1:5" x14ac:dyDescent="0.25">
      <c r="A828">
        <v>827</v>
      </c>
      <c r="B828" s="3">
        <v>1</v>
      </c>
      <c r="E828" s="4">
        <v>4</v>
      </c>
    </row>
    <row r="829" spans="1:5" x14ac:dyDescent="0.25">
      <c r="A829">
        <v>828</v>
      </c>
      <c r="E829" s="4">
        <v>4</v>
      </c>
    </row>
    <row r="830" spans="1:5" x14ac:dyDescent="0.25">
      <c r="A830">
        <v>829</v>
      </c>
      <c r="D830" s="5">
        <v>3</v>
      </c>
      <c r="E830" s="4">
        <v>4</v>
      </c>
    </row>
    <row r="831" spans="1:5" x14ac:dyDescent="0.25">
      <c r="A831">
        <v>830</v>
      </c>
      <c r="D831" s="5">
        <v>3</v>
      </c>
      <c r="E831" s="4">
        <v>4</v>
      </c>
    </row>
    <row r="832" spans="1:5" x14ac:dyDescent="0.25">
      <c r="A832">
        <v>831</v>
      </c>
      <c r="D832" s="5">
        <v>3</v>
      </c>
      <c r="E832" s="4">
        <v>4</v>
      </c>
    </row>
    <row r="833" spans="1:5" x14ac:dyDescent="0.25">
      <c r="A833">
        <v>832</v>
      </c>
      <c r="D833" s="5">
        <v>3</v>
      </c>
      <c r="E833" s="4">
        <v>4</v>
      </c>
    </row>
    <row r="834" spans="1:5" x14ac:dyDescent="0.25">
      <c r="A834">
        <v>833</v>
      </c>
      <c r="D834" s="5">
        <v>3</v>
      </c>
      <c r="E834" s="4">
        <v>4</v>
      </c>
    </row>
    <row r="835" spans="1:5" x14ac:dyDescent="0.25">
      <c r="A835">
        <v>834</v>
      </c>
      <c r="C835" s="2">
        <v>2</v>
      </c>
      <c r="D835" s="5">
        <v>3</v>
      </c>
      <c r="E835" s="4">
        <v>4</v>
      </c>
    </row>
    <row r="836" spans="1:5" x14ac:dyDescent="0.25">
      <c r="A836">
        <v>835</v>
      </c>
      <c r="C836" s="2">
        <v>2</v>
      </c>
      <c r="D836" s="5">
        <v>3</v>
      </c>
      <c r="E836" s="4">
        <v>4</v>
      </c>
    </row>
    <row r="837" spans="1:5" x14ac:dyDescent="0.25">
      <c r="A837">
        <v>836</v>
      </c>
      <c r="C837" s="2">
        <v>2</v>
      </c>
      <c r="D837" s="5">
        <v>3</v>
      </c>
      <c r="E837" s="4">
        <v>4</v>
      </c>
    </row>
    <row r="838" spans="1:5" x14ac:dyDescent="0.25">
      <c r="A838">
        <v>837</v>
      </c>
      <c r="C838" s="2">
        <v>2</v>
      </c>
      <c r="D838" s="5">
        <v>3</v>
      </c>
      <c r="E838" s="4">
        <v>4</v>
      </c>
    </row>
    <row r="839" spans="1:5" x14ac:dyDescent="0.25">
      <c r="A839">
        <v>838</v>
      </c>
      <c r="C839" s="2">
        <v>2</v>
      </c>
    </row>
    <row r="840" spans="1:5" x14ac:dyDescent="0.25">
      <c r="A840">
        <v>839</v>
      </c>
      <c r="C840" s="2">
        <v>2</v>
      </c>
    </row>
    <row r="841" spans="1:5" x14ac:dyDescent="0.25">
      <c r="A841">
        <v>840</v>
      </c>
      <c r="C841" s="2">
        <v>2</v>
      </c>
    </row>
    <row r="842" spans="1:5" x14ac:dyDescent="0.25">
      <c r="A842">
        <v>841</v>
      </c>
      <c r="B842" s="3">
        <v>1</v>
      </c>
      <c r="C842" s="2">
        <v>2</v>
      </c>
    </row>
    <row r="843" spans="1:5" x14ac:dyDescent="0.25">
      <c r="A843">
        <v>842</v>
      </c>
      <c r="B843" s="3">
        <v>1</v>
      </c>
      <c r="C843" s="2">
        <v>2</v>
      </c>
    </row>
    <row r="844" spans="1:5" x14ac:dyDescent="0.25">
      <c r="A844">
        <v>843</v>
      </c>
      <c r="B844" s="3">
        <v>1</v>
      </c>
      <c r="C844" s="2">
        <v>2</v>
      </c>
    </row>
    <row r="845" spans="1:5" x14ac:dyDescent="0.25">
      <c r="A845">
        <v>844</v>
      </c>
      <c r="B845" s="3">
        <v>1</v>
      </c>
    </row>
    <row r="846" spans="1:5" x14ac:dyDescent="0.25">
      <c r="A846">
        <v>845</v>
      </c>
      <c r="B846" s="3">
        <v>1</v>
      </c>
    </row>
    <row r="847" spans="1:5" x14ac:dyDescent="0.25">
      <c r="A847">
        <v>846</v>
      </c>
      <c r="B847" s="3">
        <v>1</v>
      </c>
    </row>
    <row r="848" spans="1:5" x14ac:dyDescent="0.25">
      <c r="A848">
        <v>847</v>
      </c>
      <c r="B848" s="3">
        <v>1</v>
      </c>
    </row>
    <row r="849" spans="1:5" x14ac:dyDescent="0.25">
      <c r="A849">
        <v>848</v>
      </c>
      <c r="B849" s="3">
        <v>1</v>
      </c>
    </row>
    <row r="850" spans="1:5" x14ac:dyDescent="0.25">
      <c r="A850">
        <v>849</v>
      </c>
      <c r="B850" s="3">
        <v>1</v>
      </c>
      <c r="E850" s="4">
        <v>4</v>
      </c>
    </row>
    <row r="851" spans="1:5" x14ac:dyDescent="0.25">
      <c r="A851">
        <v>850</v>
      </c>
      <c r="B851" s="3">
        <v>1</v>
      </c>
      <c r="E851" s="4">
        <v>4</v>
      </c>
    </row>
    <row r="852" spans="1:5" x14ac:dyDescent="0.25">
      <c r="A852">
        <v>851</v>
      </c>
      <c r="D852" s="5">
        <v>3</v>
      </c>
      <c r="E852" s="4">
        <v>4</v>
      </c>
    </row>
    <row r="853" spans="1:5" x14ac:dyDescent="0.25">
      <c r="A853">
        <v>852</v>
      </c>
      <c r="D853" s="5">
        <v>3</v>
      </c>
      <c r="E853" s="4">
        <v>4</v>
      </c>
    </row>
    <row r="854" spans="1:5" x14ac:dyDescent="0.25">
      <c r="A854">
        <v>853</v>
      </c>
      <c r="D854" s="5">
        <v>3</v>
      </c>
      <c r="E854" s="4">
        <v>4</v>
      </c>
    </row>
    <row r="855" spans="1:5" x14ac:dyDescent="0.25">
      <c r="A855">
        <v>854</v>
      </c>
      <c r="D855" s="5">
        <v>3</v>
      </c>
      <c r="E855" s="4">
        <v>4</v>
      </c>
    </row>
    <row r="856" spans="1:5" x14ac:dyDescent="0.25">
      <c r="A856">
        <v>855</v>
      </c>
      <c r="D856" s="5">
        <v>3</v>
      </c>
      <c r="E856" s="4">
        <v>4</v>
      </c>
    </row>
    <row r="857" spans="1:5" x14ac:dyDescent="0.25">
      <c r="A857">
        <v>856</v>
      </c>
      <c r="C857" s="2">
        <v>2</v>
      </c>
      <c r="D857" s="5">
        <v>3</v>
      </c>
      <c r="E857" s="4">
        <v>4</v>
      </c>
    </row>
    <row r="858" spans="1:5" x14ac:dyDescent="0.25">
      <c r="A858">
        <v>857</v>
      </c>
      <c r="C858" s="2">
        <v>2</v>
      </c>
      <c r="D858" s="5">
        <v>3</v>
      </c>
      <c r="E858" s="4">
        <v>4</v>
      </c>
    </row>
    <row r="859" spans="1:5" x14ac:dyDescent="0.25">
      <c r="A859">
        <v>858</v>
      </c>
      <c r="C859" s="2">
        <v>2</v>
      </c>
      <c r="D859" s="5">
        <v>3</v>
      </c>
      <c r="E859" s="4">
        <v>4</v>
      </c>
    </row>
    <row r="860" spans="1:5" x14ac:dyDescent="0.25">
      <c r="A860">
        <v>859</v>
      </c>
      <c r="C860" s="2">
        <v>2</v>
      </c>
      <c r="D860" s="5">
        <v>3</v>
      </c>
    </row>
    <row r="861" spans="1:5" x14ac:dyDescent="0.25">
      <c r="A861">
        <v>860</v>
      </c>
      <c r="C861" s="2">
        <v>2</v>
      </c>
      <c r="D861" s="5">
        <v>3</v>
      </c>
    </row>
    <row r="862" spans="1:5" x14ac:dyDescent="0.25">
      <c r="A862">
        <v>861</v>
      </c>
      <c r="C862" s="2">
        <v>2</v>
      </c>
      <c r="D862" s="5">
        <v>3</v>
      </c>
    </row>
    <row r="863" spans="1:5" x14ac:dyDescent="0.25">
      <c r="A863">
        <v>862</v>
      </c>
      <c r="C863" s="2">
        <v>2</v>
      </c>
    </row>
    <row r="864" spans="1:5" x14ac:dyDescent="0.25">
      <c r="A864">
        <v>863</v>
      </c>
      <c r="C864" s="2">
        <v>2</v>
      </c>
    </row>
    <row r="865" spans="1:6" x14ac:dyDescent="0.25">
      <c r="A865">
        <v>864</v>
      </c>
      <c r="B865" s="3">
        <v>1</v>
      </c>
      <c r="C865" s="2">
        <v>2</v>
      </c>
    </row>
    <row r="866" spans="1:6" x14ac:dyDescent="0.25">
      <c r="A866">
        <v>865</v>
      </c>
      <c r="B866" s="3">
        <v>1</v>
      </c>
      <c r="C866" s="2">
        <v>2</v>
      </c>
    </row>
    <row r="867" spans="1:6" x14ac:dyDescent="0.25">
      <c r="A867">
        <v>866</v>
      </c>
      <c r="B867" s="3">
        <v>1</v>
      </c>
      <c r="C867" s="2">
        <v>2</v>
      </c>
    </row>
    <row r="868" spans="1:6" x14ac:dyDescent="0.25">
      <c r="A868">
        <v>867</v>
      </c>
      <c r="B868" s="3">
        <v>1</v>
      </c>
      <c r="C868" s="2">
        <v>2</v>
      </c>
    </row>
    <row r="869" spans="1:6" x14ac:dyDescent="0.25">
      <c r="A869">
        <v>868</v>
      </c>
      <c r="B869" s="3">
        <v>1</v>
      </c>
      <c r="C869" s="2">
        <v>2</v>
      </c>
    </row>
    <row r="870" spans="1:6" x14ac:dyDescent="0.25">
      <c r="A870">
        <v>869</v>
      </c>
      <c r="B870" s="3">
        <v>1</v>
      </c>
    </row>
    <row r="871" spans="1:6" x14ac:dyDescent="0.25">
      <c r="A871">
        <v>870</v>
      </c>
      <c r="B871" s="3">
        <v>1</v>
      </c>
      <c r="F871" t="s">
        <v>22</v>
      </c>
    </row>
    <row r="872" spans="1:6" x14ac:dyDescent="0.25">
      <c r="A872">
        <v>871</v>
      </c>
    </row>
    <row r="873" spans="1:6" x14ac:dyDescent="0.25">
      <c r="A873">
        <v>872</v>
      </c>
      <c r="F873" t="s">
        <v>22</v>
      </c>
    </row>
    <row r="874" spans="1:6" x14ac:dyDescent="0.25">
      <c r="A874">
        <v>873</v>
      </c>
      <c r="B874" s="3">
        <v>1</v>
      </c>
      <c r="E874" s="4">
        <v>4</v>
      </c>
    </row>
    <row r="875" spans="1:6" x14ac:dyDescent="0.25">
      <c r="A875">
        <v>874</v>
      </c>
      <c r="B875" s="3">
        <v>1</v>
      </c>
      <c r="E875" s="4">
        <v>4</v>
      </c>
    </row>
    <row r="876" spans="1:6" x14ac:dyDescent="0.25">
      <c r="A876">
        <v>875</v>
      </c>
      <c r="B876" s="3">
        <v>1</v>
      </c>
      <c r="E876" s="4">
        <v>4</v>
      </c>
    </row>
    <row r="877" spans="1:6" x14ac:dyDescent="0.25">
      <c r="A877">
        <v>876</v>
      </c>
      <c r="B877" s="3">
        <v>1</v>
      </c>
      <c r="E877" s="4">
        <v>4</v>
      </c>
    </row>
    <row r="878" spans="1:6" x14ac:dyDescent="0.25">
      <c r="A878">
        <v>877</v>
      </c>
      <c r="B878" s="3">
        <v>1</v>
      </c>
      <c r="E878" s="4">
        <v>4</v>
      </c>
    </row>
    <row r="879" spans="1:6" x14ac:dyDescent="0.25">
      <c r="A879">
        <v>878</v>
      </c>
      <c r="B879" s="3">
        <v>1</v>
      </c>
      <c r="E879" s="4">
        <v>4</v>
      </c>
    </row>
    <row r="880" spans="1:6" x14ac:dyDescent="0.25">
      <c r="A880">
        <v>879</v>
      </c>
      <c r="B880" s="3">
        <v>1</v>
      </c>
      <c r="E880" s="4">
        <v>4</v>
      </c>
    </row>
    <row r="881" spans="1:5" x14ac:dyDescent="0.25">
      <c r="A881">
        <v>880</v>
      </c>
      <c r="B881" s="3">
        <v>1</v>
      </c>
      <c r="E881" s="4">
        <v>4</v>
      </c>
    </row>
    <row r="882" spans="1:5" x14ac:dyDescent="0.25">
      <c r="A882">
        <v>881</v>
      </c>
      <c r="B882" s="3">
        <v>1</v>
      </c>
      <c r="E882" s="4">
        <v>4</v>
      </c>
    </row>
    <row r="883" spans="1:5" x14ac:dyDescent="0.25">
      <c r="A883">
        <v>882</v>
      </c>
      <c r="B883" s="3">
        <v>1</v>
      </c>
      <c r="E883" s="4">
        <v>4</v>
      </c>
    </row>
    <row r="884" spans="1:5" x14ac:dyDescent="0.25">
      <c r="A884">
        <v>883</v>
      </c>
    </row>
    <row r="885" spans="1:5" x14ac:dyDescent="0.25">
      <c r="A885">
        <v>884</v>
      </c>
      <c r="C885" s="2">
        <v>2</v>
      </c>
    </row>
    <row r="886" spans="1:5" x14ac:dyDescent="0.25">
      <c r="A886">
        <v>885</v>
      </c>
      <c r="C886" s="2">
        <v>2</v>
      </c>
    </row>
    <row r="887" spans="1:5" x14ac:dyDescent="0.25">
      <c r="A887">
        <v>886</v>
      </c>
      <c r="C887" s="2">
        <v>2</v>
      </c>
      <c r="D887" s="5">
        <v>3</v>
      </c>
    </row>
    <row r="888" spans="1:5" x14ac:dyDescent="0.25">
      <c r="A888">
        <v>887</v>
      </c>
      <c r="C888" s="2">
        <v>2</v>
      </c>
      <c r="D888" s="5">
        <v>3</v>
      </c>
    </row>
    <row r="889" spans="1:5" x14ac:dyDescent="0.25">
      <c r="A889">
        <v>888</v>
      </c>
      <c r="C889" s="2">
        <v>2</v>
      </c>
      <c r="D889" s="5">
        <v>3</v>
      </c>
    </row>
    <row r="890" spans="1:5" x14ac:dyDescent="0.25">
      <c r="A890">
        <v>889</v>
      </c>
      <c r="C890" s="2">
        <v>2</v>
      </c>
      <c r="D890" s="5">
        <v>3</v>
      </c>
    </row>
    <row r="891" spans="1:5" x14ac:dyDescent="0.25">
      <c r="A891">
        <v>890</v>
      </c>
      <c r="C891" s="2">
        <v>2</v>
      </c>
      <c r="D891" s="5">
        <v>3</v>
      </c>
    </row>
    <row r="892" spans="1:5" x14ac:dyDescent="0.25">
      <c r="A892">
        <v>891</v>
      </c>
      <c r="C892" s="2">
        <v>2</v>
      </c>
      <c r="D892" s="5">
        <v>3</v>
      </c>
    </row>
    <row r="893" spans="1:5" x14ac:dyDescent="0.25">
      <c r="A893">
        <v>892</v>
      </c>
      <c r="C893" s="2">
        <v>2</v>
      </c>
      <c r="D893" s="5">
        <v>3</v>
      </c>
    </row>
    <row r="894" spans="1:5" x14ac:dyDescent="0.25">
      <c r="A894">
        <v>893</v>
      </c>
      <c r="C894" s="2">
        <v>2</v>
      </c>
      <c r="D894" s="5">
        <v>3</v>
      </c>
    </row>
    <row r="895" spans="1:5" x14ac:dyDescent="0.25">
      <c r="A895">
        <v>894</v>
      </c>
      <c r="D895" s="5">
        <v>3</v>
      </c>
    </row>
    <row r="896" spans="1:5" x14ac:dyDescent="0.25">
      <c r="A896">
        <v>895</v>
      </c>
      <c r="D896" s="5">
        <v>3</v>
      </c>
      <c r="E896" s="4">
        <v>4</v>
      </c>
    </row>
    <row r="897" spans="1:5" x14ac:dyDescent="0.25">
      <c r="A897">
        <v>896</v>
      </c>
      <c r="B897" s="3">
        <v>1</v>
      </c>
      <c r="E897" s="4">
        <v>4</v>
      </c>
    </row>
    <row r="898" spans="1:5" x14ac:dyDescent="0.25">
      <c r="A898">
        <v>897</v>
      </c>
      <c r="B898" s="3">
        <v>1</v>
      </c>
      <c r="E898" s="4">
        <v>4</v>
      </c>
    </row>
    <row r="899" spans="1:5" x14ac:dyDescent="0.25">
      <c r="A899">
        <v>898</v>
      </c>
      <c r="B899" s="3">
        <v>1</v>
      </c>
      <c r="E899" s="4">
        <v>4</v>
      </c>
    </row>
    <row r="900" spans="1:5" x14ac:dyDescent="0.25">
      <c r="A900">
        <v>899</v>
      </c>
      <c r="B900" s="3">
        <v>1</v>
      </c>
      <c r="E900" s="4">
        <v>4</v>
      </c>
    </row>
    <row r="901" spans="1:5" x14ac:dyDescent="0.25">
      <c r="A901">
        <v>900</v>
      </c>
      <c r="B901" s="3">
        <v>1</v>
      </c>
      <c r="E901" s="4">
        <v>4</v>
      </c>
    </row>
    <row r="902" spans="1:5" x14ac:dyDescent="0.25">
      <c r="A902">
        <v>901</v>
      </c>
      <c r="B902" s="3">
        <v>1</v>
      </c>
      <c r="E902" s="4">
        <v>4</v>
      </c>
    </row>
    <row r="903" spans="1:5" x14ac:dyDescent="0.25">
      <c r="A903">
        <v>902</v>
      </c>
      <c r="B903" s="3">
        <v>1</v>
      </c>
      <c r="E903" s="4">
        <v>4</v>
      </c>
    </row>
    <row r="904" spans="1:5" x14ac:dyDescent="0.25">
      <c r="A904">
        <v>903</v>
      </c>
      <c r="B904" s="3">
        <v>1</v>
      </c>
      <c r="E904" s="4">
        <v>4</v>
      </c>
    </row>
    <row r="905" spans="1:5" x14ac:dyDescent="0.25">
      <c r="A905">
        <v>904</v>
      </c>
      <c r="B905" s="3">
        <v>1</v>
      </c>
    </row>
    <row r="906" spans="1:5" x14ac:dyDescent="0.25">
      <c r="A906">
        <v>905</v>
      </c>
      <c r="B906" s="3">
        <v>1</v>
      </c>
    </row>
    <row r="907" spans="1:5" x14ac:dyDescent="0.25">
      <c r="A907">
        <v>906</v>
      </c>
      <c r="C907" s="2">
        <v>2</v>
      </c>
    </row>
    <row r="908" spans="1:5" x14ac:dyDescent="0.25">
      <c r="A908">
        <v>907</v>
      </c>
      <c r="C908" s="2">
        <v>2</v>
      </c>
    </row>
    <row r="909" spans="1:5" x14ac:dyDescent="0.25">
      <c r="A909">
        <v>908</v>
      </c>
      <c r="C909" s="2">
        <v>2</v>
      </c>
    </row>
    <row r="910" spans="1:5" x14ac:dyDescent="0.25">
      <c r="A910">
        <v>909</v>
      </c>
      <c r="C910" s="2">
        <v>2</v>
      </c>
    </row>
    <row r="911" spans="1:5" x14ac:dyDescent="0.25">
      <c r="A911">
        <v>910</v>
      </c>
      <c r="C911" s="2">
        <v>2</v>
      </c>
      <c r="D911" s="5">
        <v>3</v>
      </c>
    </row>
    <row r="912" spans="1:5" x14ac:dyDescent="0.25">
      <c r="A912">
        <v>911</v>
      </c>
      <c r="C912" s="2">
        <v>2</v>
      </c>
      <c r="D912" s="5">
        <v>3</v>
      </c>
    </row>
    <row r="913" spans="1:5" x14ac:dyDescent="0.25">
      <c r="A913">
        <v>912</v>
      </c>
      <c r="C913" s="2">
        <v>2</v>
      </c>
      <c r="D913" s="5">
        <v>3</v>
      </c>
    </row>
    <row r="914" spans="1:5" x14ac:dyDescent="0.25">
      <c r="A914">
        <v>913</v>
      </c>
      <c r="C914" s="2">
        <v>2</v>
      </c>
      <c r="D914" s="5">
        <v>3</v>
      </c>
    </row>
    <row r="915" spans="1:5" x14ac:dyDescent="0.25">
      <c r="A915">
        <v>914</v>
      </c>
      <c r="C915" s="2">
        <v>2</v>
      </c>
      <c r="D915" s="5">
        <v>3</v>
      </c>
    </row>
    <row r="916" spans="1:5" x14ac:dyDescent="0.25">
      <c r="A916">
        <v>915</v>
      </c>
      <c r="D916" s="5">
        <v>3</v>
      </c>
      <c r="E916" s="4">
        <v>4</v>
      </c>
    </row>
    <row r="917" spans="1:5" x14ac:dyDescent="0.25">
      <c r="A917">
        <v>916</v>
      </c>
      <c r="D917" s="5">
        <v>3</v>
      </c>
      <c r="E917" s="4">
        <v>4</v>
      </c>
    </row>
    <row r="918" spans="1:5" x14ac:dyDescent="0.25">
      <c r="A918">
        <v>917</v>
      </c>
      <c r="D918" s="5">
        <v>3</v>
      </c>
      <c r="E918" s="4">
        <v>4</v>
      </c>
    </row>
    <row r="919" spans="1:5" x14ac:dyDescent="0.25">
      <c r="A919">
        <v>918</v>
      </c>
      <c r="D919" s="5">
        <v>3</v>
      </c>
      <c r="E919" s="4">
        <v>4</v>
      </c>
    </row>
    <row r="920" spans="1:5" x14ac:dyDescent="0.25">
      <c r="A920">
        <v>919</v>
      </c>
      <c r="E920" s="4">
        <v>4</v>
      </c>
    </row>
    <row r="921" spans="1:5" x14ac:dyDescent="0.25">
      <c r="A921">
        <v>920</v>
      </c>
      <c r="B921" s="3">
        <v>1</v>
      </c>
      <c r="E921" s="4">
        <v>4</v>
      </c>
    </row>
    <row r="922" spans="1:5" x14ac:dyDescent="0.25">
      <c r="A922">
        <v>921</v>
      </c>
      <c r="B922" s="3">
        <v>1</v>
      </c>
      <c r="E922" s="4">
        <v>4</v>
      </c>
    </row>
    <row r="923" spans="1:5" x14ac:dyDescent="0.25">
      <c r="A923">
        <v>922</v>
      </c>
      <c r="B923" s="3">
        <v>1</v>
      </c>
      <c r="E923" s="4">
        <v>4</v>
      </c>
    </row>
    <row r="924" spans="1:5" x14ac:dyDescent="0.25">
      <c r="A924">
        <v>923</v>
      </c>
      <c r="B924" s="3">
        <v>1</v>
      </c>
    </row>
    <row r="925" spans="1:5" x14ac:dyDescent="0.25">
      <c r="A925">
        <v>924</v>
      </c>
      <c r="B925" s="3">
        <v>1</v>
      </c>
    </row>
    <row r="926" spans="1:5" x14ac:dyDescent="0.25">
      <c r="A926">
        <v>925</v>
      </c>
      <c r="B926" s="3">
        <v>1</v>
      </c>
    </row>
    <row r="927" spans="1:5" x14ac:dyDescent="0.25">
      <c r="A927">
        <v>926</v>
      </c>
      <c r="B927" s="3">
        <v>1</v>
      </c>
    </row>
    <row r="928" spans="1:5" x14ac:dyDescent="0.25">
      <c r="A928">
        <v>927</v>
      </c>
      <c r="B928" s="3">
        <v>1</v>
      </c>
      <c r="C928" s="2">
        <v>2</v>
      </c>
    </row>
    <row r="929" spans="1:5" x14ac:dyDescent="0.25">
      <c r="A929">
        <v>928</v>
      </c>
      <c r="B929" s="3">
        <v>1</v>
      </c>
      <c r="C929" s="2">
        <v>2</v>
      </c>
    </row>
    <row r="930" spans="1:5" x14ac:dyDescent="0.25">
      <c r="A930">
        <v>929</v>
      </c>
      <c r="B930" s="3">
        <v>1</v>
      </c>
      <c r="C930" s="2">
        <v>2</v>
      </c>
    </row>
    <row r="931" spans="1:5" x14ac:dyDescent="0.25">
      <c r="A931">
        <v>930</v>
      </c>
      <c r="C931" s="2">
        <v>2</v>
      </c>
    </row>
    <row r="932" spans="1:5" x14ac:dyDescent="0.25">
      <c r="A932">
        <v>931</v>
      </c>
      <c r="C932" s="2">
        <v>2</v>
      </c>
    </row>
    <row r="933" spans="1:5" x14ac:dyDescent="0.25">
      <c r="A933">
        <v>932</v>
      </c>
      <c r="C933" s="2">
        <v>2</v>
      </c>
    </row>
    <row r="934" spans="1:5" x14ac:dyDescent="0.25">
      <c r="A934">
        <v>933</v>
      </c>
      <c r="C934" s="2">
        <v>2</v>
      </c>
    </row>
    <row r="935" spans="1:5" x14ac:dyDescent="0.25">
      <c r="A935">
        <v>934</v>
      </c>
      <c r="C935" s="2">
        <v>2</v>
      </c>
    </row>
    <row r="936" spans="1:5" x14ac:dyDescent="0.25">
      <c r="A936">
        <v>935</v>
      </c>
      <c r="C936" s="2">
        <v>2</v>
      </c>
      <c r="D936" s="5">
        <v>3</v>
      </c>
      <c r="E936" s="4">
        <v>4</v>
      </c>
    </row>
    <row r="937" spans="1:5" x14ac:dyDescent="0.25">
      <c r="A937">
        <v>936</v>
      </c>
      <c r="D937" s="5">
        <v>3</v>
      </c>
      <c r="E937" s="4">
        <v>4</v>
      </c>
    </row>
    <row r="938" spans="1:5" x14ac:dyDescent="0.25">
      <c r="A938">
        <v>937</v>
      </c>
      <c r="D938" s="5">
        <v>3</v>
      </c>
      <c r="E938" s="4">
        <v>4</v>
      </c>
    </row>
    <row r="939" spans="1:5" x14ac:dyDescent="0.25">
      <c r="A939">
        <v>938</v>
      </c>
      <c r="D939" s="5">
        <v>3</v>
      </c>
      <c r="E939" s="4">
        <v>4</v>
      </c>
    </row>
    <row r="940" spans="1:5" x14ac:dyDescent="0.25">
      <c r="A940">
        <v>939</v>
      </c>
      <c r="D940" s="5">
        <v>3</v>
      </c>
      <c r="E940" s="4">
        <v>4</v>
      </c>
    </row>
    <row r="941" spans="1:5" x14ac:dyDescent="0.25">
      <c r="A941">
        <v>940</v>
      </c>
      <c r="D941" s="5">
        <v>3</v>
      </c>
      <c r="E941" s="4">
        <v>4</v>
      </c>
    </row>
    <row r="942" spans="1:5" x14ac:dyDescent="0.25">
      <c r="A942">
        <v>941</v>
      </c>
      <c r="D942" s="5">
        <v>3</v>
      </c>
      <c r="E942" s="4">
        <v>4</v>
      </c>
    </row>
    <row r="943" spans="1:5" x14ac:dyDescent="0.25">
      <c r="A943">
        <v>942</v>
      </c>
      <c r="D943" s="5">
        <v>3</v>
      </c>
      <c r="E943" s="4">
        <v>4</v>
      </c>
    </row>
    <row r="944" spans="1:5" x14ac:dyDescent="0.25">
      <c r="A944">
        <v>943</v>
      </c>
      <c r="E944" s="4">
        <v>4</v>
      </c>
    </row>
    <row r="945" spans="1:5" x14ac:dyDescent="0.25">
      <c r="A945">
        <v>944</v>
      </c>
      <c r="E945" s="4">
        <v>4</v>
      </c>
    </row>
    <row r="946" spans="1:5" x14ac:dyDescent="0.25">
      <c r="A946">
        <v>945</v>
      </c>
      <c r="B946" s="3">
        <v>1</v>
      </c>
    </row>
    <row r="947" spans="1:5" x14ac:dyDescent="0.25">
      <c r="A947">
        <v>946</v>
      </c>
      <c r="B947" s="3">
        <v>1</v>
      </c>
    </row>
    <row r="948" spans="1:5" x14ac:dyDescent="0.25">
      <c r="A948">
        <v>947</v>
      </c>
      <c r="B948" s="3">
        <v>1</v>
      </c>
    </row>
    <row r="949" spans="1:5" x14ac:dyDescent="0.25">
      <c r="A949">
        <v>948</v>
      </c>
      <c r="B949" s="3">
        <v>1</v>
      </c>
    </row>
    <row r="950" spans="1:5" x14ac:dyDescent="0.25">
      <c r="A950">
        <v>949</v>
      </c>
      <c r="B950" s="3">
        <v>1</v>
      </c>
    </row>
    <row r="951" spans="1:5" x14ac:dyDescent="0.25">
      <c r="A951">
        <v>950</v>
      </c>
      <c r="B951" s="3">
        <v>1</v>
      </c>
      <c r="C951" s="2">
        <v>2</v>
      </c>
    </row>
    <row r="952" spans="1:5" x14ac:dyDescent="0.25">
      <c r="A952">
        <v>951</v>
      </c>
      <c r="B952" s="3">
        <v>1</v>
      </c>
      <c r="C952" s="2">
        <v>2</v>
      </c>
    </row>
    <row r="953" spans="1:5" x14ac:dyDescent="0.25">
      <c r="A953">
        <v>952</v>
      </c>
      <c r="B953" s="3">
        <v>1</v>
      </c>
      <c r="C953" s="2">
        <v>2</v>
      </c>
    </row>
    <row r="954" spans="1:5" x14ac:dyDescent="0.25">
      <c r="A954">
        <v>953</v>
      </c>
      <c r="C954" s="2">
        <v>2</v>
      </c>
    </row>
    <row r="955" spans="1:5" x14ac:dyDescent="0.25">
      <c r="A955">
        <v>954</v>
      </c>
      <c r="C955" s="2">
        <v>2</v>
      </c>
    </row>
    <row r="956" spans="1:5" x14ac:dyDescent="0.25">
      <c r="A956">
        <v>955</v>
      </c>
      <c r="C956" s="2">
        <v>2</v>
      </c>
    </row>
    <row r="957" spans="1:5" x14ac:dyDescent="0.25">
      <c r="A957">
        <v>956</v>
      </c>
      <c r="C957" s="2">
        <v>2</v>
      </c>
    </row>
    <row r="958" spans="1:5" x14ac:dyDescent="0.25">
      <c r="A958">
        <v>957</v>
      </c>
      <c r="C958" s="2">
        <v>2</v>
      </c>
      <c r="E958" s="4">
        <v>4</v>
      </c>
    </row>
    <row r="959" spans="1:5" x14ac:dyDescent="0.25">
      <c r="A959">
        <v>958</v>
      </c>
      <c r="D959" s="5">
        <v>3</v>
      </c>
      <c r="E959" s="4">
        <v>4</v>
      </c>
    </row>
    <row r="960" spans="1:5" x14ac:dyDescent="0.25">
      <c r="A960">
        <v>959</v>
      </c>
      <c r="D960" s="5">
        <v>3</v>
      </c>
      <c r="E960" s="4">
        <v>4</v>
      </c>
    </row>
    <row r="961" spans="1:5" x14ac:dyDescent="0.25">
      <c r="A961">
        <v>960</v>
      </c>
      <c r="D961" s="5">
        <v>3</v>
      </c>
      <c r="E961" s="4">
        <v>4</v>
      </c>
    </row>
    <row r="962" spans="1:5" x14ac:dyDescent="0.25">
      <c r="A962">
        <v>961</v>
      </c>
      <c r="D962" s="5">
        <v>3</v>
      </c>
      <c r="E962" s="4">
        <v>4</v>
      </c>
    </row>
    <row r="963" spans="1:5" x14ac:dyDescent="0.25">
      <c r="A963">
        <v>962</v>
      </c>
      <c r="D963" s="5">
        <v>3</v>
      </c>
      <c r="E963" s="4">
        <v>4</v>
      </c>
    </row>
    <row r="964" spans="1:5" x14ac:dyDescent="0.25">
      <c r="A964">
        <v>963</v>
      </c>
      <c r="D964" s="5">
        <v>3</v>
      </c>
      <c r="E964" s="4">
        <v>4</v>
      </c>
    </row>
    <row r="965" spans="1:5" x14ac:dyDescent="0.25">
      <c r="A965">
        <v>964</v>
      </c>
      <c r="D965" s="5">
        <v>3</v>
      </c>
      <c r="E965" s="4">
        <v>4</v>
      </c>
    </row>
    <row r="966" spans="1:5" x14ac:dyDescent="0.25">
      <c r="A966">
        <v>965</v>
      </c>
      <c r="D966" s="5">
        <v>3</v>
      </c>
      <c r="E966" s="4">
        <v>4</v>
      </c>
    </row>
    <row r="967" spans="1:5" x14ac:dyDescent="0.25">
      <c r="A967">
        <v>966</v>
      </c>
      <c r="B967" s="3">
        <v>1</v>
      </c>
    </row>
    <row r="968" spans="1:5" x14ac:dyDescent="0.25">
      <c r="A968">
        <v>967</v>
      </c>
      <c r="B968" s="3">
        <v>1</v>
      </c>
    </row>
    <row r="969" spans="1:5" x14ac:dyDescent="0.25">
      <c r="A969">
        <v>968</v>
      </c>
      <c r="B969" s="3">
        <v>1</v>
      </c>
    </row>
    <row r="970" spans="1:5" x14ac:dyDescent="0.25">
      <c r="A970">
        <v>969</v>
      </c>
      <c r="B970" s="3">
        <v>1</v>
      </c>
    </row>
    <row r="971" spans="1:5" x14ac:dyDescent="0.25">
      <c r="A971">
        <v>970</v>
      </c>
      <c r="B971" s="3">
        <v>1</v>
      </c>
    </row>
    <row r="972" spans="1:5" x14ac:dyDescent="0.25">
      <c r="A972">
        <v>971</v>
      </c>
      <c r="B972" s="3">
        <v>1</v>
      </c>
      <c r="C972" s="2">
        <v>2</v>
      </c>
    </row>
    <row r="973" spans="1:5" x14ac:dyDescent="0.25">
      <c r="A973">
        <v>972</v>
      </c>
      <c r="B973" s="3">
        <v>1</v>
      </c>
      <c r="C973" s="2">
        <v>2</v>
      </c>
    </row>
    <row r="974" spans="1:5" x14ac:dyDescent="0.25">
      <c r="A974">
        <v>973</v>
      </c>
      <c r="B974" s="3">
        <v>1</v>
      </c>
      <c r="C974" s="2">
        <v>2</v>
      </c>
    </row>
    <row r="975" spans="1:5" x14ac:dyDescent="0.25">
      <c r="A975">
        <v>974</v>
      </c>
      <c r="B975" s="3">
        <v>1</v>
      </c>
      <c r="C975" s="2">
        <v>2</v>
      </c>
    </row>
    <row r="976" spans="1:5" x14ac:dyDescent="0.25">
      <c r="A976">
        <v>975</v>
      </c>
      <c r="C976" s="2">
        <v>2</v>
      </c>
    </row>
    <row r="977" spans="1:5" x14ac:dyDescent="0.25">
      <c r="A977">
        <v>976</v>
      </c>
      <c r="C977" s="2">
        <v>2</v>
      </c>
    </row>
    <row r="978" spans="1:5" x14ac:dyDescent="0.25">
      <c r="A978">
        <v>977</v>
      </c>
      <c r="C978" s="2">
        <v>2</v>
      </c>
    </row>
    <row r="979" spans="1:5" x14ac:dyDescent="0.25">
      <c r="A979">
        <v>978</v>
      </c>
      <c r="C979" s="2">
        <v>2</v>
      </c>
    </row>
    <row r="980" spans="1:5" x14ac:dyDescent="0.25">
      <c r="A980">
        <v>979</v>
      </c>
      <c r="C980" s="2">
        <v>2</v>
      </c>
      <c r="D980" s="5">
        <v>3</v>
      </c>
    </row>
    <row r="981" spans="1:5" x14ac:dyDescent="0.25">
      <c r="A981">
        <v>980</v>
      </c>
      <c r="D981" s="5">
        <v>3</v>
      </c>
      <c r="E981" s="4">
        <v>4</v>
      </c>
    </row>
    <row r="982" spans="1:5" x14ac:dyDescent="0.25">
      <c r="A982">
        <v>981</v>
      </c>
      <c r="D982" s="5">
        <v>3</v>
      </c>
      <c r="E982" s="4">
        <v>4</v>
      </c>
    </row>
    <row r="983" spans="1:5" x14ac:dyDescent="0.25">
      <c r="A983">
        <v>982</v>
      </c>
      <c r="D983" s="5">
        <v>3</v>
      </c>
      <c r="E983" s="4">
        <v>4</v>
      </c>
    </row>
    <row r="984" spans="1:5" x14ac:dyDescent="0.25">
      <c r="A984">
        <v>983</v>
      </c>
      <c r="D984" s="5">
        <v>3</v>
      </c>
      <c r="E984" s="4">
        <v>4</v>
      </c>
    </row>
    <row r="985" spans="1:5" x14ac:dyDescent="0.25">
      <c r="A985">
        <v>984</v>
      </c>
      <c r="D985" s="5">
        <v>3</v>
      </c>
      <c r="E985" s="4">
        <v>4</v>
      </c>
    </row>
    <row r="986" spans="1:5" x14ac:dyDescent="0.25">
      <c r="A986">
        <v>985</v>
      </c>
      <c r="D986" s="5">
        <v>3</v>
      </c>
      <c r="E986" s="4">
        <v>4</v>
      </c>
    </row>
    <row r="987" spans="1:5" x14ac:dyDescent="0.25">
      <c r="A987">
        <v>986</v>
      </c>
      <c r="D987" s="5">
        <v>3</v>
      </c>
      <c r="E987" s="4">
        <v>4</v>
      </c>
    </row>
    <row r="988" spans="1:5" x14ac:dyDescent="0.25">
      <c r="A988">
        <v>987</v>
      </c>
      <c r="D988" s="5">
        <v>3</v>
      </c>
      <c r="E988" s="4">
        <v>4</v>
      </c>
    </row>
    <row r="989" spans="1:5" x14ac:dyDescent="0.25">
      <c r="A989">
        <v>988</v>
      </c>
      <c r="E989" s="4">
        <v>4</v>
      </c>
    </row>
    <row r="990" spans="1:5" x14ac:dyDescent="0.25">
      <c r="A990">
        <v>989</v>
      </c>
      <c r="B990" s="3">
        <v>1</v>
      </c>
    </row>
    <row r="991" spans="1:5" x14ac:dyDescent="0.25">
      <c r="A991">
        <v>990</v>
      </c>
      <c r="B991" s="3">
        <v>1</v>
      </c>
    </row>
    <row r="992" spans="1:5" x14ac:dyDescent="0.25">
      <c r="A992">
        <v>991</v>
      </c>
      <c r="B992" s="3">
        <v>1</v>
      </c>
    </row>
    <row r="993" spans="1:5" x14ac:dyDescent="0.25">
      <c r="A993">
        <v>992</v>
      </c>
      <c r="B993" s="3">
        <v>1</v>
      </c>
    </row>
    <row r="994" spans="1:5" x14ac:dyDescent="0.25">
      <c r="A994">
        <v>993</v>
      </c>
      <c r="B994" s="3">
        <v>1</v>
      </c>
      <c r="C994" s="2">
        <v>2</v>
      </c>
    </row>
    <row r="995" spans="1:5" x14ac:dyDescent="0.25">
      <c r="A995">
        <v>994</v>
      </c>
      <c r="B995" s="3">
        <v>1</v>
      </c>
      <c r="C995" s="2">
        <v>2</v>
      </c>
    </row>
    <row r="996" spans="1:5" x14ac:dyDescent="0.25">
      <c r="A996">
        <v>995</v>
      </c>
      <c r="B996" s="3">
        <v>1</v>
      </c>
      <c r="C996" s="2">
        <v>2</v>
      </c>
    </row>
    <row r="997" spans="1:5" x14ac:dyDescent="0.25">
      <c r="A997">
        <v>996</v>
      </c>
      <c r="B997" s="3">
        <v>1</v>
      </c>
      <c r="C997" s="2">
        <v>2</v>
      </c>
    </row>
    <row r="998" spans="1:5" x14ac:dyDescent="0.25">
      <c r="A998">
        <v>997</v>
      </c>
      <c r="B998" s="3">
        <v>1</v>
      </c>
      <c r="C998" s="2">
        <v>2</v>
      </c>
    </row>
    <row r="999" spans="1:5" x14ac:dyDescent="0.25">
      <c r="A999">
        <v>998</v>
      </c>
      <c r="C999" s="2">
        <v>2</v>
      </c>
    </row>
    <row r="1000" spans="1:5" x14ac:dyDescent="0.25">
      <c r="A1000">
        <v>999</v>
      </c>
      <c r="C1000" s="2">
        <v>2</v>
      </c>
    </row>
    <row r="1001" spans="1:5" x14ac:dyDescent="0.25">
      <c r="A1001">
        <v>1000</v>
      </c>
      <c r="C1001" s="2">
        <v>2</v>
      </c>
    </row>
    <row r="1002" spans="1:5" x14ac:dyDescent="0.25">
      <c r="A1002">
        <v>1001</v>
      </c>
      <c r="C1002" s="2">
        <v>2</v>
      </c>
    </row>
    <row r="1003" spans="1:5" x14ac:dyDescent="0.25">
      <c r="A1003">
        <v>1002</v>
      </c>
      <c r="D1003" s="5">
        <v>3</v>
      </c>
      <c r="E1003" s="4">
        <v>4</v>
      </c>
    </row>
    <row r="1004" spans="1:5" x14ac:dyDescent="0.25">
      <c r="A1004">
        <v>1003</v>
      </c>
      <c r="D1004" s="5">
        <v>3</v>
      </c>
      <c r="E1004" s="4">
        <v>4</v>
      </c>
    </row>
    <row r="1005" spans="1:5" x14ac:dyDescent="0.25">
      <c r="A1005">
        <v>1004</v>
      </c>
      <c r="D1005" s="5">
        <v>3</v>
      </c>
      <c r="E1005" s="4">
        <v>4</v>
      </c>
    </row>
    <row r="1006" spans="1:5" x14ac:dyDescent="0.25">
      <c r="A1006">
        <v>1005</v>
      </c>
      <c r="D1006" s="5">
        <v>3</v>
      </c>
      <c r="E1006" s="4">
        <v>4</v>
      </c>
    </row>
    <row r="1007" spans="1:5" x14ac:dyDescent="0.25">
      <c r="A1007">
        <v>1006</v>
      </c>
      <c r="D1007" s="5">
        <v>3</v>
      </c>
      <c r="E1007" s="4">
        <v>4</v>
      </c>
    </row>
    <row r="1008" spans="1:5" x14ac:dyDescent="0.25">
      <c r="A1008">
        <v>1007</v>
      </c>
      <c r="D1008" s="5">
        <v>3</v>
      </c>
      <c r="E1008" s="4">
        <v>4</v>
      </c>
    </row>
    <row r="1009" spans="1:5" x14ac:dyDescent="0.25">
      <c r="A1009">
        <v>1008</v>
      </c>
      <c r="D1009" s="5">
        <v>3</v>
      </c>
      <c r="E1009" s="4">
        <v>4</v>
      </c>
    </row>
    <row r="1010" spans="1:5" x14ac:dyDescent="0.25">
      <c r="A1010">
        <v>1009</v>
      </c>
      <c r="D1010" s="5">
        <v>3</v>
      </c>
      <c r="E1010" s="4">
        <v>4</v>
      </c>
    </row>
    <row r="1011" spans="1:5" x14ac:dyDescent="0.25">
      <c r="A1011">
        <v>1010</v>
      </c>
      <c r="D1011" s="5">
        <v>3</v>
      </c>
      <c r="E1011" s="4">
        <v>4</v>
      </c>
    </row>
    <row r="1012" spans="1:5" x14ac:dyDescent="0.25">
      <c r="A1012">
        <v>1011</v>
      </c>
      <c r="B1012" s="3">
        <v>1</v>
      </c>
      <c r="E1012" s="4">
        <v>4</v>
      </c>
    </row>
    <row r="1013" spans="1:5" x14ac:dyDescent="0.25">
      <c r="A1013">
        <v>1012</v>
      </c>
      <c r="B1013" s="3">
        <v>1</v>
      </c>
    </row>
    <row r="1014" spans="1:5" x14ac:dyDescent="0.25">
      <c r="A1014">
        <v>1013</v>
      </c>
      <c r="B1014" s="3">
        <v>1</v>
      </c>
    </row>
    <row r="1015" spans="1:5" x14ac:dyDescent="0.25">
      <c r="A1015">
        <v>1014</v>
      </c>
      <c r="B1015" s="3">
        <v>1</v>
      </c>
    </row>
    <row r="1016" spans="1:5" x14ac:dyDescent="0.25">
      <c r="A1016">
        <v>1015</v>
      </c>
      <c r="B1016" s="3">
        <v>1</v>
      </c>
    </row>
    <row r="1017" spans="1:5" x14ac:dyDescent="0.25">
      <c r="A1017">
        <v>1016</v>
      </c>
      <c r="B1017" s="3">
        <v>1</v>
      </c>
      <c r="C1017" s="2">
        <v>2</v>
      </c>
    </row>
    <row r="1018" spans="1:5" x14ac:dyDescent="0.25">
      <c r="A1018">
        <v>1017</v>
      </c>
      <c r="B1018" s="3">
        <v>1</v>
      </c>
      <c r="C1018" s="2">
        <v>2</v>
      </c>
    </row>
    <row r="1019" spans="1:5" x14ac:dyDescent="0.25">
      <c r="A1019">
        <v>1018</v>
      </c>
      <c r="B1019" s="3">
        <v>1</v>
      </c>
      <c r="C1019" s="2">
        <v>2</v>
      </c>
    </row>
    <row r="1020" spans="1:5" x14ac:dyDescent="0.25">
      <c r="A1020">
        <v>1019</v>
      </c>
      <c r="B1020" s="3">
        <v>1</v>
      </c>
      <c r="C1020" s="2">
        <v>2</v>
      </c>
    </row>
    <row r="1021" spans="1:5" x14ac:dyDescent="0.25">
      <c r="A1021">
        <v>1020</v>
      </c>
      <c r="B1021" s="3">
        <v>1</v>
      </c>
      <c r="C1021" s="2">
        <v>2</v>
      </c>
    </row>
    <row r="1022" spans="1:5" x14ac:dyDescent="0.25">
      <c r="A1022">
        <v>1021</v>
      </c>
      <c r="C1022" s="2">
        <v>2</v>
      </c>
    </row>
    <row r="1023" spans="1:5" x14ac:dyDescent="0.25">
      <c r="A1023">
        <v>1022</v>
      </c>
      <c r="C1023" s="2">
        <v>2</v>
      </c>
    </row>
    <row r="1024" spans="1:5" x14ac:dyDescent="0.25">
      <c r="A1024">
        <v>1023</v>
      </c>
      <c r="C1024" s="2">
        <v>2</v>
      </c>
    </row>
    <row r="1025" spans="1:5" x14ac:dyDescent="0.25">
      <c r="A1025">
        <v>1024</v>
      </c>
      <c r="D1025" s="5">
        <v>3</v>
      </c>
    </row>
    <row r="1026" spans="1:5" x14ac:dyDescent="0.25">
      <c r="A1026">
        <v>1025</v>
      </c>
      <c r="D1026" s="5">
        <v>3</v>
      </c>
      <c r="E1026" s="4">
        <v>4</v>
      </c>
    </row>
    <row r="1027" spans="1:5" x14ac:dyDescent="0.25">
      <c r="A1027">
        <v>1026</v>
      </c>
      <c r="D1027" s="5">
        <v>3</v>
      </c>
      <c r="E1027" s="4">
        <v>4</v>
      </c>
    </row>
    <row r="1028" spans="1:5" x14ac:dyDescent="0.25">
      <c r="A1028">
        <v>1027</v>
      </c>
      <c r="D1028" s="5">
        <v>3</v>
      </c>
      <c r="E1028" s="4">
        <v>4</v>
      </c>
    </row>
    <row r="1029" spans="1:5" x14ac:dyDescent="0.25">
      <c r="A1029">
        <v>1028</v>
      </c>
      <c r="D1029" s="5">
        <v>3</v>
      </c>
      <c r="E1029" s="4">
        <v>4</v>
      </c>
    </row>
    <row r="1030" spans="1:5" x14ac:dyDescent="0.25">
      <c r="A1030">
        <v>1029</v>
      </c>
      <c r="D1030" s="5">
        <v>3</v>
      </c>
      <c r="E1030" s="4">
        <v>4</v>
      </c>
    </row>
    <row r="1031" spans="1:5" x14ac:dyDescent="0.25">
      <c r="A1031">
        <v>1030</v>
      </c>
      <c r="D1031" s="5">
        <v>3</v>
      </c>
      <c r="E1031" s="4">
        <v>4</v>
      </c>
    </row>
    <row r="1032" spans="1:5" x14ac:dyDescent="0.25">
      <c r="A1032">
        <v>1031</v>
      </c>
      <c r="D1032" s="5">
        <v>3</v>
      </c>
      <c r="E1032" s="4">
        <v>4</v>
      </c>
    </row>
    <row r="1033" spans="1:5" x14ac:dyDescent="0.25">
      <c r="A1033">
        <v>1032</v>
      </c>
      <c r="B1033" s="3">
        <v>1</v>
      </c>
      <c r="D1033" s="5">
        <v>3</v>
      </c>
      <c r="E1033" s="4">
        <v>4</v>
      </c>
    </row>
    <row r="1034" spans="1:5" x14ac:dyDescent="0.25">
      <c r="A1034">
        <v>1033</v>
      </c>
      <c r="B1034" s="3">
        <v>1</v>
      </c>
      <c r="E1034" s="4">
        <v>4</v>
      </c>
    </row>
    <row r="1035" spans="1:5" x14ac:dyDescent="0.25">
      <c r="A1035">
        <v>1034</v>
      </c>
      <c r="B1035" s="3">
        <v>1</v>
      </c>
      <c r="E1035" s="4">
        <v>4</v>
      </c>
    </row>
    <row r="1036" spans="1:5" x14ac:dyDescent="0.25">
      <c r="A1036">
        <v>1035</v>
      </c>
      <c r="B1036" s="3">
        <v>1</v>
      </c>
    </row>
    <row r="1037" spans="1:5" x14ac:dyDescent="0.25">
      <c r="A1037">
        <v>1036</v>
      </c>
      <c r="B1037" s="3">
        <v>1</v>
      </c>
    </row>
    <row r="1038" spans="1:5" x14ac:dyDescent="0.25">
      <c r="A1038">
        <v>1037</v>
      </c>
      <c r="B1038" s="3">
        <v>1</v>
      </c>
    </row>
    <row r="1039" spans="1:5" x14ac:dyDescent="0.25">
      <c r="A1039">
        <v>1038</v>
      </c>
      <c r="B1039" s="3">
        <v>1</v>
      </c>
      <c r="C1039" s="2">
        <v>2</v>
      </c>
    </row>
    <row r="1040" spans="1:5" x14ac:dyDescent="0.25">
      <c r="A1040">
        <v>1039</v>
      </c>
      <c r="B1040" s="3">
        <v>1</v>
      </c>
      <c r="C1040" s="2">
        <v>2</v>
      </c>
    </row>
    <row r="1041" spans="1:5" x14ac:dyDescent="0.25">
      <c r="A1041">
        <v>1040</v>
      </c>
      <c r="B1041" s="3">
        <v>1</v>
      </c>
      <c r="C1041" s="2">
        <v>2</v>
      </c>
    </row>
    <row r="1042" spans="1:5" x14ac:dyDescent="0.25">
      <c r="A1042">
        <v>1041</v>
      </c>
      <c r="B1042" s="3">
        <v>1</v>
      </c>
      <c r="C1042" s="2">
        <v>2</v>
      </c>
    </row>
    <row r="1043" spans="1:5" x14ac:dyDescent="0.25">
      <c r="A1043">
        <v>1042</v>
      </c>
      <c r="C1043" s="2">
        <v>2</v>
      </c>
    </row>
    <row r="1044" spans="1:5" x14ac:dyDescent="0.25">
      <c r="A1044">
        <v>1043</v>
      </c>
      <c r="C1044" s="2">
        <v>2</v>
      </c>
    </row>
    <row r="1045" spans="1:5" x14ac:dyDescent="0.25">
      <c r="A1045">
        <v>1044</v>
      </c>
      <c r="C1045" s="2">
        <v>2</v>
      </c>
    </row>
    <row r="1046" spans="1:5" x14ac:dyDescent="0.25">
      <c r="A1046">
        <v>1045</v>
      </c>
      <c r="C1046" s="2">
        <v>2</v>
      </c>
    </row>
    <row r="1047" spans="1:5" x14ac:dyDescent="0.25">
      <c r="A1047">
        <v>1046</v>
      </c>
      <c r="C1047" s="2">
        <v>2</v>
      </c>
    </row>
    <row r="1048" spans="1:5" x14ac:dyDescent="0.25">
      <c r="A1048">
        <v>1047</v>
      </c>
      <c r="C1048" s="2">
        <v>2</v>
      </c>
      <c r="D1048" s="5">
        <v>3</v>
      </c>
      <c r="E1048" s="4">
        <v>4</v>
      </c>
    </row>
    <row r="1049" spans="1:5" x14ac:dyDescent="0.25">
      <c r="A1049">
        <v>1048</v>
      </c>
      <c r="D1049" s="5">
        <v>3</v>
      </c>
      <c r="E1049" s="4">
        <v>4</v>
      </c>
    </row>
    <row r="1050" spans="1:5" x14ac:dyDescent="0.25">
      <c r="A1050">
        <v>1049</v>
      </c>
      <c r="D1050" s="5">
        <v>3</v>
      </c>
      <c r="E1050" s="4">
        <v>4</v>
      </c>
    </row>
    <row r="1051" spans="1:5" x14ac:dyDescent="0.25">
      <c r="A1051">
        <v>1050</v>
      </c>
      <c r="D1051" s="5">
        <v>3</v>
      </c>
      <c r="E1051" s="4">
        <v>4</v>
      </c>
    </row>
    <row r="1052" spans="1:5" x14ac:dyDescent="0.25">
      <c r="A1052">
        <v>1051</v>
      </c>
      <c r="D1052" s="5">
        <v>3</v>
      </c>
      <c r="E1052" s="4">
        <v>4</v>
      </c>
    </row>
    <row r="1053" spans="1:5" x14ac:dyDescent="0.25">
      <c r="A1053">
        <v>1052</v>
      </c>
      <c r="D1053" s="5">
        <v>3</v>
      </c>
      <c r="E1053" s="4">
        <v>4</v>
      </c>
    </row>
    <row r="1054" spans="1:5" x14ac:dyDescent="0.25">
      <c r="A1054">
        <v>1053</v>
      </c>
      <c r="B1054" s="3">
        <v>1</v>
      </c>
      <c r="D1054" s="5">
        <v>3</v>
      </c>
      <c r="E1054" s="4">
        <v>4</v>
      </c>
    </row>
    <row r="1055" spans="1:5" x14ac:dyDescent="0.25">
      <c r="A1055">
        <v>1054</v>
      </c>
      <c r="B1055" s="3">
        <v>1</v>
      </c>
      <c r="D1055" s="5">
        <v>3</v>
      </c>
      <c r="E1055" s="4">
        <v>4</v>
      </c>
    </row>
    <row r="1056" spans="1:5" x14ac:dyDescent="0.25">
      <c r="A1056">
        <v>1055</v>
      </c>
      <c r="B1056" s="3">
        <v>1</v>
      </c>
      <c r="E1056" s="4">
        <v>4</v>
      </c>
    </row>
    <row r="1057" spans="1:5" x14ac:dyDescent="0.25">
      <c r="A1057">
        <v>1056</v>
      </c>
      <c r="B1057" s="3">
        <v>1</v>
      </c>
      <c r="E1057" s="4">
        <v>4</v>
      </c>
    </row>
    <row r="1058" spans="1:5" x14ac:dyDescent="0.25">
      <c r="A1058">
        <v>1057</v>
      </c>
      <c r="B1058" s="3">
        <v>1</v>
      </c>
      <c r="E1058" s="4">
        <v>4</v>
      </c>
    </row>
    <row r="1059" spans="1:5" x14ac:dyDescent="0.25">
      <c r="A1059">
        <v>1058</v>
      </c>
      <c r="B1059" s="3">
        <v>1</v>
      </c>
    </row>
    <row r="1060" spans="1:5" x14ac:dyDescent="0.25">
      <c r="A1060">
        <v>1059</v>
      </c>
      <c r="B1060" s="3">
        <v>1</v>
      </c>
    </row>
    <row r="1061" spans="1:5" x14ac:dyDescent="0.25">
      <c r="A1061">
        <v>1060</v>
      </c>
      <c r="B1061" s="3">
        <v>1</v>
      </c>
    </row>
    <row r="1062" spans="1:5" x14ac:dyDescent="0.25">
      <c r="A1062">
        <v>1061</v>
      </c>
      <c r="B1062" s="3">
        <v>1</v>
      </c>
      <c r="C1062" s="2">
        <v>2</v>
      </c>
    </row>
    <row r="1063" spans="1:5" x14ac:dyDescent="0.25">
      <c r="A1063">
        <v>1062</v>
      </c>
      <c r="B1063" s="3">
        <v>1</v>
      </c>
      <c r="C1063" s="2">
        <v>2</v>
      </c>
    </row>
    <row r="1064" spans="1:5" x14ac:dyDescent="0.25">
      <c r="A1064">
        <v>1063</v>
      </c>
      <c r="B1064" s="3">
        <v>1</v>
      </c>
      <c r="C1064" s="2">
        <v>2</v>
      </c>
    </row>
    <row r="1065" spans="1:5" x14ac:dyDescent="0.25">
      <c r="A1065">
        <v>1064</v>
      </c>
      <c r="C1065" s="2">
        <v>2</v>
      </c>
    </row>
    <row r="1066" spans="1:5" x14ac:dyDescent="0.25">
      <c r="A1066">
        <v>1065</v>
      </c>
      <c r="C1066" s="2">
        <v>2</v>
      </c>
    </row>
    <row r="1067" spans="1:5" x14ac:dyDescent="0.25">
      <c r="A1067">
        <v>1066</v>
      </c>
      <c r="C1067" s="2">
        <v>2</v>
      </c>
    </row>
    <row r="1068" spans="1:5" x14ac:dyDescent="0.25">
      <c r="A1068">
        <v>1067</v>
      </c>
      <c r="C1068" s="2">
        <v>2</v>
      </c>
    </row>
    <row r="1069" spans="1:5" x14ac:dyDescent="0.25">
      <c r="A1069">
        <v>1068</v>
      </c>
      <c r="C1069" s="2">
        <v>2</v>
      </c>
    </row>
    <row r="1070" spans="1:5" x14ac:dyDescent="0.25">
      <c r="A1070">
        <v>1069</v>
      </c>
      <c r="C1070" s="2">
        <v>2</v>
      </c>
      <c r="D1070" s="5">
        <v>3</v>
      </c>
    </row>
    <row r="1071" spans="1:5" x14ac:dyDescent="0.25">
      <c r="A1071">
        <v>1070</v>
      </c>
      <c r="C1071" s="2">
        <v>2</v>
      </c>
      <c r="D1071" s="5">
        <v>3</v>
      </c>
      <c r="E1071" s="4">
        <v>4</v>
      </c>
    </row>
    <row r="1072" spans="1:5" x14ac:dyDescent="0.25">
      <c r="A1072">
        <v>1071</v>
      </c>
      <c r="C1072" s="2">
        <v>2</v>
      </c>
      <c r="D1072" s="5">
        <v>3</v>
      </c>
      <c r="E1072" s="4">
        <v>4</v>
      </c>
    </row>
    <row r="1073" spans="1:6" x14ac:dyDescent="0.25">
      <c r="A1073">
        <v>1072</v>
      </c>
      <c r="D1073" s="5">
        <v>3</v>
      </c>
      <c r="E1073" s="4">
        <v>4</v>
      </c>
    </row>
    <row r="1074" spans="1:6" x14ac:dyDescent="0.25">
      <c r="A1074">
        <v>1073</v>
      </c>
      <c r="D1074" s="5">
        <v>3</v>
      </c>
      <c r="E1074" s="4">
        <v>4</v>
      </c>
      <c r="F1074" t="s">
        <v>22</v>
      </c>
    </row>
    <row r="1075" spans="1:6" x14ac:dyDescent="0.25">
      <c r="A1075">
        <v>1074</v>
      </c>
    </row>
    <row r="1076" spans="1:6" x14ac:dyDescent="0.25">
      <c r="A1076">
        <v>1075</v>
      </c>
      <c r="F1076" t="s">
        <v>22</v>
      </c>
    </row>
    <row r="1077" spans="1:6" x14ac:dyDescent="0.25">
      <c r="A1077">
        <v>1076</v>
      </c>
      <c r="B1077" s="3">
        <v>1</v>
      </c>
    </row>
    <row r="1078" spans="1:6" x14ac:dyDescent="0.25">
      <c r="A1078">
        <v>1077</v>
      </c>
      <c r="B1078" s="3">
        <v>1</v>
      </c>
    </row>
    <row r="1079" spans="1:6" x14ac:dyDescent="0.25">
      <c r="A1079">
        <v>1078</v>
      </c>
      <c r="B1079" s="3">
        <v>1</v>
      </c>
    </row>
    <row r="1080" spans="1:6" x14ac:dyDescent="0.25">
      <c r="A1080">
        <v>1079</v>
      </c>
      <c r="B1080" s="3">
        <v>1</v>
      </c>
    </row>
    <row r="1081" spans="1:6" x14ac:dyDescent="0.25">
      <c r="A1081">
        <v>1080</v>
      </c>
      <c r="B1081" s="3">
        <v>1</v>
      </c>
    </row>
    <row r="1082" spans="1:6" x14ac:dyDescent="0.25">
      <c r="A1082">
        <v>1081</v>
      </c>
      <c r="B1082" s="3">
        <v>1</v>
      </c>
    </row>
    <row r="1083" spans="1:6" x14ac:dyDescent="0.25">
      <c r="A1083">
        <v>1082</v>
      </c>
      <c r="B1083" s="3">
        <v>1</v>
      </c>
      <c r="E1083" s="4">
        <v>4</v>
      </c>
    </row>
    <row r="1084" spans="1:6" x14ac:dyDescent="0.25">
      <c r="A1084">
        <v>1083</v>
      </c>
      <c r="B1084" s="3">
        <v>1</v>
      </c>
      <c r="E1084" s="4">
        <v>4</v>
      </c>
    </row>
    <row r="1085" spans="1:6" x14ac:dyDescent="0.25">
      <c r="A1085">
        <v>1084</v>
      </c>
      <c r="B1085" s="3">
        <v>1</v>
      </c>
      <c r="E1085" s="4">
        <v>4</v>
      </c>
    </row>
    <row r="1086" spans="1:6" x14ac:dyDescent="0.25">
      <c r="A1086">
        <v>1085</v>
      </c>
      <c r="B1086" s="3">
        <v>1</v>
      </c>
      <c r="D1086" s="5">
        <v>3</v>
      </c>
      <c r="E1086" s="4">
        <v>4</v>
      </c>
    </row>
    <row r="1087" spans="1:6" x14ac:dyDescent="0.25">
      <c r="A1087">
        <v>1086</v>
      </c>
      <c r="B1087" s="3">
        <v>1</v>
      </c>
      <c r="D1087" s="5">
        <v>3</v>
      </c>
      <c r="E1087" s="4">
        <v>4</v>
      </c>
    </row>
    <row r="1088" spans="1:6" x14ac:dyDescent="0.25">
      <c r="A1088">
        <v>1087</v>
      </c>
      <c r="D1088" s="5">
        <v>3</v>
      </c>
      <c r="E1088" s="4">
        <v>4</v>
      </c>
    </row>
    <row r="1089" spans="1:5" x14ac:dyDescent="0.25">
      <c r="A1089">
        <v>1088</v>
      </c>
      <c r="D1089" s="5">
        <v>3</v>
      </c>
      <c r="E1089" s="4">
        <v>4</v>
      </c>
    </row>
    <row r="1090" spans="1:5" x14ac:dyDescent="0.25">
      <c r="A1090">
        <v>1089</v>
      </c>
      <c r="D1090" s="5">
        <v>3</v>
      </c>
      <c r="E1090" s="4">
        <v>4</v>
      </c>
    </row>
    <row r="1091" spans="1:5" x14ac:dyDescent="0.25">
      <c r="A1091">
        <v>1090</v>
      </c>
      <c r="D1091" s="5">
        <v>3</v>
      </c>
      <c r="E1091" s="4">
        <v>4</v>
      </c>
    </row>
    <row r="1092" spans="1:5" x14ac:dyDescent="0.25">
      <c r="A1092">
        <v>1091</v>
      </c>
      <c r="D1092" s="5">
        <v>3</v>
      </c>
      <c r="E1092" s="4">
        <v>4</v>
      </c>
    </row>
    <row r="1093" spans="1:5" x14ac:dyDescent="0.25">
      <c r="A1093">
        <v>1092</v>
      </c>
      <c r="C1093" s="2">
        <v>2</v>
      </c>
      <c r="D1093" s="5">
        <v>3</v>
      </c>
      <c r="E1093" s="4">
        <v>4</v>
      </c>
    </row>
    <row r="1094" spans="1:5" x14ac:dyDescent="0.25">
      <c r="A1094">
        <v>1093</v>
      </c>
      <c r="C1094" s="2">
        <v>2</v>
      </c>
    </row>
    <row r="1095" spans="1:5" x14ac:dyDescent="0.25">
      <c r="A1095">
        <v>1094</v>
      </c>
      <c r="C1095" s="2">
        <v>2</v>
      </c>
    </row>
    <row r="1096" spans="1:5" x14ac:dyDescent="0.25">
      <c r="A1096">
        <v>1095</v>
      </c>
      <c r="C1096" s="2">
        <v>2</v>
      </c>
    </row>
    <row r="1097" spans="1:5" x14ac:dyDescent="0.25">
      <c r="A1097">
        <v>1096</v>
      </c>
      <c r="C1097" s="2">
        <v>2</v>
      </c>
    </row>
    <row r="1098" spans="1:5" x14ac:dyDescent="0.25">
      <c r="A1098">
        <v>1097</v>
      </c>
      <c r="C1098" s="2">
        <v>2</v>
      </c>
    </row>
    <row r="1099" spans="1:5" x14ac:dyDescent="0.25">
      <c r="A1099">
        <v>1098</v>
      </c>
      <c r="B1099" s="3">
        <v>1</v>
      </c>
      <c r="C1099" s="2">
        <v>2</v>
      </c>
    </row>
    <row r="1100" spans="1:5" x14ac:dyDescent="0.25">
      <c r="A1100">
        <v>1099</v>
      </c>
      <c r="B1100" s="3">
        <v>1</v>
      </c>
      <c r="C1100" s="2">
        <v>2</v>
      </c>
    </row>
    <row r="1101" spans="1:5" x14ac:dyDescent="0.25">
      <c r="A1101">
        <v>1100</v>
      </c>
      <c r="B1101" s="3">
        <v>1</v>
      </c>
      <c r="C1101" s="2">
        <v>2</v>
      </c>
    </row>
    <row r="1102" spans="1:5" x14ac:dyDescent="0.25">
      <c r="A1102">
        <v>1101</v>
      </c>
      <c r="B1102" s="3">
        <v>1</v>
      </c>
      <c r="C1102" s="2">
        <v>2</v>
      </c>
    </row>
    <row r="1103" spans="1:5" x14ac:dyDescent="0.25">
      <c r="A1103">
        <v>1102</v>
      </c>
      <c r="B1103" s="3">
        <v>1</v>
      </c>
    </row>
    <row r="1104" spans="1:5" x14ac:dyDescent="0.25">
      <c r="A1104">
        <v>1103</v>
      </c>
      <c r="B1104" s="3">
        <v>1</v>
      </c>
    </row>
    <row r="1105" spans="1:5" x14ac:dyDescent="0.25">
      <c r="A1105">
        <v>1104</v>
      </c>
      <c r="B1105" s="3">
        <v>1</v>
      </c>
    </row>
    <row r="1106" spans="1:5" x14ac:dyDescent="0.25">
      <c r="A1106">
        <v>1105</v>
      </c>
      <c r="B1106" s="3">
        <v>1</v>
      </c>
      <c r="E1106" s="4">
        <v>4</v>
      </c>
    </row>
    <row r="1107" spans="1:5" x14ac:dyDescent="0.25">
      <c r="A1107">
        <v>1106</v>
      </c>
      <c r="B1107" s="3">
        <v>1</v>
      </c>
      <c r="D1107" s="5">
        <v>3</v>
      </c>
      <c r="E1107" s="4">
        <v>4</v>
      </c>
    </row>
    <row r="1108" spans="1:5" x14ac:dyDescent="0.25">
      <c r="A1108">
        <v>1107</v>
      </c>
      <c r="D1108" s="5">
        <v>3</v>
      </c>
      <c r="E1108" s="4">
        <v>4</v>
      </c>
    </row>
    <row r="1109" spans="1:5" x14ac:dyDescent="0.25">
      <c r="A1109">
        <v>1108</v>
      </c>
      <c r="D1109" s="5">
        <v>3</v>
      </c>
      <c r="E1109" s="4">
        <v>4</v>
      </c>
    </row>
    <row r="1110" spans="1:5" x14ac:dyDescent="0.25">
      <c r="A1110">
        <v>1109</v>
      </c>
      <c r="D1110" s="5">
        <v>3</v>
      </c>
      <c r="E1110" s="4">
        <v>4</v>
      </c>
    </row>
    <row r="1111" spans="1:5" x14ac:dyDescent="0.25">
      <c r="A1111">
        <v>1110</v>
      </c>
      <c r="D1111" s="5">
        <v>3</v>
      </c>
      <c r="E1111" s="4">
        <v>4</v>
      </c>
    </row>
    <row r="1112" spans="1:5" x14ac:dyDescent="0.25">
      <c r="A1112">
        <v>1111</v>
      </c>
      <c r="D1112" s="5">
        <v>3</v>
      </c>
      <c r="E1112" s="4">
        <v>4</v>
      </c>
    </row>
    <row r="1113" spans="1:5" x14ac:dyDescent="0.25">
      <c r="A1113">
        <v>1112</v>
      </c>
      <c r="D1113" s="5">
        <v>3</v>
      </c>
      <c r="E1113" s="4">
        <v>4</v>
      </c>
    </row>
    <row r="1114" spans="1:5" x14ac:dyDescent="0.25">
      <c r="A1114">
        <v>1113</v>
      </c>
      <c r="D1114" s="5">
        <v>3</v>
      </c>
      <c r="E1114" s="4">
        <v>4</v>
      </c>
    </row>
    <row r="1115" spans="1:5" x14ac:dyDescent="0.25">
      <c r="A1115">
        <v>1114</v>
      </c>
      <c r="C1115" s="2">
        <v>2</v>
      </c>
      <c r="D1115" s="5">
        <v>3</v>
      </c>
      <c r="E1115" s="4">
        <v>4</v>
      </c>
    </row>
    <row r="1116" spans="1:5" x14ac:dyDescent="0.25">
      <c r="A1116">
        <v>1115</v>
      </c>
      <c r="C1116" s="2">
        <v>2</v>
      </c>
    </row>
    <row r="1117" spans="1:5" x14ac:dyDescent="0.25">
      <c r="A1117">
        <v>1116</v>
      </c>
      <c r="C1117" s="2">
        <v>2</v>
      </c>
    </row>
    <row r="1118" spans="1:5" x14ac:dyDescent="0.25">
      <c r="A1118">
        <v>1117</v>
      </c>
      <c r="C1118" s="2">
        <v>2</v>
      </c>
    </row>
    <row r="1119" spans="1:5" x14ac:dyDescent="0.25">
      <c r="A1119">
        <v>1118</v>
      </c>
      <c r="C1119" s="2">
        <v>2</v>
      </c>
    </row>
    <row r="1120" spans="1:5" x14ac:dyDescent="0.25">
      <c r="A1120">
        <v>1119</v>
      </c>
      <c r="C1120" s="2">
        <v>2</v>
      </c>
    </row>
    <row r="1121" spans="1:5" x14ac:dyDescent="0.25">
      <c r="A1121">
        <v>1120</v>
      </c>
      <c r="B1121" s="3">
        <v>1</v>
      </c>
      <c r="C1121" s="2">
        <v>2</v>
      </c>
    </row>
    <row r="1122" spans="1:5" x14ac:dyDescent="0.25">
      <c r="A1122">
        <v>1121</v>
      </c>
      <c r="B1122" s="3">
        <v>1</v>
      </c>
      <c r="C1122" s="2">
        <v>2</v>
      </c>
    </row>
    <row r="1123" spans="1:5" x14ac:dyDescent="0.25">
      <c r="A1123">
        <v>1122</v>
      </c>
      <c r="B1123" s="3">
        <v>1</v>
      </c>
      <c r="C1123" s="2">
        <v>2</v>
      </c>
    </row>
    <row r="1124" spans="1:5" x14ac:dyDescent="0.25">
      <c r="A1124">
        <v>1123</v>
      </c>
      <c r="B1124" s="3">
        <v>1</v>
      </c>
    </row>
    <row r="1125" spans="1:5" x14ac:dyDescent="0.25">
      <c r="A1125">
        <v>1124</v>
      </c>
      <c r="B1125" s="3">
        <v>1</v>
      </c>
    </row>
    <row r="1126" spans="1:5" x14ac:dyDescent="0.25">
      <c r="A1126">
        <v>1125</v>
      </c>
      <c r="B1126" s="3">
        <v>1</v>
      </c>
    </row>
    <row r="1127" spans="1:5" x14ac:dyDescent="0.25">
      <c r="A1127">
        <v>1126</v>
      </c>
      <c r="B1127" s="3">
        <v>1</v>
      </c>
    </row>
    <row r="1128" spans="1:5" x14ac:dyDescent="0.25">
      <c r="A1128">
        <v>1127</v>
      </c>
      <c r="B1128" s="3">
        <v>1</v>
      </c>
      <c r="E1128" s="4">
        <v>4</v>
      </c>
    </row>
    <row r="1129" spans="1:5" x14ac:dyDescent="0.25">
      <c r="A1129">
        <v>1128</v>
      </c>
      <c r="E1129" s="4">
        <v>4</v>
      </c>
    </row>
    <row r="1130" spans="1:5" x14ac:dyDescent="0.25">
      <c r="A1130">
        <v>1129</v>
      </c>
      <c r="D1130" s="5">
        <v>3</v>
      </c>
      <c r="E1130" s="4">
        <v>4</v>
      </c>
    </row>
    <row r="1131" spans="1:5" x14ac:dyDescent="0.25">
      <c r="A1131">
        <v>1130</v>
      </c>
      <c r="D1131" s="5">
        <v>3</v>
      </c>
      <c r="E1131" s="4">
        <v>4</v>
      </c>
    </row>
    <row r="1132" spans="1:5" x14ac:dyDescent="0.25">
      <c r="A1132">
        <v>1131</v>
      </c>
      <c r="D1132" s="5">
        <v>3</v>
      </c>
      <c r="E1132" s="4">
        <v>4</v>
      </c>
    </row>
    <row r="1133" spans="1:5" x14ac:dyDescent="0.25">
      <c r="A1133">
        <v>1132</v>
      </c>
      <c r="D1133" s="5">
        <v>3</v>
      </c>
      <c r="E1133" s="4">
        <v>4</v>
      </c>
    </row>
    <row r="1134" spans="1:5" x14ac:dyDescent="0.25">
      <c r="A1134">
        <v>1133</v>
      </c>
      <c r="D1134" s="5">
        <v>3</v>
      </c>
      <c r="E1134" s="4">
        <v>4</v>
      </c>
    </row>
    <row r="1135" spans="1:5" x14ac:dyDescent="0.25">
      <c r="A1135">
        <v>1134</v>
      </c>
      <c r="D1135" s="5">
        <v>3</v>
      </c>
      <c r="E1135" s="4">
        <v>4</v>
      </c>
    </row>
    <row r="1136" spans="1:5" x14ac:dyDescent="0.25">
      <c r="A1136">
        <v>1135</v>
      </c>
      <c r="C1136" s="2">
        <v>2</v>
      </c>
      <c r="D1136" s="5">
        <v>3</v>
      </c>
      <c r="E1136" s="4">
        <v>4</v>
      </c>
    </row>
    <row r="1137" spans="1:5" x14ac:dyDescent="0.25">
      <c r="A1137">
        <v>1136</v>
      </c>
      <c r="C1137" s="2">
        <v>2</v>
      </c>
      <c r="D1137" s="5">
        <v>3</v>
      </c>
      <c r="E1137" s="4">
        <v>4</v>
      </c>
    </row>
    <row r="1138" spans="1:5" x14ac:dyDescent="0.25">
      <c r="A1138">
        <v>1137</v>
      </c>
      <c r="C1138" s="2">
        <v>2</v>
      </c>
    </row>
    <row r="1139" spans="1:5" x14ac:dyDescent="0.25">
      <c r="A1139">
        <v>1138</v>
      </c>
      <c r="C1139" s="2">
        <v>2</v>
      </c>
    </row>
    <row r="1140" spans="1:5" x14ac:dyDescent="0.25">
      <c r="A1140">
        <v>1139</v>
      </c>
      <c r="C1140" s="2">
        <v>2</v>
      </c>
    </row>
    <row r="1141" spans="1:5" x14ac:dyDescent="0.25">
      <c r="A1141">
        <v>1140</v>
      </c>
      <c r="B1141" s="3">
        <v>1</v>
      </c>
      <c r="C1141" s="2">
        <v>2</v>
      </c>
    </row>
    <row r="1142" spans="1:5" x14ac:dyDescent="0.25">
      <c r="A1142">
        <v>1141</v>
      </c>
      <c r="B1142" s="3">
        <v>1</v>
      </c>
      <c r="C1142" s="2">
        <v>2</v>
      </c>
    </row>
    <row r="1143" spans="1:5" x14ac:dyDescent="0.25">
      <c r="A1143">
        <v>1142</v>
      </c>
      <c r="B1143" s="3">
        <v>1</v>
      </c>
      <c r="C1143" s="2">
        <v>2</v>
      </c>
    </row>
    <row r="1144" spans="1:5" x14ac:dyDescent="0.25">
      <c r="A1144">
        <v>1143</v>
      </c>
      <c r="B1144" s="3">
        <v>1</v>
      </c>
      <c r="C1144" s="2">
        <v>2</v>
      </c>
    </row>
    <row r="1145" spans="1:5" x14ac:dyDescent="0.25">
      <c r="A1145">
        <v>1144</v>
      </c>
      <c r="B1145" s="3">
        <v>1</v>
      </c>
    </row>
    <row r="1146" spans="1:5" x14ac:dyDescent="0.25">
      <c r="A1146">
        <v>1145</v>
      </c>
      <c r="B1146" s="3">
        <v>1</v>
      </c>
    </row>
    <row r="1147" spans="1:5" x14ac:dyDescent="0.25">
      <c r="A1147">
        <v>1146</v>
      </c>
      <c r="B1147" s="3">
        <v>1</v>
      </c>
    </row>
    <row r="1148" spans="1:5" x14ac:dyDescent="0.25">
      <c r="A1148">
        <v>1147</v>
      </c>
      <c r="B1148" s="3">
        <v>1</v>
      </c>
    </row>
    <row r="1149" spans="1:5" x14ac:dyDescent="0.25">
      <c r="A1149">
        <v>1148</v>
      </c>
      <c r="B1149" s="3">
        <v>1</v>
      </c>
    </row>
    <row r="1150" spans="1:5" x14ac:dyDescent="0.25">
      <c r="A1150">
        <v>1149</v>
      </c>
      <c r="E1150" s="4">
        <v>4</v>
      </c>
    </row>
    <row r="1151" spans="1:5" x14ac:dyDescent="0.25">
      <c r="A1151">
        <v>1150</v>
      </c>
      <c r="D1151" s="5">
        <v>3</v>
      </c>
      <c r="E1151" s="4">
        <v>4</v>
      </c>
    </row>
    <row r="1152" spans="1:5" x14ac:dyDescent="0.25">
      <c r="A1152">
        <v>1151</v>
      </c>
      <c r="D1152" s="5">
        <v>3</v>
      </c>
      <c r="E1152" s="4">
        <v>4</v>
      </c>
    </row>
    <row r="1153" spans="1:5" x14ac:dyDescent="0.25">
      <c r="A1153">
        <v>1152</v>
      </c>
      <c r="D1153" s="5">
        <v>3</v>
      </c>
      <c r="E1153" s="4">
        <v>4</v>
      </c>
    </row>
    <row r="1154" spans="1:5" x14ac:dyDescent="0.25">
      <c r="A1154">
        <v>1153</v>
      </c>
      <c r="D1154" s="5">
        <v>3</v>
      </c>
      <c r="E1154" s="4">
        <v>4</v>
      </c>
    </row>
    <row r="1155" spans="1:5" x14ac:dyDescent="0.25">
      <c r="A1155">
        <v>1154</v>
      </c>
      <c r="D1155" s="5">
        <v>3</v>
      </c>
      <c r="E1155" s="4">
        <v>4</v>
      </c>
    </row>
    <row r="1156" spans="1:5" x14ac:dyDescent="0.25">
      <c r="A1156">
        <v>1155</v>
      </c>
      <c r="D1156" s="5">
        <v>3</v>
      </c>
      <c r="E1156" s="4">
        <v>4</v>
      </c>
    </row>
    <row r="1157" spans="1:5" x14ac:dyDescent="0.25">
      <c r="A1157">
        <v>1156</v>
      </c>
      <c r="C1157" s="2">
        <v>2</v>
      </c>
      <c r="D1157" s="5">
        <v>3</v>
      </c>
      <c r="E1157" s="4">
        <v>4</v>
      </c>
    </row>
    <row r="1158" spans="1:5" x14ac:dyDescent="0.25">
      <c r="A1158">
        <v>1157</v>
      </c>
      <c r="C1158" s="2">
        <v>2</v>
      </c>
      <c r="D1158" s="5">
        <v>3</v>
      </c>
      <c r="E1158" s="4">
        <v>4</v>
      </c>
    </row>
    <row r="1159" spans="1:5" x14ac:dyDescent="0.25">
      <c r="A1159">
        <v>1158</v>
      </c>
      <c r="C1159" s="2">
        <v>2</v>
      </c>
    </row>
    <row r="1160" spans="1:5" x14ac:dyDescent="0.25">
      <c r="A1160">
        <v>1159</v>
      </c>
      <c r="C1160" s="2">
        <v>2</v>
      </c>
    </row>
    <row r="1161" spans="1:5" x14ac:dyDescent="0.25">
      <c r="A1161">
        <v>1160</v>
      </c>
      <c r="C1161" s="2">
        <v>2</v>
      </c>
    </row>
    <row r="1162" spans="1:5" x14ac:dyDescent="0.25">
      <c r="A1162">
        <v>1161</v>
      </c>
      <c r="C1162" s="2">
        <v>2</v>
      </c>
    </row>
    <row r="1163" spans="1:5" x14ac:dyDescent="0.25">
      <c r="A1163">
        <v>1162</v>
      </c>
      <c r="C1163" s="2">
        <v>2</v>
      </c>
    </row>
    <row r="1164" spans="1:5" x14ac:dyDescent="0.25">
      <c r="A1164">
        <v>1163</v>
      </c>
      <c r="B1164" s="3">
        <v>1</v>
      </c>
      <c r="C1164" s="2">
        <v>2</v>
      </c>
    </row>
    <row r="1165" spans="1:5" x14ac:dyDescent="0.25">
      <c r="A1165">
        <v>1164</v>
      </c>
      <c r="B1165" s="3">
        <v>1</v>
      </c>
      <c r="C1165" s="2">
        <v>2</v>
      </c>
    </row>
    <row r="1166" spans="1:5" x14ac:dyDescent="0.25">
      <c r="A1166">
        <v>1165</v>
      </c>
      <c r="B1166" s="3">
        <v>1</v>
      </c>
    </row>
    <row r="1167" spans="1:5" x14ac:dyDescent="0.25">
      <c r="A1167">
        <v>1166</v>
      </c>
      <c r="B1167" s="3">
        <v>1</v>
      </c>
    </row>
    <row r="1168" spans="1:5" x14ac:dyDescent="0.25">
      <c r="A1168">
        <v>1167</v>
      </c>
      <c r="B1168" s="3">
        <v>1</v>
      </c>
    </row>
    <row r="1169" spans="1:5" x14ac:dyDescent="0.25">
      <c r="A1169">
        <v>1168</v>
      </c>
      <c r="B1169" s="3">
        <v>1</v>
      </c>
    </row>
    <row r="1170" spans="1:5" x14ac:dyDescent="0.25">
      <c r="A1170">
        <v>1169</v>
      </c>
      <c r="B1170" s="3">
        <v>1</v>
      </c>
    </row>
    <row r="1171" spans="1:5" x14ac:dyDescent="0.25">
      <c r="A1171">
        <v>1170</v>
      </c>
      <c r="B1171" s="3">
        <v>1</v>
      </c>
    </row>
    <row r="1172" spans="1:5" x14ac:dyDescent="0.25">
      <c r="A1172">
        <v>1171</v>
      </c>
      <c r="B1172" s="3">
        <v>1</v>
      </c>
    </row>
    <row r="1173" spans="1:5" x14ac:dyDescent="0.25">
      <c r="A1173">
        <v>1172</v>
      </c>
      <c r="D1173" s="5">
        <v>3</v>
      </c>
      <c r="E1173" s="4">
        <v>4</v>
      </c>
    </row>
    <row r="1174" spans="1:5" x14ac:dyDescent="0.25">
      <c r="A1174">
        <v>1173</v>
      </c>
      <c r="D1174" s="5">
        <v>3</v>
      </c>
      <c r="E1174" s="4">
        <v>4</v>
      </c>
    </row>
    <row r="1175" spans="1:5" x14ac:dyDescent="0.25">
      <c r="A1175">
        <v>1174</v>
      </c>
      <c r="D1175" s="5">
        <v>3</v>
      </c>
      <c r="E1175" s="4">
        <v>4</v>
      </c>
    </row>
    <row r="1176" spans="1:5" x14ac:dyDescent="0.25">
      <c r="A1176">
        <v>1175</v>
      </c>
      <c r="D1176" s="5">
        <v>3</v>
      </c>
      <c r="E1176" s="4">
        <v>4</v>
      </c>
    </row>
    <row r="1177" spans="1:5" x14ac:dyDescent="0.25">
      <c r="A1177">
        <v>1176</v>
      </c>
      <c r="D1177" s="5">
        <v>3</v>
      </c>
      <c r="E1177" s="4">
        <v>4</v>
      </c>
    </row>
    <row r="1178" spans="1:5" x14ac:dyDescent="0.25">
      <c r="A1178">
        <v>1177</v>
      </c>
      <c r="D1178" s="5">
        <v>3</v>
      </c>
      <c r="E1178" s="4">
        <v>4</v>
      </c>
    </row>
    <row r="1179" spans="1:5" x14ac:dyDescent="0.25">
      <c r="A1179">
        <v>1178</v>
      </c>
      <c r="D1179" s="5">
        <v>3</v>
      </c>
      <c r="E1179" s="4">
        <v>4</v>
      </c>
    </row>
    <row r="1180" spans="1:5" x14ac:dyDescent="0.25">
      <c r="A1180">
        <v>1179</v>
      </c>
      <c r="D1180" s="5">
        <v>3</v>
      </c>
      <c r="E1180" s="4">
        <v>4</v>
      </c>
    </row>
    <row r="1181" spans="1:5" x14ac:dyDescent="0.25">
      <c r="A1181">
        <v>1180</v>
      </c>
      <c r="C1181" s="2">
        <v>2</v>
      </c>
      <c r="E1181" s="4">
        <v>4</v>
      </c>
    </row>
    <row r="1182" spans="1:5" x14ac:dyDescent="0.25">
      <c r="A1182">
        <v>1181</v>
      </c>
      <c r="C1182" s="2">
        <v>2</v>
      </c>
      <c r="E1182" s="4">
        <v>4</v>
      </c>
    </row>
    <row r="1183" spans="1:5" x14ac:dyDescent="0.25">
      <c r="A1183">
        <v>1182</v>
      </c>
      <c r="C1183" s="2">
        <v>2</v>
      </c>
    </row>
    <row r="1184" spans="1:5" x14ac:dyDescent="0.25">
      <c r="A1184">
        <v>1183</v>
      </c>
      <c r="C1184" s="2">
        <v>2</v>
      </c>
    </row>
    <row r="1185" spans="1:5" x14ac:dyDescent="0.25">
      <c r="A1185">
        <v>1184</v>
      </c>
      <c r="C1185" s="2">
        <v>2</v>
      </c>
    </row>
    <row r="1186" spans="1:5" x14ac:dyDescent="0.25">
      <c r="A1186">
        <v>1185</v>
      </c>
      <c r="B1186" s="3">
        <v>1</v>
      </c>
      <c r="C1186" s="2">
        <v>2</v>
      </c>
    </row>
    <row r="1187" spans="1:5" x14ac:dyDescent="0.25">
      <c r="A1187">
        <v>1186</v>
      </c>
      <c r="B1187" s="3">
        <v>1</v>
      </c>
      <c r="C1187" s="2">
        <v>2</v>
      </c>
    </row>
    <row r="1188" spans="1:5" x14ac:dyDescent="0.25">
      <c r="A1188">
        <v>1187</v>
      </c>
      <c r="B1188" s="3">
        <v>1</v>
      </c>
      <c r="C1188" s="2">
        <v>2</v>
      </c>
    </row>
    <row r="1189" spans="1:5" x14ac:dyDescent="0.25">
      <c r="A1189">
        <v>1188</v>
      </c>
      <c r="B1189" s="3">
        <v>1</v>
      </c>
    </row>
    <row r="1190" spans="1:5" x14ac:dyDescent="0.25">
      <c r="A1190">
        <v>1189</v>
      </c>
      <c r="B1190" s="3">
        <v>1</v>
      </c>
    </row>
    <row r="1191" spans="1:5" x14ac:dyDescent="0.25">
      <c r="A1191">
        <v>1190</v>
      </c>
      <c r="B1191" s="3">
        <v>1</v>
      </c>
    </row>
    <row r="1192" spans="1:5" x14ac:dyDescent="0.25">
      <c r="A1192">
        <v>1191</v>
      </c>
      <c r="B1192" s="3">
        <v>1</v>
      </c>
    </row>
    <row r="1193" spans="1:5" x14ac:dyDescent="0.25">
      <c r="A1193">
        <v>1192</v>
      </c>
      <c r="B1193" s="3">
        <v>1</v>
      </c>
    </row>
    <row r="1194" spans="1:5" x14ac:dyDescent="0.25">
      <c r="A1194">
        <v>1193</v>
      </c>
      <c r="E1194" s="4">
        <v>4</v>
      </c>
    </row>
    <row r="1195" spans="1:5" x14ac:dyDescent="0.25">
      <c r="A1195">
        <v>1194</v>
      </c>
      <c r="D1195" s="5">
        <v>3</v>
      </c>
      <c r="E1195" s="4">
        <v>4</v>
      </c>
    </row>
    <row r="1196" spans="1:5" x14ac:dyDescent="0.25">
      <c r="A1196">
        <v>1195</v>
      </c>
      <c r="D1196" s="5">
        <v>3</v>
      </c>
      <c r="E1196" s="4">
        <v>4</v>
      </c>
    </row>
    <row r="1197" spans="1:5" x14ac:dyDescent="0.25">
      <c r="A1197">
        <v>1196</v>
      </c>
      <c r="D1197" s="5">
        <v>3</v>
      </c>
      <c r="E1197" s="4">
        <v>4</v>
      </c>
    </row>
    <row r="1198" spans="1:5" x14ac:dyDescent="0.25">
      <c r="A1198">
        <v>1197</v>
      </c>
      <c r="D1198" s="5">
        <v>3</v>
      </c>
      <c r="E1198" s="4">
        <v>4</v>
      </c>
    </row>
    <row r="1199" spans="1:5" x14ac:dyDescent="0.25">
      <c r="A1199">
        <v>1198</v>
      </c>
      <c r="D1199" s="5">
        <v>3</v>
      </c>
      <c r="E1199" s="4">
        <v>4</v>
      </c>
    </row>
    <row r="1200" spans="1:5" x14ac:dyDescent="0.25">
      <c r="A1200">
        <v>1199</v>
      </c>
      <c r="D1200" s="5">
        <v>3</v>
      </c>
      <c r="E1200" s="4">
        <v>4</v>
      </c>
    </row>
    <row r="1201" spans="1:5" x14ac:dyDescent="0.25">
      <c r="A1201">
        <v>1200</v>
      </c>
      <c r="C1201" s="2">
        <v>2</v>
      </c>
      <c r="D1201" s="5">
        <v>3</v>
      </c>
      <c r="E1201" s="4">
        <v>4</v>
      </c>
    </row>
    <row r="1202" spans="1:5" x14ac:dyDescent="0.25">
      <c r="A1202">
        <v>1201</v>
      </c>
      <c r="C1202" s="2">
        <v>2</v>
      </c>
      <c r="D1202" s="5">
        <v>3</v>
      </c>
      <c r="E1202" s="4">
        <v>4</v>
      </c>
    </row>
    <row r="1203" spans="1:5" x14ac:dyDescent="0.25">
      <c r="A1203">
        <v>1202</v>
      </c>
      <c r="C1203" s="2">
        <v>2</v>
      </c>
      <c r="D1203" s="5">
        <v>3</v>
      </c>
    </row>
    <row r="1204" spans="1:5" x14ac:dyDescent="0.25">
      <c r="A1204">
        <v>1203</v>
      </c>
      <c r="C1204" s="2">
        <v>2</v>
      </c>
    </row>
    <row r="1205" spans="1:5" x14ac:dyDescent="0.25">
      <c r="A1205">
        <v>1204</v>
      </c>
      <c r="C1205" s="2">
        <v>2</v>
      </c>
    </row>
    <row r="1206" spans="1:5" x14ac:dyDescent="0.25">
      <c r="A1206">
        <v>1205</v>
      </c>
      <c r="C1206" s="2">
        <v>2</v>
      </c>
    </row>
    <row r="1207" spans="1:5" x14ac:dyDescent="0.25">
      <c r="A1207">
        <v>1206</v>
      </c>
      <c r="C1207" s="2">
        <v>2</v>
      </c>
    </row>
    <row r="1208" spans="1:5" x14ac:dyDescent="0.25">
      <c r="A1208">
        <v>1207</v>
      </c>
      <c r="B1208" s="3">
        <v>1</v>
      </c>
      <c r="C1208" s="2">
        <v>2</v>
      </c>
    </row>
    <row r="1209" spans="1:5" x14ac:dyDescent="0.25">
      <c r="A1209">
        <v>1208</v>
      </c>
      <c r="B1209" s="3">
        <v>1</v>
      </c>
      <c r="C1209" s="2">
        <v>2</v>
      </c>
    </row>
    <row r="1210" spans="1:5" x14ac:dyDescent="0.25">
      <c r="A1210">
        <v>1209</v>
      </c>
      <c r="B1210" s="3">
        <v>1</v>
      </c>
      <c r="C1210" s="2">
        <v>2</v>
      </c>
    </row>
    <row r="1211" spans="1:5" x14ac:dyDescent="0.25">
      <c r="A1211">
        <v>1210</v>
      </c>
      <c r="B1211" s="3">
        <v>1</v>
      </c>
    </row>
    <row r="1212" spans="1:5" x14ac:dyDescent="0.25">
      <c r="A1212">
        <v>1211</v>
      </c>
      <c r="B1212" s="3">
        <v>1</v>
      </c>
    </row>
    <row r="1213" spans="1:5" x14ac:dyDescent="0.25">
      <c r="A1213">
        <v>1212</v>
      </c>
      <c r="B1213" s="3">
        <v>1</v>
      </c>
    </row>
    <row r="1214" spans="1:5" x14ac:dyDescent="0.25">
      <c r="A1214">
        <v>1213</v>
      </c>
      <c r="B1214" s="3">
        <v>1</v>
      </c>
    </row>
    <row r="1215" spans="1:5" x14ac:dyDescent="0.25">
      <c r="A1215">
        <v>1214</v>
      </c>
      <c r="B1215" s="3">
        <v>1</v>
      </c>
    </row>
    <row r="1216" spans="1:5" x14ac:dyDescent="0.25">
      <c r="A1216">
        <v>1215</v>
      </c>
      <c r="B1216" s="3">
        <v>1</v>
      </c>
      <c r="E1216" s="4">
        <v>4</v>
      </c>
    </row>
    <row r="1217" spans="1:5" x14ac:dyDescent="0.25">
      <c r="A1217">
        <v>1216</v>
      </c>
      <c r="D1217" s="5">
        <v>3</v>
      </c>
      <c r="E1217" s="4">
        <v>4</v>
      </c>
    </row>
    <row r="1218" spans="1:5" x14ac:dyDescent="0.25">
      <c r="A1218">
        <v>1217</v>
      </c>
      <c r="D1218" s="5">
        <v>3</v>
      </c>
      <c r="E1218" s="4">
        <v>4</v>
      </c>
    </row>
    <row r="1219" spans="1:5" x14ac:dyDescent="0.25">
      <c r="A1219">
        <v>1218</v>
      </c>
      <c r="D1219" s="5">
        <v>3</v>
      </c>
      <c r="E1219" s="4">
        <v>4</v>
      </c>
    </row>
    <row r="1220" spans="1:5" x14ac:dyDescent="0.25">
      <c r="A1220">
        <v>1219</v>
      </c>
      <c r="D1220" s="5">
        <v>3</v>
      </c>
      <c r="E1220" s="4">
        <v>4</v>
      </c>
    </row>
    <row r="1221" spans="1:5" x14ac:dyDescent="0.25">
      <c r="A1221">
        <v>1220</v>
      </c>
      <c r="D1221" s="5">
        <v>3</v>
      </c>
      <c r="E1221" s="4">
        <v>4</v>
      </c>
    </row>
    <row r="1222" spans="1:5" x14ac:dyDescent="0.25">
      <c r="A1222">
        <v>1221</v>
      </c>
      <c r="D1222" s="5">
        <v>3</v>
      </c>
      <c r="E1222" s="4">
        <v>4</v>
      </c>
    </row>
    <row r="1223" spans="1:5" x14ac:dyDescent="0.25">
      <c r="A1223">
        <v>1222</v>
      </c>
      <c r="C1223" s="2">
        <v>2</v>
      </c>
      <c r="D1223" s="5">
        <v>3</v>
      </c>
      <c r="E1223" s="4">
        <v>4</v>
      </c>
    </row>
    <row r="1224" spans="1:5" x14ac:dyDescent="0.25">
      <c r="A1224">
        <v>1223</v>
      </c>
      <c r="C1224" s="2">
        <v>2</v>
      </c>
      <c r="D1224" s="5">
        <v>3</v>
      </c>
      <c r="E1224" s="4">
        <v>4</v>
      </c>
    </row>
    <row r="1225" spans="1:5" x14ac:dyDescent="0.25">
      <c r="A1225">
        <v>1224</v>
      </c>
      <c r="C1225" s="2">
        <v>2</v>
      </c>
      <c r="D1225" s="5">
        <v>3</v>
      </c>
    </row>
    <row r="1226" spans="1:5" x14ac:dyDescent="0.25">
      <c r="A1226">
        <v>1225</v>
      </c>
      <c r="C1226" s="2">
        <v>2</v>
      </c>
    </row>
    <row r="1227" spans="1:5" x14ac:dyDescent="0.25">
      <c r="A1227">
        <v>1226</v>
      </c>
      <c r="C1227" s="2">
        <v>2</v>
      </c>
    </row>
    <row r="1228" spans="1:5" x14ac:dyDescent="0.25">
      <c r="A1228">
        <v>1227</v>
      </c>
      <c r="C1228" s="2">
        <v>2</v>
      </c>
    </row>
    <row r="1229" spans="1:5" x14ac:dyDescent="0.25">
      <c r="A1229">
        <v>1228</v>
      </c>
      <c r="C1229" s="2">
        <v>2</v>
      </c>
    </row>
    <row r="1230" spans="1:5" x14ac:dyDescent="0.25">
      <c r="A1230">
        <v>1229</v>
      </c>
      <c r="B1230" s="3">
        <v>1</v>
      </c>
      <c r="C1230" s="2">
        <v>2</v>
      </c>
    </row>
    <row r="1231" spans="1:5" x14ac:dyDescent="0.25">
      <c r="A1231">
        <v>1230</v>
      </c>
      <c r="B1231" s="3">
        <v>1</v>
      </c>
      <c r="C1231" s="2">
        <v>2</v>
      </c>
    </row>
    <row r="1232" spans="1:5" x14ac:dyDescent="0.25">
      <c r="A1232">
        <v>1231</v>
      </c>
      <c r="B1232" s="3">
        <v>1</v>
      </c>
      <c r="C1232" s="2">
        <v>2</v>
      </c>
    </row>
    <row r="1233" spans="1:5" x14ac:dyDescent="0.25">
      <c r="A1233">
        <v>1232</v>
      </c>
      <c r="B1233" s="3">
        <v>1</v>
      </c>
    </row>
    <row r="1234" spans="1:5" x14ac:dyDescent="0.25">
      <c r="A1234">
        <v>1233</v>
      </c>
      <c r="B1234" s="3">
        <v>1</v>
      </c>
    </row>
    <row r="1235" spans="1:5" x14ac:dyDescent="0.25">
      <c r="A1235">
        <v>1234</v>
      </c>
      <c r="B1235" s="3">
        <v>1</v>
      </c>
    </row>
    <row r="1236" spans="1:5" x14ac:dyDescent="0.25">
      <c r="A1236">
        <v>1235</v>
      </c>
      <c r="B1236" s="3">
        <v>1</v>
      </c>
    </row>
    <row r="1237" spans="1:5" x14ac:dyDescent="0.25">
      <c r="A1237">
        <v>1236</v>
      </c>
      <c r="B1237" s="3">
        <v>1</v>
      </c>
      <c r="E1237" s="4">
        <v>4</v>
      </c>
    </row>
    <row r="1238" spans="1:5" x14ac:dyDescent="0.25">
      <c r="A1238">
        <v>1237</v>
      </c>
      <c r="E1238" s="4">
        <v>4</v>
      </c>
    </row>
    <row r="1239" spans="1:5" x14ac:dyDescent="0.25">
      <c r="A1239">
        <v>1238</v>
      </c>
      <c r="D1239" s="5">
        <v>3</v>
      </c>
      <c r="E1239" s="4">
        <v>4</v>
      </c>
    </row>
    <row r="1240" spans="1:5" x14ac:dyDescent="0.25">
      <c r="A1240">
        <v>1239</v>
      </c>
      <c r="D1240" s="5">
        <v>3</v>
      </c>
      <c r="E1240" s="4">
        <v>4</v>
      </c>
    </row>
    <row r="1241" spans="1:5" x14ac:dyDescent="0.25">
      <c r="A1241">
        <v>1240</v>
      </c>
      <c r="D1241" s="5">
        <v>3</v>
      </c>
      <c r="E1241" s="4">
        <v>4</v>
      </c>
    </row>
    <row r="1242" spans="1:5" x14ac:dyDescent="0.25">
      <c r="A1242">
        <v>1241</v>
      </c>
      <c r="D1242" s="5">
        <v>3</v>
      </c>
      <c r="E1242" s="4">
        <v>4</v>
      </c>
    </row>
    <row r="1243" spans="1:5" x14ac:dyDescent="0.25">
      <c r="A1243">
        <v>1242</v>
      </c>
      <c r="D1243" s="5">
        <v>3</v>
      </c>
      <c r="E1243" s="4">
        <v>4</v>
      </c>
    </row>
    <row r="1244" spans="1:5" x14ac:dyDescent="0.25">
      <c r="A1244">
        <v>1243</v>
      </c>
      <c r="C1244" s="2">
        <v>2</v>
      </c>
      <c r="D1244" s="5">
        <v>3</v>
      </c>
      <c r="E1244" s="4">
        <v>4</v>
      </c>
    </row>
    <row r="1245" spans="1:5" x14ac:dyDescent="0.25">
      <c r="A1245">
        <v>1244</v>
      </c>
      <c r="C1245" s="2">
        <v>2</v>
      </c>
      <c r="D1245" s="5">
        <v>3</v>
      </c>
      <c r="E1245" s="4">
        <v>4</v>
      </c>
    </row>
    <row r="1246" spans="1:5" x14ac:dyDescent="0.25">
      <c r="A1246">
        <v>1245</v>
      </c>
      <c r="C1246" s="2">
        <v>2</v>
      </c>
      <c r="D1246" s="5">
        <v>3</v>
      </c>
      <c r="E1246" s="4">
        <v>4</v>
      </c>
    </row>
    <row r="1247" spans="1:5" x14ac:dyDescent="0.25">
      <c r="A1247">
        <v>1246</v>
      </c>
      <c r="C1247" s="2">
        <v>2</v>
      </c>
      <c r="D1247" s="5">
        <v>3</v>
      </c>
    </row>
    <row r="1248" spans="1:5" x14ac:dyDescent="0.25">
      <c r="A1248">
        <v>1247</v>
      </c>
      <c r="C1248" s="2">
        <v>2</v>
      </c>
    </row>
    <row r="1249" spans="1:5" x14ac:dyDescent="0.25">
      <c r="A1249">
        <v>1248</v>
      </c>
      <c r="C1249" s="2">
        <v>2</v>
      </c>
    </row>
    <row r="1250" spans="1:5" x14ac:dyDescent="0.25">
      <c r="A1250">
        <v>1249</v>
      </c>
      <c r="C1250" s="2">
        <v>2</v>
      </c>
    </row>
    <row r="1251" spans="1:5" x14ac:dyDescent="0.25">
      <c r="A1251">
        <v>1250</v>
      </c>
      <c r="C1251" s="2">
        <v>2</v>
      </c>
    </row>
    <row r="1252" spans="1:5" x14ac:dyDescent="0.25">
      <c r="A1252">
        <v>1251</v>
      </c>
      <c r="B1252" s="3">
        <v>1</v>
      </c>
      <c r="C1252" s="2">
        <v>2</v>
      </c>
    </row>
    <row r="1253" spans="1:5" x14ac:dyDescent="0.25">
      <c r="A1253">
        <v>1252</v>
      </c>
      <c r="B1253" s="3">
        <v>1</v>
      </c>
      <c r="C1253" s="2">
        <v>2</v>
      </c>
    </row>
    <row r="1254" spans="1:5" x14ac:dyDescent="0.25">
      <c r="A1254">
        <v>1253</v>
      </c>
      <c r="B1254" s="3">
        <v>1</v>
      </c>
      <c r="C1254" s="2">
        <v>2</v>
      </c>
    </row>
    <row r="1255" spans="1:5" x14ac:dyDescent="0.25">
      <c r="A1255">
        <v>1254</v>
      </c>
      <c r="B1255" s="3">
        <v>1</v>
      </c>
    </row>
    <row r="1256" spans="1:5" x14ac:dyDescent="0.25">
      <c r="A1256">
        <v>1255</v>
      </c>
      <c r="B1256" s="3">
        <v>1</v>
      </c>
    </row>
    <row r="1257" spans="1:5" x14ac:dyDescent="0.25">
      <c r="A1257">
        <v>1256</v>
      </c>
      <c r="B1257" s="3">
        <v>1</v>
      </c>
    </row>
    <row r="1258" spans="1:5" x14ac:dyDescent="0.25">
      <c r="A1258">
        <v>1257</v>
      </c>
      <c r="B1258" s="3">
        <v>1</v>
      </c>
    </row>
    <row r="1259" spans="1:5" x14ac:dyDescent="0.25">
      <c r="A1259">
        <v>1258</v>
      </c>
      <c r="B1259" s="3">
        <v>1</v>
      </c>
    </row>
    <row r="1260" spans="1:5" x14ac:dyDescent="0.25">
      <c r="A1260">
        <v>1259</v>
      </c>
      <c r="B1260" s="3">
        <v>1</v>
      </c>
      <c r="E1260" s="4">
        <v>4</v>
      </c>
    </row>
    <row r="1261" spans="1:5" x14ac:dyDescent="0.25">
      <c r="A1261">
        <v>1260</v>
      </c>
      <c r="B1261" s="3">
        <v>1</v>
      </c>
      <c r="E1261" s="4">
        <v>4</v>
      </c>
    </row>
    <row r="1262" spans="1:5" x14ac:dyDescent="0.25">
      <c r="A1262">
        <v>1261</v>
      </c>
      <c r="D1262" s="5">
        <v>3</v>
      </c>
      <c r="E1262" s="4">
        <v>4</v>
      </c>
    </row>
    <row r="1263" spans="1:5" x14ac:dyDescent="0.25">
      <c r="A1263">
        <v>1262</v>
      </c>
      <c r="D1263" s="5">
        <v>3</v>
      </c>
      <c r="E1263" s="4">
        <v>4</v>
      </c>
    </row>
    <row r="1264" spans="1:5" x14ac:dyDescent="0.25">
      <c r="A1264">
        <v>1263</v>
      </c>
      <c r="D1264" s="5">
        <v>3</v>
      </c>
      <c r="E1264" s="4">
        <v>4</v>
      </c>
    </row>
    <row r="1265" spans="1:5" x14ac:dyDescent="0.25">
      <c r="A1265">
        <v>1264</v>
      </c>
      <c r="D1265" s="5">
        <v>3</v>
      </c>
      <c r="E1265" s="4">
        <v>4</v>
      </c>
    </row>
    <row r="1266" spans="1:5" x14ac:dyDescent="0.25">
      <c r="A1266">
        <v>1265</v>
      </c>
      <c r="D1266" s="5">
        <v>3</v>
      </c>
      <c r="E1266" s="4">
        <v>4</v>
      </c>
    </row>
    <row r="1267" spans="1:5" x14ac:dyDescent="0.25">
      <c r="A1267">
        <v>1266</v>
      </c>
      <c r="C1267" s="2">
        <v>2</v>
      </c>
      <c r="D1267" s="5">
        <v>3</v>
      </c>
      <c r="E1267" s="4">
        <v>4</v>
      </c>
    </row>
    <row r="1268" spans="1:5" x14ac:dyDescent="0.25">
      <c r="A1268">
        <v>1267</v>
      </c>
      <c r="C1268" s="2">
        <v>2</v>
      </c>
      <c r="D1268" s="5">
        <v>3</v>
      </c>
      <c r="E1268" s="4">
        <v>4</v>
      </c>
    </row>
    <row r="1269" spans="1:5" x14ac:dyDescent="0.25">
      <c r="A1269">
        <v>1268</v>
      </c>
      <c r="C1269" s="2">
        <v>2</v>
      </c>
      <c r="D1269" s="5">
        <v>3</v>
      </c>
      <c r="E1269" s="4">
        <v>4</v>
      </c>
    </row>
    <row r="1270" spans="1:5" x14ac:dyDescent="0.25">
      <c r="A1270">
        <v>1269</v>
      </c>
      <c r="C1270" s="2">
        <v>2</v>
      </c>
      <c r="D1270" s="5">
        <v>3</v>
      </c>
    </row>
    <row r="1271" spans="1:5" x14ac:dyDescent="0.25">
      <c r="A1271">
        <v>1270</v>
      </c>
      <c r="C1271" s="2">
        <v>2</v>
      </c>
      <c r="D1271" s="5">
        <v>3</v>
      </c>
    </row>
    <row r="1272" spans="1:5" x14ac:dyDescent="0.25">
      <c r="A1272">
        <v>1271</v>
      </c>
      <c r="C1272" s="2">
        <v>2</v>
      </c>
      <c r="D1272" s="5">
        <v>3</v>
      </c>
    </row>
    <row r="1273" spans="1:5" x14ac:dyDescent="0.25">
      <c r="A1273">
        <v>1272</v>
      </c>
      <c r="C1273" s="2">
        <v>2</v>
      </c>
    </row>
    <row r="1274" spans="1:5" x14ac:dyDescent="0.25">
      <c r="A1274">
        <v>1273</v>
      </c>
      <c r="C1274" s="2">
        <v>2</v>
      </c>
    </row>
    <row r="1275" spans="1:5" x14ac:dyDescent="0.25">
      <c r="A1275">
        <v>1274</v>
      </c>
      <c r="B1275" s="3">
        <v>1</v>
      </c>
      <c r="C1275" s="2">
        <v>2</v>
      </c>
    </row>
    <row r="1276" spans="1:5" x14ac:dyDescent="0.25">
      <c r="A1276">
        <v>1275</v>
      </c>
      <c r="B1276" s="3">
        <v>1</v>
      </c>
      <c r="C1276" s="2">
        <v>2</v>
      </c>
    </row>
    <row r="1277" spans="1:5" x14ac:dyDescent="0.25">
      <c r="A1277">
        <v>1276</v>
      </c>
      <c r="B1277" s="3">
        <v>1</v>
      </c>
      <c r="C1277" s="2">
        <v>2</v>
      </c>
    </row>
    <row r="1278" spans="1:5" x14ac:dyDescent="0.25">
      <c r="A1278">
        <v>1277</v>
      </c>
      <c r="B1278" s="3">
        <v>1</v>
      </c>
      <c r="C1278" s="2">
        <v>2</v>
      </c>
    </row>
    <row r="1279" spans="1:5" x14ac:dyDescent="0.25">
      <c r="A1279">
        <v>1278</v>
      </c>
      <c r="B1279" s="3">
        <v>1</v>
      </c>
    </row>
    <row r="1280" spans="1:5" x14ac:dyDescent="0.25">
      <c r="A1280">
        <v>1279</v>
      </c>
      <c r="B1280" s="3">
        <v>1</v>
      </c>
    </row>
    <row r="1281" spans="1:6" x14ac:dyDescent="0.25">
      <c r="A1281">
        <v>1280</v>
      </c>
      <c r="B1281" s="3">
        <v>1</v>
      </c>
    </row>
    <row r="1282" spans="1:6" x14ac:dyDescent="0.25">
      <c r="A1282">
        <v>1281</v>
      </c>
      <c r="B1282" s="3">
        <v>1</v>
      </c>
    </row>
    <row r="1283" spans="1:6" x14ac:dyDescent="0.25">
      <c r="A1283">
        <v>1282</v>
      </c>
      <c r="B1283" s="3">
        <v>1</v>
      </c>
      <c r="E1283" s="4">
        <v>4</v>
      </c>
    </row>
    <row r="1284" spans="1:6" x14ac:dyDescent="0.25">
      <c r="A1284">
        <v>1283</v>
      </c>
      <c r="B1284" s="3">
        <v>1</v>
      </c>
      <c r="E1284" s="4">
        <v>4</v>
      </c>
    </row>
    <row r="1285" spans="1:6" x14ac:dyDescent="0.25">
      <c r="A1285">
        <v>1284</v>
      </c>
      <c r="B1285" s="3">
        <v>1</v>
      </c>
      <c r="E1285" s="4">
        <v>4</v>
      </c>
    </row>
    <row r="1286" spans="1:6" x14ac:dyDescent="0.25">
      <c r="A1286">
        <v>1285</v>
      </c>
      <c r="D1286" s="5">
        <v>3</v>
      </c>
      <c r="E1286" s="4">
        <v>4</v>
      </c>
    </row>
    <row r="1287" spans="1:6" x14ac:dyDescent="0.25">
      <c r="A1287">
        <v>1286</v>
      </c>
      <c r="D1287" s="5">
        <v>3</v>
      </c>
      <c r="E1287" s="4">
        <v>4</v>
      </c>
      <c r="F1287" t="s">
        <v>22</v>
      </c>
    </row>
    <row r="1288" spans="1:6" x14ac:dyDescent="0.25">
      <c r="A1288">
        <v>1287</v>
      </c>
    </row>
    <row r="1289" spans="1:6" x14ac:dyDescent="0.25">
      <c r="A1289">
        <v>1288</v>
      </c>
      <c r="F1289" t="s">
        <v>22</v>
      </c>
    </row>
    <row r="1290" spans="1:6" x14ac:dyDescent="0.25">
      <c r="A1290">
        <v>1289</v>
      </c>
      <c r="C1290" s="2">
        <v>2</v>
      </c>
    </row>
    <row r="1291" spans="1:6" x14ac:dyDescent="0.25">
      <c r="A1291">
        <v>1290</v>
      </c>
      <c r="C1291" s="2">
        <v>2</v>
      </c>
    </row>
    <row r="1292" spans="1:6" x14ac:dyDescent="0.25">
      <c r="A1292">
        <v>1291</v>
      </c>
      <c r="C1292" s="2">
        <v>2</v>
      </c>
    </row>
    <row r="1293" spans="1:6" x14ac:dyDescent="0.25">
      <c r="A1293">
        <v>1292</v>
      </c>
      <c r="C1293" s="2">
        <v>2</v>
      </c>
    </row>
    <row r="1294" spans="1:6" x14ac:dyDescent="0.25">
      <c r="A1294">
        <v>1293</v>
      </c>
      <c r="C1294" s="2">
        <v>2</v>
      </c>
      <c r="D1294" s="5">
        <v>3</v>
      </c>
    </row>
    <row r="1295" spans="1:6" x14ac:dyDescent="0.25">
      <c r="A1295">
        <v>1294</v>
      </c>
      <c r="C1295" s="2">
        <v>2</v>
      </c>
      <c r="D1295" s="5">
        <v>3</v>
      </c>
    </row>
    <row r="1296" spans="1:6" x14ac:dyDescent="0.25">
      <c r="A1296">
        <v>1295</v>
      </c>
      <c r="C1296" s="2">
        <v>2</v>
      </c>
      <c r="D1296" s="5">
        <v>3</v>
      </c>
    </row>
    <row r="1297" spans="1:5" x14ac:dyDescent="0.25">
      <c r="A1297">
        <v>1296</v>
      </c>
      <c r="C1297" s="2">
        <v>2</v>
      </c>
      <c r="D1297" s="5">
        <v>3</v>
      </c>
    </row>
    <row r="1298" spans="1:5" x14ac:dyDescent="0.25">
      <c r="A1298">
        <v>1297</v>
      </c>
      <c r="C1298" s="2">
        <v>2</v>
      </c>
      <c r="D1298" s="5">
        <v>3</v>
      </c>
    </row>
    <row r="1299" spans="1:5" x14ac:dyDescent="0.25">
      <c r="A1299">
        <v>1298</v>
      </c>
      <c r="C1299" s="2">
        <v>2</v>
      </c>
      <c r="D1299" s="5">
        <v>3</v>
      </c>
      <c r="E1299" s="4">
        <v>4</v>
      </c>
    </row>
    <row r="1300" spans="1:5" x14ac:dyDescent="0.25">
      <c r="A1300">
        <v>1299</v>
      </c>
      <c r="C1300" s="2">
        <v>2</v>
      </c>
      <c r="D1300" s="5">
        <v>3</v>
      </c>
      <c r="E1300" s="4">
        <v>4</v>
      </c>
    </row>
    <row r="1301" spans="1:5" x14ac:dyDescent="0.25">
      <c r="A1301">
        <v>1300</v>
      </c>
      <c r="C1301" s="2">
        <v>2</v>
      </c>
      <c r="D1301" s="5">
        <v>3</v>
      </c>
      <c r="E1301" s="4">
        <v>4</v>
      </c>
    </row>
    <row r="1302" spans="1:5" x14ac:dyDescent="0.25">
      <c r="A1302">
        <v>1301</v>
      </c>
      <c r="D1302" s="5">
        <v>3</v>
      </c>
      <c r="E1302" s="4">
        <v>4</v>
      </c>
    </row>
    <row r="1303" spans="1:5" x14ac:dyDescent="0.25">
      <c r="A1303">
        <v>1302</v>
      </c>
      <c r="D1303" s="5">
        <v>3</v>
      </c>
      <c r="E1303" s="4">
        <v>4</v>
      </c>
    </row>
    <row r="1304" spans="1:5" x14ac:dyDescent="0.25">
      <c r="A1304">
        <v>1303</v>
      </c>
      <c r="D1304" s="5">
        <v>3</v>
      </c>
      <c r="E1304" s="4">
        <v>4</v>
      </c>
    </row>
    <row r="1305" spans="1:5" x14ac:dyDescent="0.25">
      <c r="A1305">
        <v>1304</v>
      </c>
      <c r="B1305" s="3">
        <v>1</v>
      </c>
      <c r="E1305" s="4">
        <v>4</v>
      </c>
    </row>
    <row r="1306" spans="1:5" x14ac:dyDescent="0.25">
      <c r="A1306">
        <v>1305</v>
      </c>
      <c r="B1306" s="3">
        <v>1</v>
      </c>
      <c r="E1306" s="4">
        <v>4</v>
      </c>
    </row>
    <row r="1307" spans="1:5" x14ac:dyDescent="0.25">
      <c r="A1307">
        <v>1306</v>
      </c>
      <c r="B1307" s="3">
        <v>1</v>
      </c>
      <c r="E1307" s="4">
        <v>4</v>
      </c>
    </row>
    <row r="1308" spans="1:5" x14ac:dyDescent="0.25">
      <c r="A1308">
        <v>1307</v>
      </c>
      <c r="B1308" s="3">
        <v>1</v>
      </c>
      <c r="E1308" s="4">
        <v>4</v>
      </c>
    </row>
    <row r="1309" spans="1:5" x14ac:dyDescent="0.25">
      <c r="A1309">
        <v>1308</v>
      </c>
      <c r="B1309" s="3">
        <v>1</v>
      </c>
      <c r="E1309" s="4">
        <v>4</v>
      </c>
    </row>
    <row r="1310" spans="1:5" x14ac:dyDescent="0.25">
      <c r="A1310">
        <v>1309</v>
      </c>
      <c r="B1310" s="3">
        <v>1</v>
      </c>
    </row>
    <row r="1311" spans="1:5" x14ac:dyDescent="0.25">
      <c r="A1311">
        <v>1310</v>
      </c>
      <c r="B1311" s="3">
        <v>1</v>
      </c>
    </row>
    <row r="1312" spans="1:5" x14ac:dyDescent="0.25">
      <c r="A1312">
        <v>1311</v>
      </c>
      <c r="B1312" s="3">
        <v>1</v>
      </c>
    </row>
    <row r="1313" spans="1:5" x14ac:dyDescent="0.25">
      <c r="A1313">
        <v>1312</v>
      </c>
      <c r="B1313" s="3">
        <v>1</v>
      </c>
    </row>
    <row r="1314" spans="1:5" x14ac:dyDescent="0.25">
      <c r="A1314">
        <v>1313</v>
      </c>
      <c r="B1314" s="3">
        <v>1</v>
      </c>
      <c r="C1314" s="2">
        <v>2</v>
      </c>
    </row>
    <row r="1315" spans="1:5" x14ac:dyDescent="0.25">
      <c r="A1315">
        <v>1314</v>
      </c>
      <c r="B1315" s="3">
        <v>1</v>
      </c>
      <c r="C1315" s="2">
        <v>2</v>
      </c>
    </row>
    <row r="1316" spans="1:5" x14ac:dyDescent="0.25">
      <c r="A1316">
        <v>1315</v>
      </c>
      <c r="C1316" s="2">
        <v>2</v>
      </c>
    </row>
    <row r="1317" spans="1:5" x14ac:dyDescent="0.25">
      <c r="A1317">
        <v>1316</v>
      </c>
      <c r="C1317" s="2">
        <v>2</v>
      </c>
    </row>
    <row r="1318" spans="1:5" x14ac:dyDescent="0.25">
      <c r="A1318">
        <v>1317</v>
      </c>
      <c r="C1318" s="2">
        <v>2</v>
      </c>
    </row>
    <row r="1319" spans="1:5" x14ac:dyDescent="0.25">
      <c r="A1319">
        <v>1318</v>
      </c>
      <c r="C1319" s="2">
        <v>2</v>
      </c>
      <c r="D1319" s="5">
        <v>3</v>
      </c>
    </row>
    <row r="1320" spans="1:5" x14ac:dyDescent="0.25">
      <c r="A1320">
        <v>1319</v>
      </c>
      <c r="C1320" s="2">
        <v>2</v>
      </c>
      <c r="D1320" s="5">
        <v>3</v>
      </c>
    </row>
    <row r="1321" spans="1:5" x14ac:dyDescent="0.25">
      <c r="A1321">
        <v>1320</v>
      </c>
      <c r="C1321" s="2">
        <v>2</v>
      </c>
      <c r="D1321" s="5">
        <v>3</v>
      </c>
    </row>
    <row r="1322" spans="1:5" x14ac:dyDescent="0.25">
      <c r="A1322">
        <v>1321</v>
      </c>
      <c r="C1322" s="2">
        <v>2</v>
      </c>
      <c r="D1322" s="5">
        <v>3</v>
      </c>
      <c r="E1322" s="4">
        <v>4</v>
      </c>
    </row>
    <row r="1323" spans="1:5" x14ac:dyDescent="0.25">
      <c r="A1323">
        <v>1322</v>
      </c>
      <c r="C1323" s="2">
        <v>2</v>
      </c>
      <c r="D1323" s="5">
        <v>3</v>
      </c>
      <c r="E1323" s="4">
        <v>4</v>
      </c>
    </row>
    <row r="1324" spans="1:5" x14ac:dyDescent="0.25">
      <c r="A1324">
        <v>1323</v>
      </c>
      <c r="D1324" s="5">
        <v>3</v>
      </c>
      <c r="E1324" s="4">
        <v>4</v>
      </c>
    </row>
    <row r="1325" spans="1:5" x14ac:dyDescent="0.25">
      <c r="A1325">
        <v>1324</v>
      </c>
      <c r="D1325" s="5">
        <v>3</v>
      </c>
      <c r="E1325" s="4">
        <v>4</v>
      </c>
    </row>
    <row r="1326" spans="1:5" x14ac:dyDescent="0.25">
      <c r="A1326">
        <v>1325</v>
      </c>
      <c r="D1326" s="5">
        <v>3</v>
      </c>
      <c r="E1326" s="4">
        <v>4</v>
      </c>
    </row>
    <row r="1327" spans="1:5" x14ac:dyDescent="0.25">
      <c r="A1327">
        <v>1326</v>
      </c>
      <c r="D1327" s="5">
        <v>3</v>
      </c>
      <c r="E1327" s="4">
        <v>4</v>
      </c>
    </row>
    <row r="1328" spans="1:5" x14ac:dyDescent="0.25">
      <c r="A1328">
        <v>1327</v>
      </c>
      <c r="D1328" s="5">
        <v>3</v>
      </c>
      <c r="E1328" s="4">
        <v>4</v>
      </c>
    </row>
    <row r="1329" spans="1:5" x14ac:dyDescent="0.25">
      <c r="A1329">
        <v>1328</v>
      </c>
      <c r="E1329" s="4">
        <v>4</v>
      </c>
    </row>
    <row r="1330" spans="1:5" x14ac:dyDescent="0.25">
      <c r="A1330">
        <v>1329</v>
      </c>
      <c r="E1330" s="4">
        <v>4</v>
      </c>
    </row>
    <row r="1331" spans="1:5" x14ac:dyDescent="0.25">
      <c r="A1331">
        <v>1330</v>
      </c>
      <c r="B1331" s="3">
        <v>1</v>
      </c>
      <c r="E1331" s="4">
        <v>4</v>
      </c>
    </row>
    <row r="1332" spans="1:5" x14ac:dyDescent="0.25">
      <c r="A1332">
        <v>1331</v>
      </c>
      <c r="B1332" s="3">
        <v>1</v>
      </c>
    </row>
    <row r="1333" spans="1:5" x14ac:dyDescent="0.25">
      <c r="A1333">
        <v>1332</v>
      </c>
      <c r="B1333" s="3">
        <v>1</v>
      </c>
    </row>
    <row r="1334" spans="1:5" x14ac:dyDescent="0.25">
      <c r="A1334">
        <v>1333</v>
      </c>
      <c r="B1334" s="3">
        <v>1</v>
      </c>
    </row>
    <row r="1335" spans="1:5" x14ac:dyDescent="0.25">
      <c r="A1335">
        <v>1334</v>
      </c>
      <c r="B1335" s="3">
        <v>1</v>
      </c>
    </row>
    <row r="1336" spans="1:5" x14ac:dyDescent="0.25">
      <c r="A1336">
        <v>1335</v>
      </c>
      <c r="B1336" s="3">
        <v>1</v>
      </c>
    </row>
    <row r="1337" spans="1:5" x14ac:dyDescent="0.25">
      <c r="A1337">
        <v>1336</v>
      </c>
      <c r="B1337" s="3">
        <v>1</v>
      </c>
      <c r="C1337" s="2">
        <v>2</v>
      </c>
    </row>
    <row r="1338" spans="1:5" x14ac:dyDescent="0.25">
      <c r="A1338">
        <v>1337</v>
      </c>
      <c r="B1338" s="3">
        <v>1</v>
      </c>
      <c r="C1338" s="2">
        <v>2</v>
      </c>
    </row>
    <row r="1339" spans="1:5" x14ac:dyDescent="0.25">
      <c r="A1339">
        <v>1338</v>
      </c>
      <c r="B1339" s="3">
        <v>1</v>
      </c>
      <c r="C1339" s="2">
        <v>2</v>
      </c>
    </row>
    <row r="1340" spans="1:5" x14ac:dyDescent="0.25">
      <c r="A1340">
        <v>1339</v>
      </c>
      <c r="B1340" s="3">
        <v>1</v>
      </c>
      <c r="C1340" s="2">
        <v>2</v>
      </c>
    </row>
    <row r="1341" spans="1:5" x14ac:dyDescent="0.25">
      <c r="A1341">
        <v>1340</v>
      </c>
      <c r="C1341" s="2">
        <v>2</v>
      </c>
    </row>
    <row r="1342" spans="1:5" x14ac:dyDescent="0.25">
      <c r="A1342">
        <v>1341</v>
      </c>
      <c r="C1342" s="2">
        <v>2</v>
      </c>
    </row>
    <row r="1343" spans="1:5" x14ac:dyDescent="0.25">
      <c r="A1343">
        <v>1342</v>
      </c>
      <c r="C1343" s="2">
        <v>2</v>
      </c>
    </row>
    <row r="1344" spans="1:5" x14ac:dyDescent="0.25">
      <c r="A1344">
        <v>1343</v>
      </c>
      <c r="C1344" s="2">
        <v>2</v>
      </c>
      <c r="D1344" s="5">
        <v>3</v>
      </c>
    </row>
    <row r="1345" spans="1:5" x14ac:dyDescent="0.25">
      <c r="A1345">
        <v>1344</v>
      </c>
      <c r="C1345" s="2">
        <v>2</v>
      </c>
      <c r="D1345" s="5">
        <v>3</v>
      </c>
      <c r="E1345" s="4">
        <v>4</v>
      </c>
    </row>
    <row r="1346" spans="1:5" x14ac:dyDescent="0.25">
      <c r="A1346">
        <v>1345</v>
      </c>
      <c r="D1346" s="5">
        <v>3</v>
      </c>
      <c r="E1346" s="4">
        <v>4</v>
      </c>
    </row>
    <row r="1347" spans="1:5" x14ac:dyDescent="0.25">
      <c r="A1347">
        <v>1346</v>
      </c>
      <c r="D1347" s="5">
        <v>3</v>
      </c>
      <c r="E1347" s="4">
        <v>4</v>
      </c>
    </row>
    <row r="1348" spans="1:5" x14ac:dyDescent="0.25">
      <c r="A1348">
        <v>1347</v>
      </c>
      <c r="D1348" s="5">
        <v>3</v>
      </c>
      <c r="E1348" s="4">
        <v>4</v>
      </c>
    </row>
    <row r="1349" spans="1:5" x14ac:dyDescent="0.25">
      <c r="A1349">
        <v>1348</v>
      </c>
      <c r="D1349" s="5">
        <v>3</v>
      </c>
      <c r="E1349" s="4">
        <v>4</v>
      </c>
    </row>
    <row r="1350" spans="1:5" x14ac:dyDescent="0.25">
      <c r="A1350">
        <v>1349</v>
      </c>
      <c r="D1350" s="5">
        <v>3</v>
      </c>
      <c r="E1350" s="4">
        <v>4</v>
      </c>
    </row>
    <row r="1351" spans="1:5" x14ac:dyDescent="0.25">
      <c r="A1351">
        <v>1350</v>
      </c>
      <c r="D1351" s="5">
        <v>3</v>
      </c>
      <c r="E1351" s="4">
        <v>4</v>
      </c>
    </row>
    <row r="1352" spans="1:5" x14ac:dyDescent="0.25">
      <c r="A1352">
        <v>1351</v>
      </c>
      <c r="D1352" s="5">
        <v>3</v>
      </c>
      <c r="E1352" s="4">
        <v>4</v>
      </c>
    </row>
    <row r="1353" spans="1:5" x14ac:dyDescent="0.25">
      <c r="A1353">
        <v>1352</v>
      </c>
      <c r="D1353" s="5">
        <v>3</v>
      </c>
      <c r="E1353" s="4">
        <v>4</v>
      </c>
    </row>
    <row r="1354" spans="1:5" x14ac:dyDescent="0.25">
      <c r="A1354">
        <v>1353</v>
      </c>
      <c r="B1354" s="3">
        <v>1</v>
      </c>
      <c r="E1354" s="4">
        <v>4</v>
      </c>
    </row>
    <row r="1355" spans="1:5" x14ac:dyDescent="0.25">
      <c r="A1355">
        <v>1354</v>
      </c>
      <c r="B1355" s="3">
        <v>1</v>
      </c>
    </row>
    <row r="1356" spans="1:5" x14ac:dyDescent="0.25">
      <c r="A1356">
        <v>1355</v>
      </c>
      <c r="B1356" s="3">
        <v>1</v>
      </c>
    </row>
    <row r="1357" spans="1:5" x14ac:dyDescent="0.25">
      <c r="A1357">
        <v>1356</v>
      </c>
      <c r="B1357" s="3">
        <v>1</v>
      </c>
    </row>
    <row r="1358" spans="1:5" x14ac:dyDescent="0.25">
      <c r="A1358">
        <v>1357</v>
      </c>
      <c r="B1358" s="3">
        <v>1</v>
      </c>
    </row>
    <row r="1359" spans="1:5" x14ac:dyDescent="0.25">
      <c r="A1359">
        <v>1358</v>
      </c>
      <c r="B1359" s="3">
        <v>1</v>
      </c>
    </row>
    <row r="1360" spans="1:5" x14ac:dyDescent="0.25">
      <c r="A1360">
        <v>1359</v>
      </c>
      <c r="B1360" s="3">
        <v>1</v>
      </c>
      <c r="C1360" s="2">
        <v>2</v>
      </c>
    </row>
    <row r="1361" spans="1:5" x14ac:dyDescent="0.25">
      <c r="A1361">
        <v>1360</v>
      </c>
      <c r="B1361" s="3">
        <v>1</v>
      </c>
      <c r="C1361" s="2">
        <v>2</v>
      </c>
    </row>
    <row r="1362" spans="1:5" x14ac:dyDescent="0.25">
      <c r="A1362">
        <v>1361</v>
      </c>
      <c r="B1362" s="3">
        <v>1</v>
      </c>
      <c r="C1362" s="2">
        <v>2</v>
      </c>
    </row>
    <row r="1363" spans="1:5" x14ac:dyDescent="0.25">
      <c r="A1363">
        <v>1362</v>
      </c>
      <c r="B1363" s="3">
        <v>1</v>
      </c>
      <c r="C1363" s="2">
        <v>2</v>
      </c>
    </row>
    <row r="1364" spans="1:5" x14ac:dyDescent="0.25">
      <c r="A1364">
        <v>1363</v>
      </c>
      <c r="C1364" s="2">
        <v>2</v>
      </c>
    </row>
    <row r="1365" spans="1:5" x14ac:dyDescent="0.25">
      <c r="A1365">
        <v>1364</v>
      </c>
      <c r="C1365" s="2">
        <v>2</v>
      </c>
    </row>
    <row r="1366" spans="1:5" x14ac:dyDescent="0.25">
      <c r="A1366">
        <v>1365</v>
      </c>
      <c r="C1366" s="2">
        <v>2</v>
      </c>
    </row>
    <row r="1367" spans="1:5" x14ac:dyDescent="0.25">
      <c r="A1367">
        <v>1366</v>
      </c>
      <c r="C1367" s="2">
        <v>2</v>
      </c>
      <c r="D1367" s="5">
        <v>3</v>
      </c>
    </row>
    <row r="1368" spans="1:5" x14ac:dyDescent="0.25">
      <c r="A1368">
        <v>1367</v>
      </c>
      <c r="C1368" s="2">
        <v>2</v>
      </c>
      <c r="D1368" s="5">
        <v>3</v>
      </c>
      <c r="E1368" s="4">
        <v>4</v>
      </c>
    </row>
    <row r="1369" spans="1:5" x14ac:dyDescent="0.25">
      <c r="A1369">
        <v>1368</v>
      </c>
      <c r="D1369" s="5">
        <v>3</v>
      </c>
      <c r="E1369" s="4">
        <v>4</v>
      </c>
    </row>
    <row r="1370" spans="1:5" x14ac:dyDescent="0.25">
      <c r="A1370">
        <v>1369</v>
      </c>
      <c r="D1370" s="5">
        <v>3</v>
      </c>
      <c r="E1370" s="4">
        <v>4</v>
      </c>
    </row>
    <row r="1371" spans="1:5" x14ac:dyDescent="0.25">
      <c r="A1371">
        <v>1370</v>
      </c>
      <c r="D1371" s="5">
        <v>3</v>
      </c>
      <c r="E1371" s="4">
        <v>4</v>
      </c>
    </row>
    <row r="1372" spans="1:5" x14ac:dyDescent="0.25">
      <c r="A1372">
        <v>1371</v>
      </c>
      <c r="D1372" s="5">
        <v>3</v>
      </c>
      <c r="E1372" s="4">
        <v>4</v>
      </c>
    </row>
    <row r="1373" spans="1:5" x14ac:dyDescent="0.25">
      <c r="A1373">
        <v>1372</v>
      </c>
      <c r="D1373" s="5">
        <v>3</v>
      </c>
      <c r="E1373" s="4">
        <v>4</v>
      </c>
    </row>
    <row r="1374" spans="1:5" x14ac:dyDescent="0.25">
      <c r="A1374">
        <v>1373</v>
      </c>
      <c r="D1374" s="5">
        <v>3</v>
      </c>
      <c r="E1374" s="4">
        <v>4</v>
      </c>
    </row>
    <row r="1375" spans="1:5" x14ac:dyDescent="0.25">
      <c r="A1375">
        <v>1374</v>
      </c>
      <c r="B1375" s="3">
        <v>1</v>
      </c>
      <c r="D1375" s="5">
        <v>3</v>
      </c>
      <c r="E1375" s="4">
        <v>4</v>
      </c>
    </row>
    <row r="1376" spans="1:5" x14ac:dyDescent="0.25">
      <c r="A1376">
        <v>1375</v>
      </c>
      <c r="B1376" s="3">
        <v>1</v>
      </c>
      <c r="D1376" s="5">
        <v>3</v>
      </c>
      <c r="E1376" s="4">
        <v>4</v>
      </c>
    </row>
    <row r="1377" spans="1:5" x14ac:dyDescent="0.25">
      <c r="A1377">
        <v>1376</v>
      </c>
      <c r="B1377" s="3">
        <v>1</v>
      </c>
      <c r="E1377" s="4">
        <v>4</v>
      </c>
    </row>
    <row r="1378" spans="1:5" x14ac:dyDescent="0.25">
      <c r="A1378">
        <v>1377</v>
      </c>
      <c r="B1378" s="3">
        <v>1</v>
      </c>
      <c r="E1378" s="4">
        <v>4</v>
      </c>
    </row>
    <row r="1379" spans="1:5" x14ac:dyDescent="0.25">
      <c r="A1379">
        <v>1378</v>
      </c>
      <c r="B1379" s="3">
        <v>1</v>
      </c>
    </row>
    <row r="1380" spans="1:5" x14ac:dyDescent="0.25">
      <c r="A1380">
        <v>1379</v>
      </c>
      <c r="B1380" s="3">
        <v>1</v>
      </c>
    </row>
    <row r="1381" spans="1:5" x14ac:dyDescent="0.25">
      <c r="A1381">
        <v>1380</v>
      </c>
      <c r="B1381" s="3">
        <v>1</v>
      </c>
    </row>
    <row r="1382" spans="1:5" x14ac:dyDescent="0.25">
      <c r="A1382">
        <v>1381</v>
      </c>
      <c r="B1382" s="3">
        <v>1</v>
      </c>
      <c r="C1382" s="2">
        <v>2</v>
      </c>
    </row>
    <row r="1383" spans="1:5" x14ac:dyDescent="0.25">
      <c r="A1383">
        <v>1382</v>
      </c>
      <c r="B1383" s="3">
        <v>1</v>
      </c>
      <c r="C1383" s="2">
        <v>2</v>
      </c>
    </row>
    <row r="1384" spans="1:5" x14ac:dyDescent="0.25">
      <c r="A1384">
        <v>1383</v>
      </c>
      <c r="B1384" s="3">
        <v>1</v>
      </c>
      <c r="C1384" s="2">
        <v>2</v>
      </c>
    </row>
    <row r="1385" spans="1:5" x14ac:dyDescent="0.25">
      <c r="A1385">
        <v>1384</v>
      </c>
      <c r="C1385" s="2">
        <v>2</v>
      </c>
    </row>
    <row r="1386" spans="1:5" x14ac:dyDescent="0.25">
      <c r="A1386">
        <v>1385</v>
      </c>
      <c r="C1386" s="2">
        <v>2</v>
      </c>
    </row>
    <row r="1387" spans="1:5" x14ac:dyDescent="0.25">
      <c r="A1387">
        <v>1386</v>
      </c>
      <c r="C1387" s="2">
        <v>2</v>
      </c>
    </row>
    <row r="1388" spans="1:5" x14ac:dyDescent="0.25">
      <c r="A1388">
        <v>1387</v>
      </c>
      <c r="C1388" s="2">
        <v>2</v>
      </c>
    </row>
    <row r="1389" spans="1:5" x14ac:dyDescent="0.25">
      <c r="A1389">
        <v>1388</v>
      </c>
      <c r="C1389" s="2">
        <v>2</v>
      </c>
    </row>
    <row r="1390" spans="1:5" x14ac:dyDescent="0.25">
      <c r="A1390">
        <v>1389</v>
      </c>
      <c r="C1390" s="2">
        <v>2</v>
      </c>
      <c r="D1390" s="5">
        <v>3</v>
      </c>
      <c r="E1390" s="4">
        <v>4</v>
      </c>
    </row>
    <row r="1391" spans="1:5" x14ac:dyDescent="0.25">
      <c r="A1391">
        <v>1390</v>
      </c>
      <c r="D1391" s="5">
        <v>3</v>
      </c>
      <c r="E1391" s="4">
        <v>4</v>
      </c>
    </row>
    <row r="1392" spans="1:5" x14ac:dyDescent="0.25">
      <c r="A1392">
        <v>1391</v>
      </c>
      <c r="D1392" s="5">
        <v>3</v>
      </c>
      <c r="E1392" s="4">
        <v>4</v>
      </c>
    </row>
    <row r="1393" spans="1:5" x14ac:dyDescent="0.25">
      <c r="A1393">
        <v>1392</v>
      </c>
      <c r="D1393" s="5">
        <v>3</v>
      </c>
      <c r="E1393" s="4">
        <v>4</v>
      </c>
    </row>
    <row r="1394" spans="1:5" x14ac:dyDescent="0.25">
      <c r="A1394">
        <v>1393</v>
      </c>
      <c r="D1394" s="5">
        <v>3</v>
      </c>
      <c r="E1394" s="4">
        <v>4</v>
      </c>
    </row>
    <row r="1395" spans="1:5" x14ac:dyDescent="0.25">
      <c r="A1395">
        <v>1394</v>
      </c>
      <c r="D1395" s="5">
        <v>3</v>
      </c>
      <c r="E1395" s="4">
        <v>4</v>
      </c>
    </row>
    <row r="1396" spans="1:5" x14ac:dyDescent="0.25">
      <c r="A1396">
        <v>1395</v>
      </c>
      <c r="D1396" s="5">
        <v>3</v>
      </c>
      <c r="E1396" s="4">
        <v>4</v>
      </c>
    </row>
    <row r="1397" spans="1:5" x14ac:dyDescent="0.25">
      <c r="A1397">
        <v>1396</v>
      </c>
      <c r="D1397" s="5">
        <v>3</v>
      </c>
      <c r="E1397" s="4">
        <v>4</v>
      </c>
    </row>
    <row r="1398" spans="1:5" x14ac:dyDescent="0.25">
      <c r="A1398">
        <v>1397</v>
      </c>
      <c r="D1398" s="5">
        <v>3</v>
      </c>
      <c r="E1398" s="4">
        <v>4</v>
      </c>
    </row>
    <row r="1399" spans="1:5" x14ac:dyDescent="0.25">
      <c r="A1399">
        <v>1398</v>
      </c>
      <c r="D1399" s="5">
        <v>3</v>
      </c>
      <c r="E1399" s="4">
        <v>4</v>
      </c>
    </row>
    <row r="1400" spans="1:5" x14ac:dyDescent="0.25">
      <c r="A1400">
        <v>1399</v>
      </c>
      <c r="B1400" s="3">
        <v>1</v>
      </c>
      <c r="E1400" s="4">
        <v>4</v>
      </c>
    </row>
    <row r="1401" spans="1:5" x14ac:dyDescent="0.25">
      <c r="A1401">
        <v>1400</v>
      </c>
      <c r="B1401" s="3">
        <v>1</v>
      </c>
    </row>
    <row r="1402" spans="1:5" x14ac:dyDescent="0.25">
      <c r="A1402">
        <v>1401</v>
      </c>
      <c r="B1402" s="3">
        <v>1</v>
      </c>
    </row>
    <row r="1403" spans="1:5" x14ac:dyDescent="0.25">
      <c r="A1403">
        <v>1402</v>
      </c>
      <c r="B1403" s="3">
        <v>1</v>
      </c>
    </row>
    <row r="1404" spans="1:5" x14ac:dyDescent="0.25">
      <c r="A1404">
        <v>1403</v>
      </c>
      <c r="B1404" s="3">
        <v>1</v>
      </c>
    </row>
    <row r="1405" spans="1:5" x14ac:dyDescent="0.25">
      <c r="A1405">
        <v>1404</v>
      </c>
      <c r="B1405" s="3">
        <v>1</v>
      </c>
    </row>
    <row r="1406" spans="1:5" x14ac:dyDescent="0.25">
      <c r="A1406">
        <v>1405</v>
      </c>
      <c r="B1406" s="3">
        <v>1</v>
      </c>
      <c r="C1406" s="2">
        <v>2</v>
      </c>
    </row>
    <row r="1407" spans="1:5" x14ac:dyDescent="0.25">
      <c r="A1407">
        <v>1406</v>
      </c>
      <c r="B1407" s="3">
        <v>1</v>
      </c>
      <c r="C1407" s="2">
        <v>2</v>
      </c>
    </row>
    <row r="1408" spans="1:5" x14ac:dyDescent="0.25">
      <c r="A1408">
        <v>1407</v>
      </c>
      <c r="B1408" s="3">
        <v>1</v>
      </c>
      <c r="C1408" s="2">
        <v>2</v>
      </c>
    </row>
    <row r="1409" spans="1:5" x14ac:dyDescent="0.25">
      <c r="A1409">
        <v>1408</v>
      </c>
      <c r="C1409" s="2">
        <v>2</v>
      </c>
    </row>
    <row r="1410" spans="1:5" x14ac:dyDescent="0.25">
      <c r="A1410">
        <v>1409</v>
      </c>
      <c r="C1410" s="2">
        <v>2</v>
      </c>
    </row>
    <row r="1411" spans="1:5" x14ac:dyDescent="0.25">
      <c r="A1411">
        <v>1410</v>
      </c>
      <c r="C1411" s="2">
        <v>2</v>
      </c>
    </row>
    <row r="1412" spans="1:5" x14ac:dyDescent="0.25">
      <c r="A1412">
        <v>1411</v>
      </c>
      <c r="C1412" s="2">
        <v>2</v>
      </c>
    </row>
    <row r="1413" spans="1:5" x14ac:dyDescent="0.25">
      <c r="A1413">
        <v>1412</v>
      </c>
      <c r="C1413" s="2">
        <v>2</v>
      </c>
      <c r="D1413" s="5">
        <v>3</v>
      </c>
    </row>
    <row r="1414" spans="1:5" x14ac:dyDescent="0.25">
      <c r="A1414">
        <v>1413</v>
      </c>
      <c r="C1414" s="2">
        <v>2</v>
      </c>
      <c r="D1414" s="5">
        <v>3</v>
      </c>
      <c r="E1414" s="4">
        <v>4</v>
      </c>
    </row>
    <row r="1415" spans="1:5" x14ac:dyDescent="0.25">
      <c r="A1415">
        <v>1414</v>
      </c>
      <c r="D1415" s="5">
        <v>3</v>
      </c>
      <c r="E1415" s="4">
        <v>4</v>
      </c>
    </row>
    <row r="1416" spans="1:5" x14ac:dyDescent="0.25">
      <c r="A1416">
        <v>1415</v>
      </c>
      <c r="D1416" s="5">
        <v>3</v>
      </c>
      <c r="E1416" s="4">
        <v>4</v>
      </c>
    </row>
    <row r="1417" spans="1:5" x14ac:dyDescent="0.25">
      <c r="A1417">
        <v>1416</v>
      </c>
      <c r="D1417" s="5">
        <v>3</v>
      </c>
      <c r="E1417" s="4">
        <v>4</v>
      </c>
    </row>
    <row r="1418" spans="1:5" x14ac:dyDescent="0.25">
      <c r="A1418">
        <v>1417</v>
      </c>
      <c r="D1418" s="5">
        <v>3</v>
      </c>
      <c r="E1418" s="4">
        <v>4</v>
      </c>
    </row>
    <row r="1419" spans="1:5" x14ac:dyDescent="0.25">
      <c r="A1419">
        <v>1418</v>
      </c>
      <c r="D1419" s="5">
        <v>3</v>
      </c>
      <c r="E1419" s="4">
        <v>4</v>
      </c>
    </row>
    <row r="1420" spans="1:5" x14ac:dyDescent="0.25">
      <c r="A1420">
        <v>1419</v>
      </c>
      <c r="D1420" s="5">
        <v>3</v>
      </c>
      <c r="E1420" s="4">
        <v>4</v>
      </c>
    </row>
    <row r="1421" spans="1:5" x14ac:dyDescent="0.25">
      <c r="A1421">
        <v>1420</v>
      </c>
      <c r="D1421" s="5">
        <v>3</v>
      </c>
      <c r="E1421" s="4">
        <v>4</v>
      </c>
    </row>
    <row r="1422" spans="1:5" x14ac:dyDescent="0.25">
      <c r="A1422">
        <v>1421</v>
      </c>
      <c r="D1422" s="5">
        <v>3</v>
      </c>
      <c r="E1422" s="4">
        <v>4</v>
      </c>
    </row>
    <row r="1423" spans="1:5" x14ac:dyDescent="0.25">
      <c r="A1423">
        <v>1422</v>
      </c>
      <c r="B1423" s="3">
        <v>1</v>
      </c>
      <c r="E1423" s="4">
        <v>4</v>
      </c>
    </row>
    <row r="1424" spans="1:5" x14ac:dyDescent="0.25">
      <c r="A1424">
        <v>1423</v>
      </c>
      <c r="B1424" s="3">
        <v>1</v>
      </c>
    </row>
    <row r="1425" spans="1:5" x14ac:dyDescent="0.25">
      <c r="A1425">
        <v>1424</v>
      </c>
      <c r="B1425" s="3">
        <v>1</v>
      </c>
    </row>
    <row r="1426" spans="1:5" x14ac:dyDescent="0.25">
      <c r="A1426">
        <v>1425</v>
      </c>
      <c r="B1426" s="3">
        <v>1</v>
      </c>
    </row>
    <row r="1427" spans="1:5" x14ac:dyDescent="0.25">
      <c r="A1427">
        <v>1426</v>
      </c>
      <c r="B1427" s="3">
        <v>1</v>
      </c>
    </row>
    <row r="1428" spans="1:5" x14ac:dyDescent="0.25">
      <c r="A1428">
        <v>1427</v>
      </c>
      <c r="B1428" s="3">
        <v>1</v>
      </c>
    </row>
    <row r="1429" spans="1:5" x14ac:dyDescent="0.25">
      <c r="A1429">
        <v>1428</v>
      </c>
      <c r="B1429" s="3">
        <v>1</v>
      </c>
      <c r="C1429" s="2">
        <v>2</v>
      </c>
    </row>
    <row r="1430" spans="1:5" x14ac:dyDescent="0.25">
      <c r="A1430">
        <v>1429</v>
      </c>
      <c r="B1430" s="3">
        <v>1</v>
      </c>
      <c r="C1430" s="2">
        <v>2</v>
      </c>
    </row>
    <row r="1431" spans="1:5" x14ac:dyDescent="0.25">
      <c r="A1431">
        <v>1430</v>
      </c>
      <c r="B1431" s="3">
        <v>1</v>
      </c>
      <c r="C1431" s="2">
        <v>2</v>
      </c>
    </row>
    <row r="1432" spans="1:5" x14ac:dyDescent="0.25">
      <c r="A1432">
        <v>1431</v>
      </c>
      <c r="B1432" s="3">
        <v>1</v>
      </c>
      <c r="C1432" s="2">
        <v>2</v>
      </c>
    </row>
    <row r="1433" spans="1:5" x14ac:dyDescent="0.25">
      <c r="A1433">
        <v>1432</v>
      </c>
      <c r="C1433" s="2">
        <v>2</v>
      </c>
    </row>
    <row r="1434" spans="1:5" x14ac:dyDescent="0.25">
      <c r="A1434">
        <v>1433</v>
      </c>
      <c r="C1434" s="2">
        <v>2</v>
      </c>
    </row>
    <row r="1435" spans="1:5" x14ac:dyDescent="0.25">
      <c r="A1435">
        <v>1434</v>
      </c>
      <c r="C1435" s="2">
        <v>2</v>
      </c>
    </row>
    <row r="1436" spans="1:5" x14ac:dyDescent="0.25">
      <c r="A1436">
        <v>1435</v>
      </c>
      <c r="C1436" s="2">
        <v>2</v>
      </c>
      <c r="D1436" s="5">
        <v>3</v>
      </c>
      <c r="E1436" s="4">
        <v>4</v>
      </c>
    </row>
    <row r="1437" spans="1:5" x14ac:dyDescent="0.25">
      <c r="A1437">
        <v>1436</v>
      </c>
      <c r="C1437" s="2">
        <v>2</v>
      </c>
      <c r="D1437" s="5">
        <v>3</v>
      </c>
      <c r="E1437" s="4">
        <v>4</v>
      </c>
    </row>
    <row r="1438" spans="1:5" x14ac:dyDescent="0.25">
      <c r="A1438">
        <v>1437</v>
      </c>
      <c r="D1438" s="5">
        <v>3</v>
      </c>
      <c r="E1438" s="4">
        <v>4</v>
      </c>
    </row>
    <row r="1439" spans="1:5" x14ac:dyDescent="0.25">
      <c r="A1439">
        <v>1438</v>
      </c>
      <c r="D1439" s="5">
        <v>3</v>
      </c>
      <c r="E1439" s="4">
        <v>4</v>
      </c>
    </row>
    <row r="1440" spans="1:5" x14ac:dyDescent="0.25">
      <c r="A1440">
        <v>1439</v>
      </c>
      <c r="D1440" s="5">
        <v>3</v>
      </c>
      <c r="E1440" s="4">
        <v>4</v>
      </c>
    </row>
    <row r="1441" spans="1:5" x14ac:dyDescent="0.25">
      <c r="A1441">
        <v>1440</v>
      </c>
      <c r="D1441" s="5">
        <v>3</v>
      </c>
      <c r="E1441" s="4">
        <v>4</v>
      </c>
    </row>
    <row r="1442" spans="1:5" x14ac:dyDescent="0.25">
      <c r="A1442">
        <v>1441</v>
      </c>
      <c r="D1442" s="5">
        <v>3</v>
      </c>
      <c r="E1442" s="4">
        <v>4</v>
      </c>
    </row>
    <row r="1443" spans="1:5" x14ac:dyDescent="0.25">
      <c r="A1443">
        <v>1442</v>
      </c>
      <c r="D1443" s="5">
        <v>3</v>
      </c>
      <c r="E1443" s="4">
        <v>4</v>
      </c>
    </row>
    <row r="1444" spans="1:5" x14ac:dyDescent="0.25">
      <c r="A1444">
        <v>1443</v>
      </c>
      <c r="B1444" s="3">
        <v>1</v>
      </c>
      <c r="D1444" s="5">
        <v>3</v>
      </c>
      <c r="E1444" s="4">
        <v>4</v>
      </c>
    </row>
    <row r="1445" spans="1:5" x14ac:dyDescent="0.25">
      <c r="A1445">
        <v>1444</v>
      </c>
      <c r="B1445" s="3">
        <v>1</v>
      </c>
      <c r="E1445" s="4">
        <v>4</v>
      </c>
    </row>
    <row r="1446" spans="1:5" x14ac:dyDescent="0.25">
      <c r="A1446">
        <v>1445</v>
      </c>
      <c r="B1446" s="3">
        <v>1</v>
      </c>
    </row>
    <row r="1447" spans="1:5" x14ac:dyDescent="0.25">
      <c r="A1447">
        <v>1446</v>
      </c>
      <c r="B1447" s="3">
        <v>1</v>
      </c>
    </row>
    <row r="1448" spans="1:5" x14ac:dyDescent="0.25">
      <c r="A1448">
        <v>1447</v>
      </c>
      <c r="B1448" s="3">
        <v>1</v>
      </c>
    </row>
    <row r="1449" spans="1:5" x14ac:dyDescent="0.25">
      <c r="A1449">
        <v>1448</v>
      </c>
      <c r="B1449" s="3">
        <v>1</v>
      </c>
    </row>
    <row r="1450" spans="1:5" x14ac:dyDescent="0.25">
      <c r="A1450">
        <v>1449</v>
      </c>
      <c r="B1450" s="3">
        <v>1</v>
      </c>
    </row>
    <row r="1451" spans="1:5" x14ac:dyDescent="0.25">
      <c r="A1451">
        <v>1450</v>
      </c>
      <c r="B1451" s="3">
        <v>1</v>
      </c>
      <c r="C1451" s="2">
        <v>2</v>
      </c>
    </row>
    <row r="1452" spans="1:5" x14ac:dyDescent="0.25">
      <c r="A1452">
        <v>1451</v>
      </c>
      <c r="B1452" s="3">
        <v>1</v>
      </c>
      <c r="C1452" s="2">
        <v>2</v>
      </c>
    </row>
    <row r="1453" spans="1:5" x14ac:dyDescent="0.25">
      <c r="A1453">
        <v>1452</v>
      </c>
      <c r="B1453" s="3">
        <v>1</v>
      </c>
      <c r="C1453" s="2">
        <v>2</v>
      </c>
    </row>
    <row r="1454" spans="1:5" x14ac:dyDescent="0.25">
      <c r="A1454">
        <v>1453</v>
      </c>
      <c r="B1454" s="3">
        <v>1</v>
      </c>
      <c r="C1454" s="2">
        <v>2</v>
      </c>
    </row>
    <row r="1455" spans="1:5" x14ac:dyDescent="0.25">
      <c r="A1455">
        <v>1454</v>
      </c>
      <c r="C1455" s="2">
        <v>2</v>
      </c>
    </row>
    <row r="1456" spans="1:5" x14ac:dyDescent="0.25">
      <c r="A1456">
        <v>1455</v>
      </c>
      <c r="C1456" s="2">
        <v>2</v>
      </c>
    </row>
    <row r="1457" spans="1:5" x14ac:dyDescent="0.25">
      <c r="A1457">
        <v>1456</v>
      </c>
      <c r="C1457" s="2">
        <v>2</v>
      </c>
    </row>
    <row r="1458" spans="1:5" x14ac:dyDescent="0.25">
      <c r="A1458">
        <v>1457</v>
      </c>
      <c r="C1458" s="2">
        <v>2</v>
      </c>
      <c r="D1458" s="5">
        <v>3</v>
      </c>
    </row>
    <row r="1459" spans="1:5" x14ac:dyDescent="0.25">
      <c r="A1459">
        <v>1458</v>
      </c>
      <c r="C1459" s="2">
        <v>2</v>
      </c>
      <c r="D1459" s="5">
        <v>3</v>
      </c>
      <c r="E1459" s="4">
        <v>4</v>
      </c>
    </row>
    <row r="1460" spans="1:5" x14ac:dyDescent="0.25">
      <c r="A1460">
        <v>1459</v>
      </c>
      <c r="D1460" s="5">
        <v>3</v>
      </c>
      <c r="E1460" s="4">
        <v>4</v>
      </c>
    </row>
    <row r="1461" spans="1:5" x14ac:dyDescent="0.25">
      <c r="A1461">
        <v>1460</v>
      </c>
      <c r="D1461" s="5">
        <v>3</v>
      </c>
      <c r="E1461" s="4">
        <v>4</v>
      </c>
    </row>
    <row r="1462" spans="1:5" x14ac:dyDescent="0.25">
      <c r="A1462">
        <v>1461</v>
      </c>
      <c r="D1462" s="5">
        <v>3</v>
      </c>
      <c r="E1462" s="4">
        <v>4</v>
      </c>
    </row>
    <row r="1463" spans="1:5" x14ac:dyDescent="0.25">
      <c r="A1463">
        <v>1462</v>
      </c>
      <c r="D1463" s="5">
        <v>3</v>
      </c>
      <c r="E1463" s="4">
        <v>4</v>
      </c>
    </row>
    <row r="1464" spans="1:5" x14ac:dyDescent="0.25">
      <c r="A1464">
        <v>1463</v>
      </c>
      <c r="D1464" s="5">
        <v>3</v>
      </c>
      <c r="E1464" s="4">
        <v>4</v>
      </c>
    </row>
    <row r="1465" spans="1:5" x14ac:dyDescent="0.25">
      <c r="A1465">
        <v>1464</v>
      </c>
      <c r="B1465" s="3">
        <v>1</v>
      </c>
      <c r="D1465" s="5">
        <v>3</v>
      </c>
      <c r="E1465" s="4">
        <v>4</v>
      </c>
    </row>
    <row r="1466" spans="1:5" x14ac:dyDescent="0.25">
      <c r="A1466">
        <v>1465</v>
      </c>
      <c r="B1466" s="3">
        <v>1</v>
      </c>
      <c r="D1466" s="5">
        <v>3</v>
      </c>
      <c r="E1466" s="4">
        <v>4</v>
      </c>
    </row>
    <row r="1467" spans="1:5" x14ac:dyDescent="0.25">
      <c r="A1467">
        <v>1466</v>
      </c>
      <c r="B1467" s="3">
        <v>1</v>
      </c>
      <c r="D1467" s="5">
        <v>3</v>
      </c>
      <c r="E1467" s="4">
        <v>4</v>
      </c>
    </row>
    <row r="1468" spans="1:5" x14ac:dyDescent="0.25">
      <c r="A1468">
        <v>1467</v>
      </c>
      <c r="B1468" s="3">
        <v>1</v>
      </c>
      <c r="E1468" s="4">
        <v>4</v>
      </c>
    </row>
    <row r="1469" spans="1:5" x14ac:dyDescent="0.25">
      <c r="A1469">
        <v>1468</v>
      </c>
      <c r="B1469" s="3">
        <v>1</v>
      </c>
    </row>
    <row r="1470" spans="1:5" x14ac:dyDescent="0.25">
      <c r="A1470">
        <v>1469</v>
      </c>
      <c r="B1470" s="3">
        <v>1</v>
      </c>
    </row>
    <row r="1471" spans="1:5" x14ac:dyDescent="0.25">
      <c r="A1471">
        <v>1470</v>
      </c>
      <c r="B1471" s="3">
        <v>1</v>
      </c>
    </row>
    <row r="1472" spans="1:5" x14ac:dyDescent="0.25">
      <c r="A1472">
        <v>1471</v>
      </c>
      <c r="B1472" s="3">
        <v>1</v>
      </c>
    </row>
    <row r="1473" spans="1:5" x14ac:dyDescent="0.25">
      <c r="A1473">
        <v>1472</v>
      </c>
      <c r="B1473" s="3">
        <v>1</v>
      </c>
      <c r="C1473" s="2">
        <v>2</v>
      </c>
    </row>
    <row r="1474" spans="1:5" x14ac:dyDescent="0.25">
      <c r="A1474">
        <v>1473</v>
      </c>
      <c r="B1474" s="3">
        <v>1</v>
      </c>
      <c r="C1474" s="2">
        <v>2</v>
      </c>
    </row>
    <row r="1475" spans="1:5" x14ac:dyDescent="0.25">
      <c r="A1475">
        <v>1474</v>
      </c>
      <c r="B1475" s="3">
        <v>1</v>
      </c>
      <c r="C1475" s="2">
        <v>2</v>
      </c>
    </row>
    <row r="1476" spans="1:5" x14ac:dyDescent="0.25">
      <c r="A1476">
        <v>1475</v>
      </c>
      <c r="C1476" s="2">
        <v>2</v>
      </c>
    </row>
    <row r="1477" spans="1:5" x14ac:dyDescent="0.25">
      <c r="A1477">
        <v>1476</v>
      </c>
      <c r="C1477" s="2">
        <v>2</v>
      </c>
    </row>
    <row r="1478" spans="1:5" x14ac:dyDescent="0.25">
      <c r="A1478">
        <v>1477</v>
      </c>
      <c r="C1478" s="2">
        <v>2</v>
      </c>
    </row>
    <row r="1479" spans="1:5" x14ac:dyDescent="0.25">
      <c r="A1479">
        <v>1478</v>
      </c>
      <c r="C1479" s="2">
        <v>2</v>
      </c>
    </row>
    <row r="1480" spans="1:5" x14ac:dyDescent="0.25">
      <c r="A1480">
        <v>1479</v>
      </c>
      <c r="C1480" s="2">
        <v>2</v>
      </c>
    </row>
    <row r="1481" spans="1:5" x14ac:dyDescent="0.25">
      <c r="A1481">
        <v>1480</v>
      </c>
      <c r="C1481" s="2">
        <v>2</v>
      </c>
      <c r="D1481" s="5">
        <v>3</v>
      </c>
    </row>
    <row r="1482" spans="1:5" x14ac:dyDescent="0.25">
      <c r="A1482">
        <v>1481</v>
      </c>
      <c r="C1482" s="2">
        <v>2</v>
      </c>
      <c r="D1482" s="5">
        <v>3</v>
      </c>
    </row>
    <row r="1483" spans="1:5" x14ac:dyDescent="0.25">
      <c r="A1483">
        <v>1482</v>
      </c>
      <c r="D1483" s="5">
        <v>3</v>
      </c>
      <c r="E1483" s="4">
        <v>4</v>
      </c>
    </row>
    <row r="1484" spans="1:5" x14ac:dyDescent="0.25">
      <c r="A1484">
        <v>1483</v>
      </c>
      <c r="D1484" s="5">
        <v>3</v>
      </c>
      <c r="E1484" s="4">
        <v>4</v>
      </c>
    </row>
    <row r="1485" spans="1:5" x14ac:dyDescent="0.25">
      <c r="A1485">
        <v>1484</v>
      </c>
      <c r="D1485" s="5">
        <v>3</v>
      </c>
      <c r="E1485" s="4">
        <v>4</v>
      </c>
    </row>
    <row r="1486" spans="1:5" x14ac:dyDescent="0.25">
      <c r="A1486">
        <v>1485</v>
      </c>
      <c r="D1486" s="5">
        <v>3</v>
      </c>
      <c r="E1486" s="4">
        <v>4</v>
      </c>
    </row>
    <row r="1487" spans="1:5" x14ac:dyDescent="0.25">
      <c r="A1487">
        <v>1486</v>
      </c>
      <c r="B1487" s="3">
        <v>1</v>
      </c>
      <c r="D1487" s="5">
        <v>3</v>
      </c>
      <c r="E1487" s="4">
        <v>4</v>
      </c>
    </row>
    <row r="1488" spans="1:5" x14ac:dyDescent="0.25">
      <c r="A1488">
        <v>1487</v>
      </c>
      <c r="B1488" s="3">
        <v>1</v>
      </c>
      <c r="D1488" s="5">
        <v>3</v>
      </c>
      <c r="E1488" s="4">
        <v>4</v>
      </c>
    </row>
    <row r="1489" spans="1:6" x14ac:dyDescent="0.25">
      <c r="A1489">
        <v>1488</v>
      </c>
      <c r="B1489" s="3">
        <v>1</v>
      </c>
      <c r="D1489" s="5">
        <v>3</v>
      </c>
      <c r="E1489" s="4">
        <v>4</v>
      </c>
    </row>
    <row r="1490" spans="1:6" x14ac:dyDescent="0.25">
      <c r="A1490">
        <v>1489</v>
      </c>
      <c r="B1490" s="3">
        <v>1</v>
      </c>
      <c r="D1490" s="5">
        <v>3</v>
      </c>
      <c r="E1490" s="4">
        <v>4</v>
      </c>
    </row>
    <row r="1491" spans="1:6" x14ac:dyDescent="0.25">
      <c r="A1491">
        <v>1490</v>
      </c>
      <c r="B1491" s="3">
        <v>1</v>
      </c>
      <c r="D1491" s="5">
        <v>3</v>
      </c>
      <c r="E1491" s="4">
        <v>4</v>
      </c>
    </row>
    <row r="1492" spans="1:6" x14ac:dyDescent="0.25">
      <c r="A1492">
        <v>1491</v>
      </c>
      <c r="B1492" s="3">
        <v>1</v>
      </c>
      <c r="E1492" s="4">
        <v>4</v>
      </c>
    </row>
    <row r="1493" spans="1:6" x14ac:dyDescent="0.25">
      <c r="A1493">
        <v>1492</v>
      </c>
      <c r="B1493" s="3">
        <v>1</v>
      </c>
      <c r="E1493" s="4">
        <v>4</v>
      </c>
    </row>
    <row r="1494" spans="1:6" x14ac:dyDescent="0.25">
      <c r="A1494">
        <v>1493</v>
      </c>
      <c r="B1494" s="3">
        <v>1</v>
      </c>
      <c r="E1494" s="4">
        <v>4</v>
      </c>
    </row>
    <row r="1495" spans="1:6" x14ac:dyDescent="0.25">
      <c r="A1495">
        <v>1494</v>
      </c>
      <c r="B1495" s="3">
        <v>1</v>
      </c>
      <c r="E1495" s="4">
        <v>4</v>
      </c>
    </row>
    <row r="1496" spans="1:6" x14ac:dyDescent="0.25">
      <c r="A1496">
        <v>1495</v>
      </c>
      <c r="B1496" s="3">
        <v>1</v>
      </c>
      <c r="C1496" s="2">
        <v>2</v>
      </c>
      <c r="E1496" s="4">
        <v>4</v>
      </c>
    </row>
    <row r="1497" spans="1:6" x14ac:dyDescent="0.25">
      <c r="A1497">
        <v>1496</v>
      </c>
      <c r="B1497" s="3">
        <v>1</v>
      </c>
      <c r="C1497" s="2">
        <v>2</v>
      </c>
    </row>
    <row r="1498" spans="1:6" x14ac:dyDescent="0.25">
      <c r="A1498">
        <v>1497</v>
      </c>
      <c r="B1498" s="3">
        <v>1</v>
      </c>
      <c r="C1498" s="2">
        <v>2</v>
      </c>
    </row>
    <row r="1499" spans="1:6" x14ac:dyDescent="0.25">
      <c r="A1499">
        <v>1498</v>
      </c>
      <c r="B1499" s="3">
        <v>1</v>
      </c>
      <c r="C1499" s="2">
        <v>2</v>
      </c>
    </row>
    <row r="1500" spans="1:6" x14ac:dyDescent="0.25">
      <c r="A1500">
        <v>1499</v>
      </c>
      <c r="B1500" s="3">
        <v>1</v>
      </c>
      <c r="C1500" s="2">
        <v>2</v>
      </c>
    </row>
    <row r="1501" spans="1:6" x14ac:dyDescent="0.25">
      <c r="A1501">
        <v>1500</v>
      </c>
      <c r="B1501" s="3">
        <v>1</v>
      </c>
      <c r="C1501" s="2">
        <v>2</v>
      </c>
    </row>
    <row r="1502" spans="1:6" x14ac:dyDescent="0.25">
      <c r="A1502">
        <v>1501</v>
      </c>
      <c r="C1502" s="2">
        <v>2</v>
      </c>
    </row>
    <row r="1503" spans="1:6" x14ac:dyDescent="0.25">
      <c r="A1503">
        <v>1502</v>
      </c>
      <c r="C1503" s="2">
        <v>2</v>
      </c>
    </row>
    <row r="1504" spans="1:6" x14ac:dyDescent="0.25">
      <c r="A1504">
        <v>1503</v>
      </c>
      <c r="C1504" s="2">
        <v>2</v>
      </c>
      <c r="F1504" t="s">
        <v>22</v>
      </c>
    </row>
    <row r="1505" spans="1:6" x14ac:dyDescent="0.25">
      <c r="A1505">
        <v>1504</v>
      </c>
    </row>
    <row r="1506" spans="1:6" x14ac:dyDescent="0.25">
      <c r="A1506">
        <v>1505</v>
      </c>
      <c r="F1506" t="s">
        <v>22</v>
      </c>
    </row>
    <row r="1507" spans="1:6" x14ac:dyDescent="0.25">
      <c r="A1507">
        <v>1506</v>
      </c>
      <c r="B1507" s="3">
        <v>1</v>
      </c>
      <c r="E1507" s="4">
        <v>4</v>
      </c>
    </row>
    <row r="1508" spans="1:6" x14ac:dyDescent="0.25">
      <c r="A1508">
        <v>1507</v>
      </c>
      <c r="B1508" s="3">
        <v>1</v>
      </c>
      <c r="E1508" s="4">
        <v>4</v>
      </c>
    </row>
    <row r="1509" spans="1:6" x14ac:dyDescent="0.25">
      <c r="A1509">
        <v>1508</v>
      </c>
      <c r="B1509" s="3">
        <v>1</v>
      </c>
      <c r="E1509" s="4">
        <v>4</v>
      </c>
    </row>
    <row r="1510" spans="1:6" x14ac:dyDescent="0.25">
      <c r="A1510">
        <v>1509</v>
      </c>
      <c r="B1510" s="3">
        <v>1</v>
      </c>
      <c r="E1510" s="4">
        <v>4</v>
      </c>
    </row>
    <row r="1511" spans="1:6" x14ac:dyDescent="0.25">
      <c r="A1511">
        <v>1510</v>
      </c>
      <c r="B1511" s="3">
        <v>1</v>
      </c>
      <c r="E1511" s="4">
        <v>4</v>
      </c>
    </row>
    <row r="1512" spans="1:6" x14ac:dyDescent="0.25">
      <c r="A1512">
        <v>1511</v>
      </c>
      <c r="B1512" s="3">
        <v>1</v>
      </c>
      <c r="E1512" s="4">
        <v>4</v>
      </c>
    </row>
    <row r="1513" spans="1:6" x14ac:dyDescent="0.25">
      <c r="A1513">
        <v>1512</v>
      </c>
      <c r="B1513" s="3">
        <v>1</v>
      </c>
      <c r="E1513" s="4">
        <v>4</v>
      </c>
    </row>
    <row r="1514" spans="1:6" x14ac:dyDescent="0.25">
      <c r="A1514">
        <v>1513</v>
      </c>
      <c r="B1514" s="3">
        <v>1</v>
      </c>
      <c r="E1514" s="4">
        <v>4</v>
      </c>
    </row>
    <row r="1515" spans="1:6" x14ac:dyDescent="0.25">
      <c r="A1515">
        <v>1514</v>
      </c>
      <c r="B1515" s="3">
        <v>1</v>
      </c>
      <c r="E1515" s="4">
        <v>4</v>
      </c>
    </row>
    <row r="1516" spans="1:6" x14ac:dyDescent="0.25">
      <c r="A1516">
        <v>1515</v>
      </c>
      <c r="B1516" s="3">
        <v>1</v>
      </c>
      <c r="E1516" s="4">
        <v>4</v>
      </c>
    </row>
    <row r="1517" spans="1:6" x14ac:dyDescent="0.25">
      <c r="A1517">
        <v>1516</v>
      </c>
      <c r="B1517" s="3">
        <v>1</v>
      </c>
      <c r="E1517" s="4">
        <v>4</v>
      </c>
    </row>
    <row r="1518" spans="1:6" x14ac:dyDescent="0.25">
      <c r="A1518">
        <v>1517</v>
      </c>
      <c r="B1518" s="3">
        <v>1</v>
      </c>
      <c r="E1518" s="4">
        <v>4</v>
      </c>
    </row>
    <row r="1519" spans="1:6" x14ac:dyDescent="0.25">
      <c r="A1519">
        <v>1518</v>
      </c>
      <c r="B1519" s="3">
        <v>1</v>
      </c>
      <c r="E1519" s="4">
        <v>4</v>
      </c>
    </row>
    <row r="1520" spans="1:6" x14ac:dyDescent="0.25">
      <c r="A1520">
        <v>1519</v>
      </c>
      <c r="D1520" s="5">
        <v>3</v>
      </c>
      <c r="E1520" s="4">
        <v>4</v>
      </c>
    </row>
    <row r="1521" spans="1:5" x14ac:dyDescent="0.25">
      <c r="A1521">
        <v>1520</v>
      </c>
      <c r="D1521" s="5">
        <v>3</v>
      </c>
    </row>
    <row r="1522" spans="1:5" x14ac:dyDescent="0.25">
      <c r="A1522">
        <v>1521</v>
      </c>
      <c r="C1522" s="2">
        <v>2</v>
      </c>
      <c r="D1522" s="5">
        <v>3</v>
      </c>
    </row>
    <row r="1523" spans="1:5" x14ac:dyDescent="0.25">
      <c r="A1523">
        <v>1522</v>
      </c>
      <c r="C1523" s="2">
        <v>2</v>
      </c>
      <c r="D1523" s="5">
        <v>3</v>
      </c>
    </row>
    <row r="1524" spans="1:5" x14ac:dyDescent="0.25">
      <c r="A1524">
        <v>1523</v>
      </c>
      <c r="C1524" s="2">
        <v>2</v>
      </c>
      <c r="D1524" s="5">
        <v>3</v>
      </c>
    </row>
    <row r="1525" spans="1:5" x14ac:dyDescent="0.25">
      <c r="A1525">
        <v>1524</v>
      </c>
      <c r="C1525" s="2">
        <v>2</v>
      </c>
      <c r="D1525" s="5">
        <v>3</v>
      </c>
    </row>
    <row r="1526" spans="1:5" x14ac:dyDescent="0.25">
      <c r="A1526">
        <v>1525</v>
      </c>
      <c r="C1526" s="2">
        <v>2</v>
      </c>
      <c r="D1526" s="5">
        <v>3</v>
      </c>
    </row>
    <row r="1527" spans="1:5" x14ac:dyDescent="0.25">
      <c r="A1527">
        <v>1526</v>
      </c>
      <c r="C1527" s="2">
        <v>2</v>
      </c>
      <c r="D1527" s="5">
        <v>3</v>
      </c>
    </row>
    <row r="1528" spans="1:5" x14ac:dyDescent="0.25">
      <c r="A1528">
        <v>1527</v>
      </c>
      <c r="C1528" s="2">
        <v>2</v>
      </c>
      <c r="D1528" s="5">
        <v>3</v>
      </c>
    </row>
    <row r="1529" spans="1:5" x14ac:dyDescent="0.25">
      <c r="A1529">
        <v>1528</v>
      </c>
      <c r="C1529" s="2">
        <v>2</v>
      </c>
      <c r="D1529" s="5">
        <v>3</v>
      </c>
    </row>
    <row r="1530" spans="1:5" x14ac:dyDescent="0.25">
      <c r="A1530">
        <v>1529</v>
      </c>
      <c r="C1530" s="2">
        <v>2</v>
      </c>
      <c r="D1530" s="5">
        <v>3</v>
      </c>
    </row>
    <row r="1531" spans="1:5" x14ac:dyDescent="0.25">
      <c r="A1531">
        <v>1530</v>
      </c>
      <c r="C1531" s="2">
        <v>2</v>
      </c>
      <c r="D1531" s="5">
        <v>3</v>
      </c>
    </row>
    <row r="1532" spans="1:5" x14ac:dyDescent="0.25">
      <c r="A1532">
        <v>1531</v>
      </c>
      <c r="C1532" s="2">
        <v>2</v>
      </c>
    </row>
    <row r="1533" spans="1:5" x14ac:dyDescent="0.25">
      <c r="A1533">
        <v>1532</v>
      </c>
      <c r="C1533" s="2">
        <v>2</v>
      </c>
    </row>
    <row r="1534" spans="1:5" x14ac:dyDescent="0.25">
      <c r="A1534">
        <v>1533</v>
      </c>
      <c r="B1534" s="3">
        <v>1</v>
      </c>
      <c r="C1534" s="2">
        <v>2</v>
      </c>
    </row>
    <row r="1535" spans="1:5" x14ac:dyDescent="0.25">
      <c r="A1535">
        <v>1534</v>
      </c>
      <c r="B1535" s="3">
        <v>1</v>
      </c>
    </row>
    <row r="1536" spans="1:5" x14ac:dyDescent="0.25">
      <c r="A1536">
        <v>1535</v>
      </c>
      <c r="B1536" s="3">
        <v>1</v>
      </c>
      <c r="E1536" s="4">
        <v>4</v>
      </c>
    </row>
    <row r="1537" spans="1:5" x14ac:dyDescent="0.25">
      <c r="A1537">
        <v>1536</v>
      </c>
      <c r="B1537" s="3">
        <v>1</v>
      </c>
      <c r="E1537" s="4">
        <v>4</v>
      </c>
    </row>
    <row r="1538" spans="1:5" x14ac:dyDescent="0.25">
      <c r="A1538">
        <v>1537</v>
      </c>
      <c r="B1538" s="3">
        <v>1</v>
      </c>
      <c r="E1538" s="4">
        <v>4</v>
      </c>
    </row>
    <row r="1539" spans="1:5" x14ac:dyDescent="0.25">
      <c r="A1539">
        <v>1538</v>
      </c>
      <c r="B1539" s="3">
        <v>1</v>
      </c>
      <c r="E1539" s="4">
        <v>4</v>
      </c>
    </row>
    <row r="1540" spans="1:5" x14ac:dyDescent="0.25">
      <c r="A1540">
        <v>1539</v>
      </c>
      <c r="B1540" s="3">
        <v>1</v>
      </c>
      <c r="E1540" s="4">
        <v>4</v>
      </c>
    </row>
    <row r="1541" spans="1:5" x14ac:dyDescent="0.25">
      <c r="A1541">
        <v>1540</v>
      </c>
      <c r="B1541" s="3">
        <v>1</v>
      </c>
      <c r="E1541" s="4">
        <v>4</v>
      </c>
    </row>
    <row r="1542" spans="1:5" x14ac:dyDescent="0.25">
      <c r="A1542">
        <v>1541</v>
      </c>
      <c r="B1542" s="3">
        <v>1</v>
      </c>
      <c r="E1542" s="4">
        <v>4</v>
      </c>
    </row>
    <row r="1543" spans="1:5" x14ac:dyDescent="0.25">
      <c r="A1543">
        <v>1542</v>
      </c>
      <c r="B1543" s="3">
        <v>1</v>
      </c>
      <c r="E1543" s="4">
        <v>4</v>
      </c>
    </row>
    <row r="1544" spans="1:5" x14ac:dyDescent="0.25">
      <c r="A1544">
        <v>1543</v>
      </c>
      <c r="B1544" s="3">
        <v>1</v>
      </c>
      <c r="E1544" s="4">
        <v>4</v>
      </c>
    </row>
    <row r="1545" spans="1:5" x14ac:dyDescent="0.25">
      <c r="A1545">
        <v>1544</v>
      </c>
      <c r="D1545" s="5">
        <v>3</v>
      </c>
      <c r="E1545" s="4">
        <v>4</v>
      </c>
    </row>
    <row r="1546" spans="1:5" x14ac:dyDescent="0.25">
      <c r="A1546">
        <v>1545</v>
      </c>
      <c r="D1546" s="5">
        <v>3</v>
      </c>
      <c r="E1546" s="4">
        <v>4</v>
      </c>
    </row>
    <row r="1547" spans="1:5" x14ac:dyDescent="0.25">
      <c r="A1547">
        <v>1546</v>
      </c>
      <c r="D1547" s="5">
        <v>3</v>
      </c>
      <c r="E1547" s="4">
        <v>4</v>
      </c>
    </row>
    <row r="1548" spans="1:5" x14ac:dyDescent="0.25">
      <c r="A1548">
        <v>1547</v>
      </c>
      <c r="C1548" s="2">
        <v>2</v>
      </c>
      <c r="D1548" s="5">
        <v>3</v>
      </c>
    </row>
    <row r="1549" spans="1:5" x14ac:dyDescent="0.25">
      <c r="A1549">
        <v>1548</v>
      </c>
      <c r="C1549" s="2">
        <v>2</v>
      </c>
      <c r="D1549" s="5">
        <v>3</v>
      </c>
    </row>
    <row r="1550" spans="1:5" x14ac:dyDescent="0.25">
      <c r="A1550">
        <v>1549</v>
      </c>
      <c r="C1550" s="2">
        <v>2</v>
      </c>
      <c r="D1550" s="5">
        <v>3</v>
      </c>
    </row>
    <row r="1551" spans="1:5" x14ac:dyDescent="0.25">
      <c r="A1551">
        <v>1550</v>
      </c>
      <c r="C1551" s="2">
        <v>2</v>
      </c>
      <c r="D1551" s="5">
        <v>3</v>
      </c>
    </row>
    <row r="1552" spans="1:5" x14ac:dyDescent="0.25">
      <c r="A1552">
        <v>1551</v>
      </c>
      <c r="C1552" s="2">
        <v>2</v>
      </c>
      <c r="D1552" s="5">
        <v>3</v>
      </c>
    </row>
    <row r="1553" spans="1:5" x14ac:dyDescent="0.25">
      <c r="A1553">
        <v>1552</v>
      </c>
      <c r="C1553" s="2">
        <v>2</v>
      </c>
      <c r="D1553" s="5">
        <v>3</v>
      </c>
    </row>
    <row r="1554" spans="1:5" x14ac:dyDescent="0.25">
      <c r="A1554">
        <v>1553</v>
      </c>
      <c r="C1554" s="2">
        <v>2</v>
      </c>
      <c r="D1554" s="5">
        <v>3</v>
      </c>
    </row>
    <row r="1555" spans="1:5" x14ac:dyDescent="0.25">
      <c r="A1555">
        <v>1554</v>
      </c>
      <c r="C1555" s="2">
        <v>2</v>
      </c>
    </row>
    <row r="1556" spans="1:5" x14ac:dyDescent="0.25">
      <c r="A1556">
        <v>1555</v>
      </c>
      <c r="C1556" s="2">
        <v>2</v>
      </c>
    </row>
    <row r="1557" spans="1:5" x14ac:dyDescent="0.25">
      <c r="A1557">
        <v>1556</v>
      </c>
      <c r="B1557" s="3">
        <v>1</v>
      </c>
      <c r="C1557" s="2">
        <v>2</v>
      </c>
    </row>
    <row r="1558" spans="1:5" x14ac:dyDescent="0.25">
      <c r="A1558">
        <v>1557</v>
      </c>
      <c r="B1558" s="3">
        <v>1</v>
      </c>
      <c r="C1558" s="2">
        <v>2</v>
      </c>
    </row>
    <row r="1559" spans="1:5" x14ac:dyDescent="0.25">
      <c r="A1559">
        <v>1558</v>
      </c>
      <c r="B1559" s="3">
        <v>1</v>
      </c>
      <c r="C1559" s="2">
        <v>2</v>
      </c>
    </row>
    <row r="1560" spans="1:5" x14ac:dyDescent="0.25">
      <c r="A1560">
        <v>1559</v>
      </c>
      <c r="B1560" s="3">
        <v>1</v>
      </c>
    </row>
    <row r="1561" spans="1:5" x14ac:dyDescent="0.25">
      <c r="A1561">
        <v>1560</v>
      </c>
      <c r="B1561" s="3">
        <v>1</v>
      </c>
      <c r="E1561" s="4">
        <v>4</v>
      </c>
    </row>
    <row r="1562" spans="1:5" x14ac:dyDescent="0.25">
      <c r="A1562">
        <v>1561</v>
      </c>
      <c r="B1562" s="3">
        <v>1</v>
      </c>
      <c r="E1562" s="4">
        <v>4</v>
      </c>
    </row>
    <row r="1563" spans="1:5" x14ac:dyDescent="0.25">
      <c r="A1563">
        <v>1562</v>
      </c>
      <c r="B1563" s="3">
        <v>1</v>
      </c>
      <c r="E1563" s="4">
        <v>4</v>
      </c>
    </row>
    <row r="1564" spans="1:5" x14ac:dyDescent="0.25">
      <c r="A1564">
        <v>1563</v>
      </c>
      <c r="B1564" s="3">
        <v>1</v>
      </c>
      <c r="E1564" s="4">
        <v>4</v>
      </c>
    </row>
    <row r="1565" spans="1:5" x14ac:dyDescent="0.25">
      <c r="A1565">
        <v>1564</v>
      </c>
      <c r="B1565" s="3">
        <v>1</v>
      </c>
      <c r="E1565" s="4">
        <v>4</v>
      </c>
    </row>
    <row r="1566" spans="1:5" x14ac:dyDescent="0.25">
      <c r="A1566">
        <v>1565</v>
      </c>
      <c r="B1566" s="3">
        <v>1</v>
      </c>
      <c r="E1566" s="4">
        <v>4</v>
      </c>
    </row>
    <row r="1567" spans="1:5" x14ac:dyDescent="0.25">
      <c r="A1567">
        <v>1566</v>
      </c>
      <c r="B1567" s="3">
        <v>1</v>
      </c>
      <c r="D1567" s="5">
        <v>3</v>
      </c>
      <c r="E1567" s="4">
        <v>4</v>
      </c>
    </row>
    <row r="1568" spans="1:5" x14ac:dyDescent="0.25">
      <c r="A1568">
        <v>1567</v>
      </c>
      <c r="D1568" s="5">
        <v>3</v>
      </c>
      <c r="E1568" s="4">
        <v>4</v>
      </c>
    </row>
    <row r="1569" spans="1:5" x14ac:dyDescent="0.25">
      <c r="A1569">
        <v>1568</v>
      </c>
      <c r="D1569" s="5">
        <v>3</v>
      </c>
      <c r="E1569" s="4">
        <v>4</v>
      </c>
    </row>
    <row r="1570" spans="1:5" x14ac:dyDescent="0.25">
      <c r="A1570">
        <v>1569</v>
      </c>
      <c r="D1570" s="5">
        <v>3</v>
      </c>
      <c r="E1570" s="4">
        <v>4</v>
      </c>
    </row>
    <row r="1571" spans="1:5" x14ac:dyDescent="0.25">
      <c r="A1571">
        <v>1570</v>
      </c>
      <c r="D1571" s="5">
        <v>3</v>
      </c>
      <c r="E1571" s="4">
        <v>4</v>
      </c>
    </row>
    <row r="1572" spans="1:5" x14ac:dyDescent="0.25">
      <c r="A1572">
        <v>1571</v>
      </c>
      <c r="C1572" s="2">
        <v>2</v>
      </c>
      <c r="D1572" s="5">
        <v>3</v>
      </c>
      <c r="E1572" s="4">
        <v>4</v>
      </c>
    </row>
    <row r="1573" spans="1:5" x14ac:dyDescent="0.25">
      <c r="A1573">
        <v>1572</v>
      </c>
      <c r="C1573" s="2">
        <v>2</v>
      </c>
      <c r="D1573" s="5">
        <v>3</v>
      </c>
    </row>
    <row r="1574" spans="1:5" x14ac:dyDescent="0.25">
      <c r="A1574">
        <v>1573</v>
      </c>
      <c r="C1574" s="2">
        <v>2</v>
      </c>
      <c r="D1574" s="5">
        <v>3</v>
      </c>
    </row>
    <row r="1575" spans="1:5" x14ac:dyDescent="0.25">
      <c r="A1575">
        <v>1574</v>
      </c>
      <c r="C1575" s="2">
        <v>2</v>
      </c>
      <c r="D1575" s="5">
        <v>3</v>
      </c>
    </row>
    <row r="1576" spans="1:5" x14ac:dyDescent="0.25">
      <c r="A1576">
        <v>1575</v>
      </c>
      <c r="C1576" s="2">
        <v>2</v>
      </c>
      <c r="D1576" s="5">
        <v>3</v>
      </c>
    </row>
    <row r="1577" spans="1:5" x14ac:dyDescent="0.25">
      <c r="A1577">
        <v>1576</v>
      </c>
      <c r="C1577" s="2">
        <v>2</v>
      </c>
    </row>
    <row r="1578" spans="1:5" x14ac:dyDescent="0.25">
      <c r="A1578">
        <v>1577</v>
      </c>
      <c r="C1578" s="2">
        <v>2</v>
      </c>
    </row>
    <row r="1579" spans="1:5" x14ac:dyDescent="0.25">
      <c r="A1579">
        <v>1578</v>
      </c>
      <c r="C1579" s="2">
        <v>2</v>
      </c>
    </row>
    <row r="1580" spans="1:5" x14ac:dyDescent="0.25">
      <c r="A1580">
        <v>1579</v>
      </c>
      <c r="B1580" s="3">
        <v>1</v>
      </c>
      <c r="C1580" s="2">
        <v>2</v>
      </c>
    </row>
    <row r="1581" spans="1:5" x14ac:dyDescent="0.25">
      <c r="A1581">
        <v>1580</v>
      </c>
      <c r="B1581" s="3">
        <v>1</v>
      </c>
      <c r="C1581" s="2">
        <v>2</v>
      </c>
    </row>
    <row r="1582" spans="1:5" x14ac:dyDescent="0.25">
      <c r="A1582">
        <v>1581</v>
      </c>
      <c r="B1582" s="3">
        <v>1</v>
      </c>
      <c r="C1582" s="2">
        <v>2</v>
      </c>
    </row>
    <row r="1583" spans="1:5" x14ac:dyDescent="0.25">
      <c r="A1583">
        <v>1582</v>
      </c>
      <c r="B1583" s="3">
        <v>1</v>
      </c>
    </row>
    <row r="1584" spans="1:5" x14ac:dyDescent="0.25">
      <c r="A1584">
        <v>1583</v>
      </c>
      <c r="B1584" s="3">
        <v>1</v>
      </c>
    </row>
    <row r="1585" spans="1:5" x14ac:dyDescent="0.25">
      <c r="A1585">
        <v>1584</v>
      </c>
      <c r="B1585" s="3">
        <v>1</v>
      </c>
    </row>
    <row r="1586" spans="1:5" x14ac:dyDescent="0.25">
      <c r="A1586">
        <v>1585</v>
      </c>
      <c r="B1586" s="3">
        <v>1</v>
      </c>
    </row>
    <row r="1587" spans="1:5" x14ac:dyDescent="0.25">
      <c r="A1587">
        <v>1586</v>
      </c>
      <c r="B1587" s="3">
        <v>1</v>
      </c>
      <c r="E1587" s="4">
        <v>4</v>
      </c>
    </row>
    <row r="1588" spans="1:5" x14ac:dyDescent="0.25">
      <c r="A1588">
        <v>1587</v>
      </c>
      <c r="B1588" s="3">
        <v>1</v>
      </c>
      <c r="E1588" s="4">
        <v>4</v>
      </c>
    </row>
    <row r="1589" spans="1:5" x14ac:dyDescent="0.25">
      <c r="A1589">
        <v>1588</v>
      </c>
      <c r="B1589" s="3">
        <v>1</v>
      </c>
      <c r="D1589" s="5">
        <v>3</v>
      </c>
      <c r="E1589" s="4">
        <v>4</v>
      </c>
    </row>
    <row r="1590" spans="1:5" x14ac:dyDescent="0.25">
      <c r="A1590">
        <v>1589</v>
      </c>
      <c r="D1590" s="5">
        <v>3</v>
      </c>
      <c r="E1590" s="4">
        <v>4</v>
      </c>
    </row>
    <row r="1591" spans="1:5" x14ac:dyDescent="0.25">
      <c r="A1591">
        <v>1590</v>
      </c>
      <c r="D1591" s="5">
        <v>3</v>
      </c>
      <c r="E1591" s="4">
        <v>4</v>
      </c>
    </row>
    <row r="1592" spans="1:5" x14ac:dyDescent="0.25">
      <c r="A1592">
        <v>1591</v>
      </c>
      <c r="D1592" s="5">
        <v>3</v>
      </c>
      <c r="E1592" s="4">
        <v>4</v>
      </c>
    </row>
    <row r="1593" spans="1:5" x14ac:dyDescent="0.25">
      <c r="A1593">
        <v>1592</v>
      </c>
      <c r="D1593" s="5">
        <v>3</v>
      </c>
      <c r="E1593" s="4">
        <v>4</v>
      </c>
    </row>
    <row r="1594" spans="1:5" x14ac:dyDescent="0.25">
      <c r="A1594">
        <v>1593</v>
      </c>
      <c r="D1594" s="5">
        <v>3</v>
      </c>
      <c r="E1594" s="4">
        <v>4</v>
      </c>
    </row>
    <row r="1595" spans="1:5" x14ac:dyDescent="0.25">
      <c r="A1595">
        <v>1594</v>
      </c>
      <c r="C1595" s="2">
        <v>2</v>
      </c>
      <c r="D1595" s="5">
        <v>3</v>
      </c>
      <c r="E1595" s="4">
        <v>4</v>
      </c>
    </row>
    <row r="1596" spans="1:5" x14ac:dyDescent="0.25">
      <c r="A1596">
        <v>1595</v>
      </c>
      <c r="C1596" s="2">
        <v>2</v>
      </c>
      <c r="D1596" s="5">
        <v>3</v>
      </c>
      <c r="E1596" s="4">
        <v>4</v>
      </c>
    </row>
    <row r="1597" spans="1:5" x14ac:dyDescent="0.25">
      <c r="A1597">
        <v>1596</v>
      </c>
      <c r="C1597" s="2">
        <v>2</v>
      </c>
      <c r="D1597" s="5">
        <v>3</v>
      </c>
    </row>
    <row r="1598" spans="1:5" x14ac:dyDescent="0.25">
      <c r="A1598">
        <v>1597</v>
      </c>
      <c r="C1598" s="2">
        <v>2</v>
      </c>
      <c r="D1598" s="5">
        <v>3</v>
      </c>
    </row>
    <row r="1599" spans="1:5" x14ac:dyDescent="0.25">
      <c r="A1599">
        <v>1598</v>
      </c>
      <c r="C1599" s="2">
        <v>2</v>
      </c>
      <c r="D1599" s="5">
        <v>3</v>
      </c>
    </row>
    <row r="1600" spans="1:5" x14ac:dyDescent="0.25">
      <c r="A1600">
        <v>1599</v>
      </c>
      <c r="C1600" s="2">
        <v>2</v>
      </c>
    </row>
    <row r="1601" spans="1:5" x14ac:dyDescent="0.25">
      <c r="A1601">
        <v>1600</v>
      </c>
      <c r="C1601" s="2">
        <v>2</v>
      </c>
    </row>
    <row r="1602" spans="1:5" x14ac:dyDescent="0.25">
      <c r="A1602">
        <v>1601</v>
      </c>
      <c r="B1602" s="3">
        <v>1</v>
      </c>
      <c r="C1602" s="2">
        <v>2</v>
      </c>
    </row>
    <row r="1603" spans="1:5" x14ac:dyDescent="0.25">
      <c r="A1603">
        <v>1602</v>
      </c>
      <c r="B1603" s="3">
        <v>1</v>
      </c>
      <c r="C1603" s="2">
        <v>2</v>
      </c>
    </row>
    <row r="1604" spans="1:5" x14ac:dyDescent="0.25">
      <c r="A1604">
        <v>1603</v>
      </c>
      <c r="B1604" s="3">
        <v>1</v>
      </c>
      <c r="C1604" s="2">
        <v>2</v>
      </c>
    </row>
    <row r="1605" spans="1:5" x14ac:dyDescent="0.25">
      <c r="A1605">
        <v>1604</v>
      </c>
      <c r="B1605" s="3">
        <v>1</v>
      </c>
      <c r="C1605" s="2">
        <v>2</v>
      </c>
    </row>
    <row r="1606" spans="1:5" x14ac:dyDescent="0.25">
      <c r="A1606">
        <v>1605</v>
      </c>
      <c r="B1606" s="3">
        <v>1</v>
      </c>
    </row>
    <row r="1607" spans="1:5" x14ac:dyDescent="0.25">
      <c r="A1607">
        <v>1606</v>
      </c>
      <c r="B1607" s="3">
        <v>1</v>
      </c>
    </row>
    <row r="1608" spans="1:5" x14ac:dyDescent="0.25">
      <c r="A1608">
        <v>1607</v>
      </c>
      <c r="B1608" s="3">
        <v>1</v>
      </c>
    </row>
    <row r="1609" spans="1:5" x14ac:dyDescent="0.25">
      <c r="A1609">
        <v>1608</v>
      </c>
      <c r="B1609" s="3">
        <v>1</v>
      </c>
    </row>
    <row r="1610" spans="1:5" x14ac:dyDescent="0.25">
      <c r="A1610">
        <v>1609</v>
      </c>
      <c r="B1610" s="3">
        <v>1</v>
      </c>
      <c r="E1610" s="4">
        <v>4</v>
      </c>
    </row>
    <row r="1611" spans="1:5" x14ac:dyDescent="0.25">
      <c r="A1611">
        <v>1610</v>
      </c>
      <c r="B1611" s="3">
        <v>1</v>
      </c>
      <c r="E1611" s="4">
        <v>4</v>
      </c>
    </row>
    <row r="1612" spans="1:5" x14ac:dyDescent="0.25">
      <c r="A1612">
        <v>1611</v>
      </c>
      <c r="D1612" s="5">
        <v>3</v>
      </c>
      <c r="E1612" s="4">
        <v>4</v>
      </c>
    </row>
    <row r="1613" spans="1:5" x14ac:dyDescent="0.25">
      <c r="A1613">
        <v>1612</v>
      </c>
      <c r="D1613" s="5">
        <v>3</v>
      </c>
      <c r="E1613" s="4">
        <v>4</v>
      </c>
    </row>
    <row r="1614" spans="1:5" x14ac:dyDescent="0.25">
      <c r="A1614">
        <v>1613</v>
      </c>
      <c r="D1614" s="5">
        <v>3</v>
      </c>
      <c r="E1614" s="4">
        <v>4</v>
      </c>
    </row>
    <row r="1615" spans="1:5" x14ac:dyDescent="0.25">
      <c r="A1615">
        <v>1614</v>
      </c>
      <c r="D1615" s="5">
        <v>3</v>
      </c>
      <c r="E1615" s="4">
        <v>4</v>
      </c>
    </row>
    <row r="1616" spans="1:5" x14ac:dyDescent="0.25">
      <c r="A1616">
        <v>1615</v>
      </c>
      <c r="D1616" s="5">
        <v>3</v>
      </c>
      <c r="E1616" s="4">
        <v>4</v>
      </c>
    </row>
    <row r="1617" spans="1:5" x14ac:dyDescent="0.25">
      <c r="A1617">
        <v>1616</v>
      </c>
      <c r="C1617" s="2">
        <v>2</v>
      </c>
      <c r="D1617" s="5">
        <v>3</v>
      </c>
      <c r="E1617" s="4">
        <v>4</v>
      </c>
    </row>
    <row r="1618" spans="1:5" x14ac:dyDescent="0.25">
      <c r="A1618">
        <v>1617</v>
      </c>
      <c r="C1618" s="2">
        <v>2</v>
      </c>
      <c r="D1618" s="5">
        <v>3</v>
      </c>
      <c r="E1618" s="4">
        <v>4</v>
      </c>
    </row>
    <row r="1619" spans="1:5" x14ac:dyDescent="0.25">
      <c r="A1619">
        <v>1618</v>
      </c>
      <c r="C1619" s="2">
        <v>2</v>
      </c>
      <c r="D1619" s="5">
        <v>3</v>
      </c>
      <c r="E1619" s="4">
        <v>4</v>
      </c>
    </row>
    <row r="1620" spans="1:5" x14ac:dyDescent="0.25">
      <c r="A1620">
        <v>1619</v>
      </c>
      <c r="C1620" s="2">
        <v>2</v>
      </c>
      <c r="D1620" s="5">
        <v>3</v>
      </c>
    </row>
    <row r="1621" spans="1:5" x14ac:dyDescent="0.25">
      <c r="A1621">
        <v>1620</v>
      </c>
      <c r="C1621" s="2">
        <v>2</v>
      </c>
      <c r="D1621" s="5">
        <v>3</v>
      </c>
    </row>
    <row r="1622" spans="1:5" x14ac:dyDescent="0.25">
      <c r="A1622">
        <v>1621</v>
      </c>
      <c r="C1622" s="2">
        <v>2</v>
      </c>
    </row>
    <row r="1623" spans="1:5" x14ac:dyDescent="0.25">
      <c r="A1623">
        <v>1622</v>
      </c>
      <c r="C1623" s="2">
        <v>2</v>
      </c>
    </row>
    <row r="1624" spans="1:5" x14ac:dyDescent="0.25">
      <c r="A1624">
        <v>1623</v>
      </c>
      <c r="C1624" s="2">
        <v>2</v>
      </c>
    </row>
    <row r="1625" spans="1:5" x14ac:dyDescent="0.25">
      <c r="A1625">
        <v>1624</v>
      </c>
      <c r="B1625" s="3">
        <v>1</v>
      </c>
      <c r="C1625" s="2">
        <v>2</v>
      </c>
    </row>
    <row r="1626" spans="1:5" x14ac:dyDescent="0.25">
      <c r="A1626">
        <v>1625</v>
      </c>
      <c r="B1626" s="3">
        <v>1</v>
      </c>
      <c r="C1626" s="2">
        <v>2</v>
      </c>
    </row>
    <row r="1627" spans="1:5" x14ac:dyDescent="0.25">
      <c r="A1627">
        <v>1626</v>
      </c>
      <c r="B1627" s="3">
        <v>1</v>
      </c>
      <c r="C1627" s="2">
        <v>2</v>
      </c>
    </row>
    <row r="1628" spans="1:5" x14ac:dyDescent="0.25">
      <c r="A1628">
        <v>1627</v>
      </c>
      <c r="B1628" s="3">
        <v>1</v>
      </c>
    </row>
    <row r="1629" spans="1:5" x14ac:dyDescent="0.25">
      <c r="A1629">
        <v>1628</v>
      </c>
      <c r="B1629" s="3">
        <v>1</v>
      </c>
    </row>
    <row r="1630" spans="1:5" x14ac:dyDescent="0.25">
      <c r="A1630">
        <v>1629</v>
      </c>
      <c r="B1630" s="3">
        <v>1</v>
      </c>
    </row>
    <row r="1631" spans="1:5" x14ac:dyDescent="0.25">
      <c r="A1631">
        <v>1630</v>
      </c>
      <c r="B1631" s="3">
        <v>1</v>
      </c>
      <c r="E1631" s="4">
        <v>4</v>
      </c>
    </row>
    <row r="1632" spans="1:5" x14ac:dyDescent="0.25">
      <c r="A1632">
        <v>1631</v>
      </c>
      <c r="B1632" s="3">
        <v>1</v>
      </c>
      <c r="E1632" s="4">
        <v>4</v>
      </c>
    </row>
    <row r="1633" spans="1:5" x14ac:dyDescent="0.25">
      <c r="A1633">
        <v>1632</v>
      </c>
      <c r="B1633" s="3">
        <v>1</v>
      </c>
      <c r="E1633" s="4">
        <v>4</v>
      </c>
    </row>
    <row r="1634" spans="1:5" x14ac:dyDescent="0.25">
      <c r="A1634">
        <v>1633</v>
      </c>
      <c r="B1634" s="3">
        <v>1</v>
      </c>
      <c r="D1634" s="5">
        <v>3</v>
      </c>
      <c r="E1634" s="4">
        <v>4</v>
      </c>
    </row>
    <row r="1635" spans="1:5" x14ac:dyDescent="0.25">
      <c r="A1635">
        <v>1634</v>
      </c>
      <c r="D1635" s="5">
        <v>3</v>
      </c>
      <c r="E1635" s="4">
        <v>4</v>
      </c>
    </row>
    <row r="1636" spans="1:5" x14ac:dyDescent="0.25">
      <c r="A1636">
        <v>1635</v>
      </c>
      <c r="D1636" s="5">
        <v>3</v>
      </c>
      <c r="E1636" s="4">
        <v>4</v>
      </c>
    </row>
    <row r="1637" spans="1:5" x14ac:dyDescent="0.25">
      <c r="A1637">
        <v>1636</v>
      </c>
      <c r="D1637" s="5">
        <v>3</v>
      </c>
      <c r="E1637" s="4">
        <v>4</v>
      </c>
    </row>
    <row r="1638" spans="1:5" x14ac:dyDescent="0.25">
      <c r="A1638">
        <v>1637</v>
      </c>
      <c r="D1638" s="5">
        <v>3</v>
      </c>
      <c r="E1638" s="4">
        <v>4</v>
      </c>
    </row>
    <row r="1639" spans="1:5" x14ac:dyDescent="0.25">
      <c r="A1639">
        <v>1638</v>
      </c>
      <c r="D1639" s="5">
        <v>3</v>
      </c>
      <c r="E1639" s="4">
        <v>4</v>
      </c>
    </row>
    <row r="1640" spans="1:5" x14ac:dyDescent="0.25">
      <c r="A1640">
        <v>1639</v>
      </c>
      <c r="D1640" s="5">
        <v>3</v>
      </c>
      <c r="E1640" s="4">
        <v>4</v>
      </c>
    </row>
    <row r="1641" spans="1:5" x14ac:dyDescent="0.25">
      <c r="A1641">
        <v>1640</v>
      </c>
      <c r="C1641" s="2">
        <v>2</v>
      </c>
      <c r="D1641" s="5">
        <v>3</v>
      </c>
      <c r="E1641" s="4">
        <v>4</v>
      </c>
    </row>
    <row r="1642" spans="1:5" x14ac:dyDescent="0.25">
      <c r="A1642">
        <v>1641</v>
      </c>
      <c r="C1642" s="2">
        <v>2</v>
      </c>
      <c r="D1642" s="5">
        <v>3</v>
      </c>
      <c r="E1642" s="4">
        <v>4</v>
      </c>
    </row>
    <row r="1643" spans="1:5" x14ac:dyDescent="0.25">
      <c r="A1643">
        <v>1642</v>
      </c>
      <c r="C1643" s="2">
        <v>2</v>
      </c>
      <c r="D1643" s="5">
        <v>3</v>
      </c>
    </row>
    <row r="1644" spans="1:5" x14ac:dyDescent="0.25">
      <c r="A1644">
        <v>1643</v>
      </c>
      <c r="C1644" s="2">
        <v>2</v>
      </c>
    </row>
    <row r="1645" spans="1:5" x14ac:dyDescent="0.25">
      <c r="A1645">
        <v>1644</v>
      </c>
      <c r="C1645" s="2">
        <v>2</v>
      </c>
    </row>
    <row r="1646" spans="1:5" x14ac:dyDescent="0.25">
      <c r="A1646">
        <v>1645</v>
      </c>
      <c r="C1646" s="2">
        <v>2</v>
      </c>
    </row>
    <row r="1647" spans="1:5" x14ac:dyDescent="0.25">
      <c r="A1647">
        <v>1646</v>
      </c>
      <c r="C1647" s="2">
        <v>2</v>
      </c>
    </row>
    <row r="1648" spans="1:5" x14ac:dyDescent="0.25">
      <c r="A1648">
        <v>1647</v>
      </c>
      <c r="B1648" s="3">
        <v>1</v>
      </c>
      <c r="C1648" s="2">
        <v>2</v>
      </c>
    </row>
    <row r="1649" spans="1:5" x14ac:dyDescent="0.25">
      <c r="A1649">
        <v>1648</v>
      </c>
      <c r="B1649" s="3">
        <v>1</v>
      </c>
      <c r="C1649" s="2">
        <v>2</v>
      </c>
    </row>
    <row r="1650" spans="1:5" x14ac:dyDescent="0.25">
      <c r="A1650">
        <v>1649</v>
      </c>
      <c r="B1650" s="3">
        <v>1</v>
      </c>
      <c r="C1650" s="2">
        <v>2</v>
      </c>
    </row>
    <row r="1651" spans="1:5" x14ac:dyDescent="0.25">
      <c r="A1651">
        <v>1650</v>
      </c>
      <c r="B1651" s="3">
        <v>1</v>
      </c>
      <c r="C1651" s="2">
        <v>2</v>
      </c>
    </row>
    <row r="1652" spans="1:5" x14ac:dyDescent="0.25">
      <c r="A1652">
        <v>1651</v>
      </c>
      <c r="B1652" s="3">
        <v>1</v>
      </c>
    </row>
    <row r="1653" spans="1:5" x14ac:dyDescent="0.25">
      <c r="A1653">
        <v>1652</v>
      </c>
      <c r="B1653" s="3">
        <v>1</v>
      </c>
    </row>
    <row r="1654" spans="1:5" x14ac:dyDescent="0.25">
      <c r="A1654">
        <v>1653</v>
      </c>
      <c r="B1654" s="3">
        <v>1</v>
      </c>
    </row>
    <row r="1655" spans="1:5" x14ac:dyDescent="0.25">
      <c r="A1655">
        <v>1654</v>
      </c>
      <c r="B1655" s="3">
        <v>1</v>
      </c>
    </row>
    <row r="1656" spans="1:5" x14ac:dyDescent="0.25">
      <c r="A1656">
        <v>1655</v>
      </c>
      <c r="B1656" s="3">
        <v>1</v>
      </c>
      <c r="E1656" s="4">
        <v>4</v>
      </c>
    </row>
    <row r="1657" spans="1:5" x14ac:dyDescent="0.25">
      <c r="A1657">
        <v>1656</v>
      </c>
      <c r="B1657" s="3">
        <v>1</v>
      </c>
      <c r="E1657" s="4">
        <v>4</v>
      </c>
    </row>
    <row r="1658" spans="1:5" x14ac:dyDescent="0.25">
      <c r="A1658">
        <v>1657</v>
      </c>
      <c r="D1658" s="5">
        <v>3</v>
      </c>
      <c r="E1658" s="4">
        <v>4</v>
      </c>
    </row>
    <row r="1659" spans="1:5" x14ac:dyDescent="0.25">
      <c r="A1659">
        <v>1658</v>
      </c>
      <c r="D1659" s="5">
        <v>3</v>
      </c>
      <c r="E1659" s="4">
        <v>4</v>
      </c>
    </row>
    <row r="1660" spans="1:5" x14ac:dyDescent="0.25">
      <c r="A1660">
        <v>1659</v>
      </c>
      <c r="D1660" s="5">
        <v>3</v>
      </c>
      <c r="E1660" s="4">
        <v>4</v>
      </c>
    </row>
    <row r="1661" spans="1:5" x14ac:dyDescent="0.25">
      <c r="A1661">
        <v>1660</v>
      </c>
      <c r="D1661" s="5">
        <v>3</v>
      </c>
      <c r="E1661" s="4">
        <v>4</v>
      </c>
    </row>
    <row r="1662" spans="1:5" x14ac:dyDescent="0.25">
      <c r="A1662">
        <v>1661</v>
      </c>
      <c r="D1662" s="5">
        <v>3</v>
      </c>
      <c r="E1662" s="4">
        <v>4</v>
      </c>
    </row>
    <row r="1663" spans="1:5" x14ac:dyDescent="0.25">
      <c r="A1663">
        <v>1662</v>
      </c>
      <c r="D1663" s="5">
        <v>3</v>
      </c>
      <c r="E1663" s="4">
        <v>4</v>
      </c>
    </row>
    <row r="1664" spans="1:5" x14ac:dyDescent="0.25">
      <c r="A1664">
        <v>1663</v>
      </c>
      <c r="D1664" s="5">
        <v>3</v>
      </c>
      <c r="E1664" s="4">
        <v>4</v>
      </c>
    </row>
    <row r="1665" spans="1:5" x14ac:dyDescent="0.25">
      <c r="A1665">
        <v>1664</v>
      </c>
      <c r="C1665" s="2">
        <v>2</v>
      </c>
      <c r="D1665" s="5">
        <v>3</v>
      </c>
      <c r="E1665" s="4">
        <v>4</v>
      </c>
    </row>
    <row r="1666" spans="1:5" x14ac:dyDescent="0.25">
      <c r="A1666">
        <v>1665</v>
      </c>
      <c r="C1666" s="2">
        <v>2</v>
      </c>
      <c r="D1666" s="5">
        <v>3</v>
      </c>
      <c r="E1666" s="4">
        <v>4</v>
      </c>
    </row>
    <row r="1667" spans="1:5" x14ac:dyDescent="0.25">
      <c r="A1667">
        <v>1666</v>
      </c>
      <c r="C1667" s="2">
        <v>2</v>
      </c>
    </row>
    <row r="1668" spans="1:5" x14ac:dyDescent="0.25">
      <c r="A1668">
        <v>1667</v>
      </c>
      <c r="C1668" s="2">
        <v>2</v>
      </c>
    </row>
    <row r="1669" spans="1:5" x14ac:dyDescent="0.25">
      <c r="A1669">
        <v>1668</v>
      </c>
      <c r="C1669" s="2">
        <v>2</v>
      </c>
    </row>
    <row r="1670" spans="1:5" x14ac:dyDescent="0.25">
      <c r="A1670">
        <v>1669</v>
      </c>
      <c r="C1670" s="2">
        <v>2</v>
      </c>
    </row>
    <row r="1671" spans="1:5" x14ac:dyDescent="0.25">
      <c r="A1671">
        <v>1670</v>
      </c>
      <c r="B1671" s="3">
        <v>1</v>
      </c>
      <c r="C1671" s="2">
        <v>2</v>
      </c>
    </row>
    <row r="1672" spans="1:5" x14ac:dyDescent="0.25">
      <c r="A1672">
        <v>1671</v>
      </c>
      <c r="B1672" s="3">
        <v>1</v>
      </c>
      <c r="C1672" s="2">
        <v>2</v>
      </c>
    </row>
    <row r="1673" spans="1:5" x14ac:dyDescent="0.25">
      <c r="A1673">
        <v>1672</v>
      </c>
      <c r="B1673" s="3">
        <v>1</v>
      </c>
      <c r="C1673" s="2">
        <v>2</v>
      </c>
    </row>
    <row r="1674" spans="1:5" x14ac:dyDescent="0.25">
      <c r="A1674">
        <v>1673</v>
      </c>
      <c r="B1674" s="3">
        <v>1</v>
      </c>
      <c r="C1674" s="2">
        <v>2</v>
      </c>
    </row>
    <row r="1675" spans="1:5" x14ac:dyDescent="0.25">
      <c r="A1675">
        <v>1674</v>
      </c>
      <c r="B1675" s="3">
        <v>1</v>
      </c>
    </row>
    <row r="1676" spans="1:5" x14ac:dyDescent="0.25">
      <c r="A1676">
        <v>1675</v>
      </c>
      <c r="B1676" s="3">
        <v>1</v>
      </c>
    </row>
    <row r="1677" spans="1:5" x14ac:dyDescent="0.25">
      <c r="A1677">
        <v>1676</v>
      </c>
      <c r="B1677" s="3">
        <v>1</v>
      </c>
    </row>
    <row r="1678" spans="1:5" x14ac:dyDescent="0.25">
      <c r="A1678">
        <v>1677</v>
      </c>
      <c r="B1678" s="3">
        <v>1</v>
      </c>
    </row>
    <row r="1679" spans="1:5" x14ac:dyDescent="0.25">
      <c r="A1679">
        <v>1678</v>
      </c>
      <c r="B1679" s="3">
        <v>1</v>
      </c>
      <c r="E1679" s="4">
        <v>4</v>
      </c>
    </row>
    <row r="1680" spans="1:5" x14ac:dyDescent="0.25">
      <c r="A1680">
        <v>1679</v>
      </c>
      <c r="B1680" s="3">
        <v>1</v>
      </c>
      <c r="E1680" s="4">
        <v>4</v>
      </c>
    </row>
    <row r="1681" spans="1:5" x14ac:dyDescent="0.25">
      <c r="A1681">
        <v>1680</v>
      </c>
      <c r="D1681" s="5">
        <v>3</v>
      </c>
      <c r="E1681" s="4">
        <v>4</v>
      </c>
    </row>
    <row r="1682" spans="1:5" x14ac:dyDescent="0.25">
      <c r="A1682">
        <v>1681</v>
      </c>
      <c r="D1682" s="5">
        <v>3</v>
      </c>
      <c r="E1682" s="4">
        <v>4</v>
      </c>
    </row>
    <row r="1683" spans="1:5" x14ac:dyDescent="0.25">
      <c r="A1683">
        <v>1682</v>
      </c>
      <c r="D1683" s="5">
        <v>3</v>
      </c>
      <c r="E1683" s="4">
        <v>4</v>
      </c>
    </row>
    <row r="1684" spans="1:5" x14ac:dyDescent="0.25">
      <c r="A1684">
        <v>1683</v>
      </c>
      <c r="D1684" s="5">
        <v>3</v>
      </c>
      <c r="E1684" s="4">
        <v>4</v>
      </c>
    </row>
    <row r="1685" spans="1:5" x14ac:dyDescent="0.25">
      <c r="A1685">
        <v>1684</v>
      </c>
      <c r="D1685" s="5">
        <v>3</v>
      </c>
      <c r="E1685" s="4">
        <v>4</v>
      </c>
    </row>
    <row r="1686" spans="1:5" x14ac:dyDescent="0.25">
      <c r="A1686">
        <v>1685</v>
      </c>
      <c r="C1686" s="2">
        <v>2</v>
      </c>
      <c r="D1686" s="5">
        <v>3</v>
      </c>
      <c r="E1686" s="4">
        <v>4</v>
      </c>
    </row>
    <row r="1687" spans="1:5" x14ac:dyDescent="0.25">
      <c r="A1687">
        <v>1686</v>
      </c>
      <c r="C1687" s="2">
        <v>2</v>
      </c>
      <c r="D1687" s="5">
        <v>3</v>
      </c>
      <c r="E1687" s="4">
        <v>4</v>
      </c>
    </row>
    <row r="1688" spans="1:5" x14ac:dyDescent="0.25">
      <c r="A1688">
        <v>1687</v>
      </c>
      <c r="C1688" s="2">
        <v>2</v>
      </c>
      <c r="D1688" s="5">
        <v>3</v>
      </c>
      <c r="E1688" s="4">
        <v>4</v>
      </c>
    </row>
    <row r="1689" spans="1:5" x14ac:dyDescent="0.25">
      <c r="A1689">
        <v>1688</v>
      </c>
      <c r="C1689" s="2">
        <v>2</v>
      </c>
      <c r="D1689" s="5">
        <v>3</v>
      </c>
    </row>
    <row r="1690" spans="1:5" x14ac:dyDescent="0.25">
      <c r="A1690">
        <v>1689</v>
      </c>
      <c r="C1690" s="2">
        <v>2</v>
      </c>
      <c r="D1690" s="5">
        <v>3</v>
      </c>
    </row>
    <row r="1691" spans="1:5" x14ac:dyDescent="0.25">
      <c r="A1691">
        <v>1690</v>
      </c>
      <c r="C1691" s="2">
        <v>2</v>
      </c>
    </row>
    <row r="1692" spans="1:5" x14ac:dyDescent="0.25">
      <c r="A1692">
        <v>1691</v>
      </c>
      <c r="C1692" s="2">
        <v>2</v>
      </c>
    </row>
    <row r="1693" spans="1:5" x14ac:dyDescent="0.25">
      <c r="A1693">
        <v>1692</v>
      </c>
      <c r="B1693" s="3">
        <v>1</v>
      </c>
      <c r="C1693" s="2">
        <v>2</v>
      </c>
    </row>
    <row r="1694" spans="1:5" x14ac:dyDescent="0.25">
      <c r="A1694">
        <v>1693</v>
      </c>
      <c r="B1694" s="3">
        <v>1</v>
      </c>
      <c r="C1694" s="2">
        <v>2</v>
      </c>
    </row>
    <row r="1695" spans="1:5" x14ac:dyDescent="0.25">
      <c r="A1695">
        <v>1694</v>
      </c>
      <c r="B1695" s="3">
        <v>1</v>
      </c>
      <c r="C1695" s="2">
        <v>2</v>
      </c>
    </row>
    <row r="1696" spans="1:5" x14ac:dyDescent="0.25">
      <c r="A1696">
        <v>1695</v>
      </c>
      <c r="B1696" s="3">
        <v>1</v>
      </c>
      <c r="C1696" s="2">
        <v>2</v>
      </c>
    </row>
    <row r="1697" spans="1:5" x14ac:dyDescent="0.25">
      <c r="A1697">
        <v>1696</v>
      </c>
      <c r="B1697" s="3">
        <v>1</v>
      </c>
      <c r="C1697" s="2">
        <v>2</v>
      </c>
    </row>
    <row r="1698" spans="1:5" x14ac:dyDescent="0.25">
      <c r="A1698">
        <v>1697</v>
      </c>
      <c r="B1698" s="3">
        <v>1</v>
      </c>
    </row>
    <row r="1699" spans="1:5" x14ac:dyDescent="0.25">
      <c r="A1699">
        <v>1698</v>
      </c>
      <c r="B1699" s="3">
        <v>1</v>
      </c>
    </row>
    <row r="1700" spans="1:5" x14ac:dyDescent="0.25">
      <c r="A1700">
        <v>1699</v>
      </c>
      <c r="B1700" s="3">
        <v>1</v>
      </c>
    </row>
    <row r="1701" spans="1:5" x14ac:dyDescent="0.25">
      <c r="A1701">
        <v>1700</v>
      </c>
      <c r="B1701" s="3">
        <v>1</v>
      </c>
      <c r="E1701" s="4">
        <v>4</v>
      </c>
    </row>
    <row r="1702" spans="1:5" x14ac:dyDescent="0.25">
      <c r="A1702">
        <v>1701</v>
      </c>
      <c r="B1702" s="3">
        <v>1</v>
      </c>
      <c r="E1702" s="4">
        <v>4</v>
      </c>
    </row>
    <row r="1703" spans="1:5" x14ac:dyDescent="0.25">
      <c r="A1703">
        <v>1702</v>
      </c>
      <c r="B1703" s="3">
        <v>1</v>
      </c>
      <c r="E1703" s="4">
        <v>4</v>
      </c>
    </row>
    <row r="1704" spans="1:5" x14ac:dyDescent="0.25">
      <c r="A1704">
        <v>1703</v>
      </c>
      <c r="D1704" s="5">
        <v>3</v>
      </c>
      <c r="E1704" s="4">
        <v>4</v>
      </c>
    </row>
    <row r="1705" spans="1:5" x14ac:dyDescent="0.25">
      <c r="A1705">
        <v>1704</v>
      </c>
      <c r="D1705" s="5">
        <v>3</v>
      </c>
      <c r="E1705" s="4">
        <v>4</v>
      </c>
    </row>
    <row r="1706" spans="1:5" x14ac:dyDescent="0.25">
      <c r="A1706">
        <v>1705</v>
      </c>
      <c r="D1706" s="5">
        <v>3</v>
      </c>
      <c r="E1706" s="4">
        <v>4</v>
      </c>
    </row>
    <row r="1707" spans="1:5" x14ac:dyDescent="0.25">
      <c r="A1707">
        <v>1706</v>
      </c>
      <c r="D1707" s="5">
        <v>3</v>
      </c>
      <c r="E1707" s="4">
        <v>4</v>
      </c>
    </row>
    <row r="1708" spans="1:5" x14ac:dyDescent="0.25">
      <c r="A1708">
        <v>1707</v>
      </c>
      <c r="D1708" s="5">
        <v>3</v>
      </c>
      <c r="E1708" s="4">
        <v>4</v>
      </c>
    </row>
    <row r="1709" spans="1:5" x14ac:dyDescent="0.25">
      <c r="A1709">
        <v>1708</v>
      </c>
      <c r="C1709" s="2">
        <v>2</v>
      </c>
      <c r="D1709" s="5">
        <v>3</v>
      </c>
      <c r="E1709" s="4">
        <v>4</v>
      </c>
    </row>
    <row r="1710" spans="1:5" x14ac:dyDescent="0.25">
      <c r="A1710">
        <v>1709</v>
      </c>
      <c r="C1710" s="2">
        <v>2</v>
      </c>
      <c r="D1710" s="5">
        <v>3</v>
      </c>
      <c r="E1710" s="4">
        <v>4</v>
      </c>
    </row>
    <row r="1711" spans="1:5" x14ac:dyDescent="0.25">
      <c r="A1711">
        <v>1710</v>
      </c>
      <c r="C1711" s="2">
        <v>2</v>
      </c>
      <c r="D1711" s="5">
        <v>3</v>
      </c>
      <c r="E1711" s="4">
        <v>4</v>
      </c>
    </row>
    <row r="1712" spans="1:5" x14ac:dyDescent="0.25">
      <c r="A1712">
        <v>1711</v>
      </c>
      <c r="C1712" s="2">
        <v>2</v>
      </c>
      <c r="D1712" s="5">
        <v>3</v>
      </c>
    </row>
    <row r="1713" spans="1:5" x14ac:dyDescent="0.25">
      <c r="A1713">
        <v>1712</v>
      </c>
      <c r="C1713" s="2">
        <v>2</v>
      </c>
      <c r="D1713" s="5">
        <v>3</v>
      </c>
    </row>
    <row r="1714" spans="1:5" x14ac:dyDescent="0.25">
      <c r="A1714">
        <v>1713</v>
      </c>
      <c r="C1714" s="2">
        <v>2</v>
      </c>
      <c r="D1714" s="5">
        <v>3</v>
      </c>
    </row>
    <row r="1715" spans="1:5" x14ac:dyDescent="0.25">
      <c r="A1715">
        <v>1714</v>
      </c>
      <c r="C1715" s="2">
        <v>2</v>
      </c>
      <c r="D1715" s="5">
        <v>3</v>
      </c>
    </row>
    <row r="1716" spans="1:5" x14ac:dyDescent="0.25">
      <c r="A1716">
        <v>1715</v>
      </c>
      <c r="C1716" s="2">
        <v>2</v>
      </c>
    </row>
    <row r="1717" spans="1:5" x14ac:dyDescent="0.25">
      <c r="A1717">
        <v>1716</v>
      </c>
      <c r="B1717" s="3">
        <v>1</v>
      </c>
      <c r="C1717" s="2">
        <v>2</v>
      </c>
    </row>
    <row r="1718" spans="1:5" x14ac:dyDescent="0.25">
      <c r="A1718">
        <v>1717</v>
      </c>
      <c r="B1718" s="3">
        <v>1</v>
      </c>
      <c r="C1718" s="2">
        <v>2</v>
      </c>
    </row>
    <row r="1719" spans="1:5" x14ac:dyDescent="0.25">
      <c r="A1719">
        <v>1718</v>
      </c>
      <c r="B1719" s="3">
        <v>1</v>
      </c>
      <c r="C1719" s="2">
        <v>2</v>
      </c>
    </row>
    <row r="1720" spans="1:5" x14ac:dyDescent="0.25">
      <c r="A1720">
        <v>1719</v>
      </c>
      <c r="B1720" s="3">
        <v>1</v>
      </c>
      <c r="C1720" s="2">
        <v>2</v>
      </c>
    </row>
    <row r="1721" spans="1:5" x14ac:dyDescent="0.25">
      <c r="A1721">
        <v>1720</v>
      </c>
      <c r="B1721" s="3">
        <v>1</v>
      </c>
    </row>
    <row r="1722" spans="1:5" x14ac:dyDescent="0.25">
      <c r="A1722">
        <v>1721</v>
      </c>
      <c r="B1722" s="3">
        <v>1</v>
      </c>
    </row>
    <row r="1723" spans="1:5" x14ac:dyDescent="0.25">
      <c r="A1723">
        <v>1722</v>
      </c>
      <c r="B1723" s="3">
        <v>1</v>
      </c>
    </row>
    <row r="1724" spans="1:5" x14ac:dyDescent="0.25">
      <c r="A1724">
        <v>1723</v>
      </c>
      <c r="B1724" s="3">
        <v>1</v>
      </c>
      <c r="E1724" s="4">
        <v>4</v>
      </c>
    </row>
    <row r="1725" spans="1:5" x14ac:dyDescent="0.25">
      <c r="A1725">
        <v>1724</v>
      </c>
      <c r="B1725" s="3">
        <v>1</v>
      </c>
      <c r="E1725" s="4">
        <v>4</v>
      </c>
    </row>
    <row r="1726" spans="1:5" x14ac:dyDescent="0.25">
      <c r="A1726">
        <v>1725</v>
      </c>
      <c r="B1726" s="3">
        <v>1</v>
      </c>
      <c r="E1726" s="4">
        <v>4</v>
      </c>
    </row>
    <row r="1727" spans="1:5" x14ac:dyDescent="0.25">
      <c r="A1727">
        <v>1726</v>
      </c>
      <c r="B1727" s="3">
        <v>1</v>
      </c>
      <c r="E1727" s="4">
        <v>4</v>
      </c>
    </row>
    <row r="1728" spans="1:5" x14ac:dyDescent="0.25">
      <c r="A1728">
        <v>1727</v>
      </c>
      <c r="B1728" s="3">
        <v>1</v>
      </c>
      <c r="E1728" s="4">
        <v>4</v>
      </c>
    </row>
    <row r="1729" spans="1:5" x14ac:dyDescent="0.25">
      <c r="A1729">
        <v>1728</v>
      </c>
      <c r="D1729" s="5">
        <v>3</v>
      </c>
      <c r="E1729" s="4">
        <v>4</v>
      </c>
    </row>
    <row r="1730" spans="1:5" x14ac:dyDescent="0.25">
      <c r="A1730">
        <v>1729</v>
      </c>
      <c r="D1730" s="5">
        <v>3</v>
      </c>
      <c r="E1730" s="4">
        <v>4</v>
      </c>
    </row>
    <row r="1731" spans="1:5" x14ac:dyDescent="0.25">
      <c r="A1731">
        <v>1730</v>
      </c>
      <c r="D1731" s="5">
        <v>3</v>
      </c>
      <c r="E1731" s="4">
        <v>4</v>
      </c>
    </row>
    <row r="1732" spans="1:5" x14ac:dyDescent="0.25">
      <c r="A1732">
        <v>1731</v>
      </c>
      <c r="C1732" s="2">
        <v>2</v>
      </c>
      <c r="D1732" s="5">
        <v>3</v>
      </c>
      <c r="E1732" s="4">
        <v>4</v>
      </c>
    </row>
    <row r="1733" spans="1:5" x14ac:dyDescent="0.25">
      <c r="A1733">
        <v>1732</v>
      </c>
      <c r="C1733" s="2">
        <v>2</v>
      </c>
      <c r="D1733" s="5">
        <v>3</v>
      </c>
      <c r="E1733" s="4">
        <v>4</v>
      </c>
    </row>
    <row r="1734" spans="1:5" x14ac:dyDescent="0.25">
      <c r="A1734">
        <v>1733</v>
      </c>
      <c r="C1734" s="2">
        <v>2</v>
      </c>
      <c r="D1734" s="5">
        <v>3</v>
      </c>
      <c r="E1734" s="4">
        <v>4</v>
      </c>
    </row>
    <row r="1735" spans="1:5" x14ac:dyDescent="0.25">
      <c r="A1735">
        <v>1734</v>
      </c>
      <c r="C1735" s="2">
        <v>2</v>
      </c>
      <c r="D1735" s="5">
        <v>3</v>
      </c>
      <c r="E1735" s="4">
        <v>4</v>
      </c>
    </row>
    <row r="1736" spans="1:5" x14ac:dyDescent="0.25">
      <c r="A1736">
        <v>1735</v>
      </c>
      <c r="C1736" s="2">
        <v>2</v>
      </c>
      <c r="D1736" s="5">
        <v>3</v>
      </c>
      <c r="E1736" s="4">
        <v>4</v>
      </c>
    </row>
    <row r="1737" spans="1:5" x14ac:dyDescent="0.25">
      <c r="A1737">
        <v>1736</v>
      </c>
      <c r="C1737" s="2">
        <v>2</v>
      </c>
      <c r="D1737" s="5">
        <v>3</v>
      </c>
    </row>
    <row r="1738" spans="1:5" x14ac:dyDescent="0.25">
      <c r="A1738">
        <v>1737</v>
      </c>
      <c r="C1738" s="2">
        <v>2</v>
      </c>
      <c r="D1738" s="5">
        <v>3</v>
      </c>
    </row>
    <row r="1739" spans="1:5" x14ac:dyDescent="0.25">
      <c r="A1739">
        <v>1738</v>
      </c>
      <c r="C1739" s="2">
        <v>2</v>
      </c>
      <c r="D1739" s="5">
        <v>3</v>
      </c>
    </row>
    <row r="1740" spans="1:5" x14ac:dyDescent="0.25">
      <c r="A1740">
        <v>1739</v>
      </c>
      <c r="C1740" s="2">
        <v>2</v>
      </c>
      <c r="D1740" s="5">
        <v>3</v>
      </c>
    </row>
    <row r="1741" spans="1:5" x14ac:dyDescent="0.25">
      <c r="A1741">
        <v>1740</v>
      </c>
      <c r="C1741" s="2">
        <v>2</v>
      </c>
      <c r="D1741" s="5">
        <v>3</v>
      </c>
    </row>
    <row r="1742" spans="1:5" x14ac:dyDescent="0.25">
      <c r="A1742">
        <v>1741</v>
      </c>
      <c r="C1742" s="2">
        <v>2</v>
      </c>
      <c r="D1742" s="5">
        <v>3</v>
      </c>
    </row>
    <row r="1743" spans="1:5" x14ac:dyDescent="0.25">
      <c r="A1743">
        <v>1742</v>
      </c>
      <c r="B1743" s="3">
        <v>1</v>
      </c>
      <c r="C1743" s="2">
        <v>2</v>
      </c>
    </row>
    <row r="1744" spans="1:5" x14ac:dyDescent="0.25">
      <c r="A1744">
        <v>1743</v>
      </c>
      <c r="B1744" s="3">
        <v>1</v>
      </c>
      <c r="C1744" s="2">
        <v>2</v>
      </c>
    </row>
    <row r="1745" spans="1:6" x14ac:dyDescent="0.25">
      <c r="A1745">
        <v>1744</v>
      </c>
      <c r="B1745" s="3">
        <v>1</v>
      </c>
      <c r="C1745" s="2">
        <v>2</v>
      </c>
    </row>
    <row r="1746" spans="1:6" x14ac:dyDescent="0.25">
      <c r="A1746">
        <v>1745</v>
      </c>
      <c r="B1746" s="3">
        <v>1</v>
      </c>
      <c r="C1746" s="2">
        <v>2</v>
      </c>
    </row>
    <row r="1747" spans="1:6" x14ac:dyDescent="0.25">
      <c r="A1747">
        <v>1746</v>
      </c>
      <c r="B1747" s="3">
        <v>1</v>
      </c>
      <c r="C1747" s="2">
        <v>2</v>
      </c>
    </row>
    <row r="1748" spans="1:6" x14ac:dyDescent="0.25">
      <c r="A1748">
        <v>1747</v>
      </c>
      <c r="B1748" s="3">
        <v>1</v>
      </c>
    </row>
    <row r="1749" spans="1:6" x14ac:dyDescent="0.25">
      <c r="A1749">
        <v>1748</v>
      </c>
      <c r="B1749" s="3">
        <v>1</v>
      </c>
      <c r="E1749" s="4">
        <v>4</v>
      </c>
    </row>
    <row r="1750" spans="1:6" x14ac:dyDescent="0.25">
      <c r="A1750">
        <v>1749</v>
      </c>
      <c r="B1750" s="3">
        <v>1</v>
      </c>
      <c r="E1750" s="4">
        <v>4</v>
      </c>
    </row>
    <row r="1751" spans="1:6" x14ac:dyDescent="0.25">
      <c r="A1751">
        <v>1750</v>
      </c>
      <c r="B1751" s="3">
        <v>1</v>
      </c>
      <c r="E1751" s="4">
        <v>4</v>
      </c>
    </row>
    <row r="1752" spans="1:6" x14ac:dyDescent="0.25">
      <c r="A1752">
        <v>1751</v>
      </c>
      <c r="B1752" s="3">
        <v>1</v>
      </c>
      <c r="E1752" s="4">
        <v>4</v>
      </c>
    </row>
    <row r="1753" spans="1:6" x14ac:dyDescent="0.25">
      <c r="A1753">
        <v>1752</v>
      </c>
      <c r="B1753" s="3">
        <v>1</v>
      </c>
      <c r="E1753" s="4">
        <v>4</v>
      </c>
    </row>
    <row r="1754" spans="1:6" x14ac:dyDescent="0.25">
      <c r="A1754">
        <v>1753</v>
      </c>
      <c r="B1754" s="3">
        <v>1</v>
      </c>
      <c r="E1754" s="4">
        <v>4</v>
      </c>
    </row>
    <row r="1755" spans="1:6" x14ac:dyDescent="0.25">
      <c r="A1755">
        <v>1754</v>
      </c>
      <c r="B1755" s="3">
        <v>1</v>
      </c>
      <c r="D1755" s="5">
        <v>3</v>
      </c>
      <c r="E1755" s="4">
        <v>4</v>
      </c>
    </row>
    <row r="1756" spans="1:6" x14ac:dyDescent="0.25">
      <c r="A1756">
        <v>1755</v>
      </c>
      <c r="B1756" s="3">
        <v>1</v>
      </c>
      <c r="D1756" s="5">
        <v>3</v>
      </c>
      <c r="E1756" s="4">
        <v>4</v>
      </c>
    </row>
    <row r="1757" spans="1:6" x14ac:dyDescent="0.25">
      <c r="A1757">
        <v>1756</v>
      </c>
      <c r="B1757" s="3">
        <v>1</v>
      </c>
      <c r="D1757" s="5">
        <v>3</v>
      </c>
      <c r="E1757" s="4">
        <v>4</v>
      </c>
    </row>
    <row r="1758" spans="1:6" x14ac:dyDescent="0.25">
      <c r="A1758">
        <v>1757</v>
      </c>
      <c r="D1758" s="5">
        <v>3</v>
      </c>
      <c r="E1758" s="4">
        <v>4</v>
      </c>
    </row>
    <row r="1759" spans="1:6" x14ac:dyDescent="0.25">
      <c r="A1759">
        <v>1758</v>
      </c>
      <c r="C1759" s="2">
        <v>2</v>
      </c>
      <c r="D1759" s="5">
        <v>3</v>
      </c>
      <c r="E1759" s="4">
        <v>4</v>
      </c>
    </row>
    <row r="1760" spans="1:6" x14ac:dyDescent="0.25">
      <c r="A1760">
        <v>1759</v>
      </c>
      <c r="C1760" s="2">
        <v>2</v>
      </c>
      <c r="D1760" s="5">
        <v>3</v>
      </c>
      <c r="E1760" s="4">
        <v>4</v>
      </c>
      <c r="F1760" t="s">
        <v>22</v>
      </c>
    </row>
    <row r="1761" spans="1:6" x14ac:dyDescent="0.25">
      <c r="A1761">
        <v>1760</v>
      </c>
    </row>
    <row r="1762" spans="1:6" x14ac:dyDescent="0.25">
      <c r="A1762">
        <v>1761</v>
      </c>
      <c r="F1762" t="s">
        <v>22</v>
      </c>
    </row>
    <row r="1763" spans="1:6" x14ac:dyDescent="0.25">
      <c r="A1763">
        <v>1762</v>
      </c>
      <c r="B1763" s="3">
        <v>1</v>
      </c>
    </row>
    <row r="1764" spans="1:6" x14ac:dyDescent="0.25">
      <c r="A1764">
        <v>1763</v>
      </c>
      <c r="B1764" s="3">
        <v>1</v>
      </c>
    </row>
    <row r="1765" spans="1:6" x14ac:dyDescent="0.25">
      <c r="A1765">
        <v>1764</v>
      </c>
      <c r="B1765" s="3">
        <v>1</v>
      </c>
    </row>
    <row r="1766" spans="1:6" x14ac:dyDescent="0.25">
      <c r="A1766">
        <v>1765</v>
      </c>
      <c r="B1766" s="3">
        <v>1</v>
      </c>
      <c r="E1766" s="4">
        <v>4</v>
      </c>
    </row>
    <row r="1767" spans="1:6" x14ac:dyDescent="0.25">
      <c r="A1767">
        <v>1766</v>
      </c>
      <c r="B1767" s="3">
        <v>1</v>
      </c>
      <c r="E1767" s="4">
        <v>4</v>
      </c>
    </row>
    <row r="1768" spans="1:6" x14ac:dyDescent="0.25">
      <c r="A1768">
        <v>1767</v>
      </c>
      <c r="B1768" s="3">
        <v>1</v>
      </c>
      <c r="E1768" s="4">
        <v>4</v>
      </c>
    </row>
    <row r="1769" spans="1:6" x14ac:dyDescent="0.25">
      <c r="A1769">
        <v>1768</v>
      </c>
      <c r="B1769" s="3">
        <v>1</v>
      </c>
      <c r="E1769" s="4">
        <v>4</v>
      </c>
    </row>
    <row r="1770" spans="1:6" x14ac:dyDescent="0.25">
      <c r="A1770">
        <v>1769</v>
      </c>
      <c r="B1770" s="3">
        <v>1</v>
      </c>
      <c r="E1770" s="4">
        <v>4</v>
      </c>
    </row>
    <row r="1771" spans="1:6" x14ac:dyDescent="0.25">
      <c r="A1771">
        <v>1770</v>
      </c>
      <c r="B1771" s="3">
        <v>1</v>
      </c>
      <c r="E1771" s="4">
        <v>4</v>
      </c>
    </row>
    <row r="1772" spans="1:6" x14ac:dyDescent="0.25">
      <c r="A1772">
        <v>1771</v>
      </c>
      <c r="B1772" s="3">
        <v>1</v>
      </c>
      <c r="E1772" s="4">
        <v>4</v>
      </c>
    </row>
    <row r="1773" spans="1:6" x14ac:dyDescent="0.25">
      <c r="A1773">
        <v>1772</v>
      </c>
      <c r="B1773" s="3">
        <v>1</v>
      </c>
      <c r="E1773" s="4">
        <v>4</v>
      </c>
    </row>
    <row r="1774" spans="1:6" x14ac:dyDescent="0.25">
      <c r="A1774">
        <v>1773</v>
      </c>
      <c r="B1774" s="3">
        <v>1</v>
      </c>
      <c r="E1774" s="4">
        <v>4</v>
      </c>
    </row>
    <row r="1775" spans="1:6" x14ac:dyDescent="0.25">
      <c r="A1775">
        <v>1774</v>
      </c>
      <c r="B1775" s="3">
        <v>1</v>
      </c>
      <c r="E1775" s="4">
        <v>4</v>
      </c>
    </row>
    <row r="1776" spans="1:6" x14ac:dyDescent="0.25">
      <c r="A1776">
        <v>1775</v>
      </c>
      <c r="E1776" s="4">
        <v>4</v>
      </c>
    </row>
    <row r="1777" spans="1:5" x14ac:dyDescent="0.25">
      <c r="A1777">
        <v>1776</v>
      </c>
      <c r="D1777" s="5">
        <v>3</v>
      </c>
      <c r="E1777" s="4">
        <v>4</v>
      </c>
    </row>
    <row r="1778" spans="1:5" x14ac:dyDescent="0.25">
      <c r="A1778">
        <v>1777</v>
      </c>
      <c r="D1778" s="5">
        <v>3</v>
      </c>
      <c r="E1778" s="4">
        <v>4</v>
      </c>
    </row>
    <row r="1779" spans="1:5" x14ac:dyDescent="0.25">
      <c r="A1779">
        <v>1778</v>
      </c>
      <c r="C1779" s="2">
        <v>2</v>
      </c>
      <c r="D1779" s="5">
        <v>3</v>
      </c>
    </row>
    <row r="1780" spans="1:5" x14ac:dyDescent="0.25">
      <c r="A1780">
        <v>1779</v>
      </c>
      <c r="C1780" s="2">
        <v>2</v>
      </c>
      <c r="D1780" s="5">
        <v>3</v>
      </c>
    </row>
    <row r="1781" spans="1:5" x14ac:dyDescent="0.25">
      <c r="A1781">
        <v>1780</v>
      </c>
      <c r="C1781" s="2">
        <v>2</v>
      </c>
      <c r="D1781" s="5">
        <v>3</v>
      </c>
    </row>
    <row r="1782" spans="1:5" x14ac:dyDescent="0.25">
      <c r="A1782">
        <v>1781</v>
      </c>
      <c r="C1782" s="2">
        <v>2</v>
      </c>
      <c r="D1782" s="5">
        <v>3</v>
      </c>
    </row>
    <row r="1783" spans="1:5" x14ac:dyDescent="0.25">
      <c r="A1783">
        <v>1782</v>
      </c>
      <c r="C1783" s="2">
        <v>2</v>
      </c>
      <c r="D1783" s="5">
        <v>3</v>
      </c>
    </row>
    <row r="1784" spans="1:5" x14ac:dyDescent="0.25">
      <c r="A1784">
        <v>1783</v>
      </c>
      <c r="C1784" s="2">
        <v>2</v>
      </c>
      <c r="D1784" s="5">
        <v>3</v>
      </c>
    </row>
    <row r="1785" spans="1:5" x14ac:dyDescent="0.25">
      <c r="A1785">
        <v>1784</v>
      </c>
      <c r="C1785" s="2">
        <v>2</v>
      </c>
      <c r="D1785" s="5">
        <v>3</v>
      </c>
    </row>
    <row r="1786" spans="1:5" x14ac:dyDescent="0.25">
      <c r="A1786">
        <v>1785</v>
      </c>
      <c r="C1786" s="2">
        <v>2</v>
      </c>
      <c r="D1786" s="5">
        <v>3</v>
      </c>
    </row>
    <row r="1787" spans="1:5" x14ac:dyDescent="0.25">
      <c r="A1787">
        <v>1786</v>
      </c>
      <c r="C1787" s="2">
        <v>2</v>
      </c>
    </row>
    <row r="1788" spans="1:5" x14ac:dyDescent="0.25">
      <c r="A1788">
        <v>1787</v>
      </c>
      <c r="C1788" s="2">
        <v>2</v>
      </c>
    </row>
    <row r="1789" spans="1:5" x14ac:dyDescent="0.25">
      <c r="A1789">
        <v>1788</v>
      </c>
      <c r="B1789" s="3">
        <v>1</v>
      </c>
    </row>
    <row r="1790" spans="1:5" x14ac:dyDescent="0.25">
      <c r="A1790">
        <v>1789</v>
      </c>
      <c r="B1790" s="3">
        <v>1</v>
      </c>
    </row>
    <row r="1791" spans="1:5" x14ac:dyDescent="0.25">
      <c r="A1791">
        <v>1790</v>
      </c>
      <c r="B1791" s="3">
        <v>1</v>
      </c>
      <c r="E1791" s="4">
        <v>4</v>
      </c>
    </row>
    <row r="1792" spans="1:5" x14ac:dyDescent="0.25">
      <c r="A1792">
        <v>1791</v>
      </c>
      <c r="B1792" s="3">
        <v>1</v>
      </c>
      <c r="E1792" s="4">
        <v>4</v>
      </c>
    </row>
    <row r="1793" spans="1:5" x14ac:dyDescent="0.25">
      <c r="A1793">
        <v>1792</v>
      </c>
      <c r="B1793" s="3">
        <v>1</v>
      </c>
      <c r="E1793" s="4">
        <v>4</v>
      </c>
    </row>
    <row r="1794" spans="1:5" x14ac:dyDescent="0.25">
      <c r="A1794">
        <v>1793</v>
      </c>
      <c r="B1794" s="3">
        <v>1</v>
      </c>
      <c r="E1794" s="4">
        <v>4</v>
      </c>
    </row>
    <row r="1795" spans="1:5" x14ac:dyDescent="0.25">
      <c r="A1795">
        <v>1794</v>
      </c>
      <c r="B1795" s="3">
        <v>1</v>
      </c>
      <c r="E1795" s="4">
        <v>4</v>
      </c>
    </row>
    <row r="1796" spans="1:5" x14ac:dyDescent="0.25">
      <c r="A1796">
        <v>1795</v>
      </c>
      <c r="B1796" s="3">
        <v>1</v>
      </c>
      <c r="E1796" s="4">
        <v>4</v>
      </c>
    </row>
    <row r="1797" spans="1:5" x14ac:dyDescent="0.25">
      <c r="A1797">
        <v>1796</v>
      </c>
      <c r="B1797" s="3">
        <v>1</v>
      </c>
      <c r="D1797" s="5">
        <v>3</v>
      </c>
      <c r="E1797" s="4">
        <v>4</v>
      </c>
    </row>
    <row r="1798" spans="1:5" x14ac:dyDescent="0.25">
      <c r="A1798">
        <v>1797</v>
      </c>
      <c r="D1798" s="5">
        <v>3</v>
      </c>
      <c r="E1798" s="4">
        <v>4</v>
      </c>
    </row>
    <row r="1799" spans="1:5" x14ac:dyDescent="0.25">
      <c r="A1799">
        <v>1798</v>
      </c>
      <c r="D1799" s="5">
        <v>3</v>
      </c>
      <c r="E1799" s="4">
        <v>4</v>
      </c>
    </row>
    <row r="1800" spans="1:5" x14ac:dyDescent="0.25">
      <c r="A1800">
        <v>1799</v>
      </c>
      <c r="D1800" s="5">
        <v>3</v>
      </c>
      <c r="E1800" s="4">
        <v>4</v>
      </c>
    </row>
    <row r="1801" spans="1:5" x14ac:dyDescent="0.25">
      <c r="A1801">
        <v>1800</v>
      </c>
      <c r="D1801" s="5">
        <v>3</v>
      </c>
    </row>
    <row r="1802" spans="1:5" x14ac:dyDescent="0.25">
      <c r="A1802">
        <v>1801</v>
      </c>
      <c r="D1802" s="5">
        <v>3</v>
      </c>
    </row>
    <row r="1803" spans="1:5" x14ac:dyDescent="0.25">
      <c r="A1803">
        <v>1802</v>
      </c>
      <c r="C1803" s="2">
        <v>2</v>
      </c>
      <c r="D1803" s="5">
        <v>3</v>
      </c>
    </row>
    <row r="1804" spans="1:5" x14ac:dyDescent="0.25">
      <c r="A1804">
        <v>1803</v>
      </c>
      <c r="C1804" s="2">
        <v>2</v>
      </c>
      <c r="D1804" s="5">
        <v>3</v>
      </c>
    </row>
    <row r="1805" spans="1:5" x14ac:dyDescent="0.25">
      <c r="A1805">
        <v>1804</v>
      </c>
      <c r="C1805" s="2">
        <v>2</v>
      </c>
    </row>
    <row r="1806" spans="1:5" x14ac:dyDescent="0.25">
      <c r="A1806">
        <v>1805</v>
      </c>
      <c r="C1806" s="2">
        <v>2</v>
      </c>
    </row>
    <row r="1807" spans="1:5" x14ac:dyDescent="0.25">
      <c r="A1807">
        <v>1806</v>
      </c>
      <c r="C1807" s="2">
        <v>2</v>
      </c>
    </row>
    <row r="1808" spans="1:5" x14ac:dyDescent="0.25">
      <c r="A1808">
        <v>1807</v>
      </c>
      <c r="B1808" s="3">
        <v>1</v>
      </c>
      <c r="C1808" s="2">
        <v>2</v>
      </c>
    </row>
    <row r="1809" spans="1:5" x14ac:dyDescent="0.25">
      <c r="A1809">
        <v>1808</v>
      </c>
      <c r="B1809" s="3">
        <v>1</v>
      </c>
      <c r="C1809" s="2">
        <v>2</v>
      </c>
    </row>
    <row r="1810" spans="1:5" x14ac:dyDescent="0.25">
      <c r="A1810">
        <v>1809</v>
      </c>
      <c r="B1810" s="3">
        <v>1</v>
      </c>
      <c r="C1810" s="2">
        <v>2</v>
      </c>
    </row>
    <row r="1811" spans="1:5" x14ac:dyDescent="0.25">
      <c r="A1811">
        <v>1810</v>
      </c>
      <c r="B1811" s="3">
        <v>1</v>
      </c>
      <c r="C1811" s="2">
        <v>2</v>
      </c>
    </row>
    <row r="1812" spans="1:5" x14ac:dyDescent="0.25">
      <c r="A1812">
        <v>1811</v>
      </c>
      <c r="B1812" s="3">
        <v>1</v>
      </c>
    </row>
    <row r="1813" spans="1:5" x14ac:dyDescent="0.25">
      <c r="A1813">
        <v>1812</v>
      </c>
      <c r="B1813" s="3">
        <v>1</v>
      </c>
    </row>
    <row r="1814" spans="1:5" x14ac:dyDescent="0.25">
      <c r="A1814">
        <v>1813</v>
      </c>
      <c r="B1814" s="3">
        <v>1</v>
      </c>
    </row>
    <row r="1815" spans="1:5" x14ac:dyDescent="0.25">
      <c r="A1815">
        <v>1814</v>
      </c>
      <c r="B1815" s="3">
        <v>1</v>
      </c>
      <c r="E1815" s="4">
        <v>4</v>
      </c>
    </row>
    <row r="1816" spans="1:5" x14ac:dyDescent="0.25">
      <c r="A1816">
        <v>1815</v>
      </c>
      <c r="B1816" s="3">
        <v>1</v>
      </c>
      <c r="E1816" s="4">
        <v>4</v>
      </c>
    </row>
    <row r="1817" spans="1:5" x14ac:dyDescent="0.25">
      <c r="A1817">
        <v>1816</v>
      </c>
      <c r="D1817" s="5">
        <v>3</v>
      </c>
      <c r="E1817" s="4">
        <v>4</v>
      </c>
    </row>
    <row r="1818" spans="1:5" x14ac:dyDescent="0.25">
      <c r="A1818">
        <v>1817</v>
      </c>
      <c r="D1818" s="5">
        <v>3</v>
      </c>
      <c r="E1818" s="4">
        <v>4</v>
      </c>
    </row>
    <row r="1819" spans="1:5" x14ac:dyDescent="0.25">
      <c r="A1819">
        <v>1818</v>
      </c>
      <c r="D1819" s="5">
        <v>3</v>
      </c>
      <c r="E1819" s="4">
        <v>4</v>
      </c>
    </row>
    <row r="1820" spans="1:5" x14ac:dyDescent="0.25">
      <c r="A1820">
        <v>1819</v>
      </c>
      <c r="D1820" s="5">
        <v>3</v>
      </c>
      <c r="E1820" s="4">
        <v>4</v>
      </c>
    </row>
    <row r="1821" spans="1:5" x14ac:dyDescent="0.25">
      <c r="A1821">
        <v>1820</v>
      </c>
      <c r="D1821" s="5">
        <v>3</v>
      </c>
      <c r="E1821" s="4">
        <v>4</v>
      </c>
    </row>
    <row r="1822" spans="1:5" x14ac:dyDescent="0.25">
      <c r="A1822">
        <v>1821</v>
      </c>
      <c r="D1822" s="5">
        <v>3</v>
      </c>
      <c r="E1822" s="4">
        <v>4</v>
      </c>
    </row>
    <row r="1823" spans="1:5" x14ac:dyDescent="0.25">
      <c r="A1823">
        <v>1822</v>
      </c>
      <c r="D1823" s="5">
        <v>3</v>
      </c>
      <c r="E1823" s="4">
        <v>4</v>
      </c>
    </row>
    <row r="1824" spans="1:5" x14ac:dyDescent="0.25">
      <c r="A1824">
        <v>1823</v>
      </c>
      <c r="D1824" s="5">
        <v>3</v>
      </c>
      <c r="E1824" s="4">
        <v>4</v>
      </c>
    </row>
    <row r="1825" spans="1:5" x14ac:dyDescent="0.25">
      <c r="A1825">
        <v>1824</v>
      </c>
    </row>
    <row r="1826" spans="1:5" x14ac:dyDescent="0.25">
      <c r="A1826">
        <v>1825</v>
      </c>
      <c r="C1826" s="2">
        <v>2</v>
      </c>
    </row>
    <row r="1827" spans="1:5" x14ac:dyDescent="0.25">
      <c r="A1827">
        <v>1826</v>
      </c>
      <c r="C1827" s="2">
        <v>2</v>
      </c>
    </row>
    <row r="1828" spans="1:5" x14ac:dyDescent="0.25">
      <c r="A1828">
        <v>1827</v>
      </c>
      <c r="C1828" s="2">
        <v>2</v>
      </c>
    </row>
    <row r="1829" spans="1:5" x14ac:dyDescent="0.25">
      <c r="A1829">
        <v>1828</v>
      </c>
      <c r="C1829" s="2">
        <v>2</v>
      </c>
    </row>
    <row r="1830" spans="1:5" x14ac:dyDescent="0.25">
      <c r="A1830">
        <v>1829</v>
      </c>
      <c r="C1830" s="2">
        <v>2</v>
      </c>
    </row>
    <row r="1831" spans="1:5" x14ac:dyDescent="0.25">
      <c r="A1831">
        <v>1830</v>
      </c>
      <c r="B1831" s="3">
        <v>1</v>
      </c>
      <c r="C1831" s="2">
        <v>2</v>
      </c>
    </row>
    <row r="1832" spans="1:5" x14ac:dyDescent="0.25">
      <c r="A1832">
        <v>1831</v>
      </c>
      <c r="B1832" s="3">
        <v>1</v>
      </c>
      <c r="C1832" s="2">
        <v>2</v>
      </c>
    </row>
    <row r="1833" spans="1:5" x14ac:dyDescent="0.25">
      <c r="A1833">
        <v>1832</v>
      </c>
      <c r="B1833" s="3">
        <v>1</v>
      </c>
      <c r="C1833" s="2">
        <v>2</v>
      </c>
    </row>
    <row r="1834" spans="1:5" x14ac:dyDescent="0.25">
      <c r="A1834">
        <v>1833</v>
      </c>
      <c r="B1834" s="3">
        <v>1</v>
      </c>
    </row>
    <row r="1835" spans="1:5" x14ac:dyDescent="0.25">
      <c r="A1835">
        <v>1834</v>
      </c>
      <c r="B1835" s="3">
        <v>1</v>
      </c>
    </row>
    <row r="1836" spans="1:5" x14ac:dyDescent="0.25">
      <c r="A1836">
        <v>1835</v>
      </c>
      <c r="B1836" s="3">
        <v>1</v>
      </c>
    </row>
    <row r="1837" spans="1:5" x14ac:dyDescent="0.25">
      <c r="A1837">
        <v>1836</v>
      </c>
      <c r="B1837" s="3">
        <v>1</v>
      </c>
    </row>
    <row r="1838" spans="1:5" x14ac:dyDescent="0.25">
      <c r="A1838">
        <v>1837</v>
      </c>
      <c r="E1838" s="4">
        <v>4</v>
      </c>
    </row>
    <row r="1839" spans="1:5" x14ac:dyDescent="0.25">
      <c r="A1839">
        <v>1838</v>
      </c>
      <c r="D1839" s="5">
        <v>3</v>
      </c>
      <c r="E1839" s="4">
        <v>4</v>
      </c>
    </row>
    <row r="1840" spans="1:5" x14ac:dyDescent="0.25">
      <c r="A1840">
        <v>1839</v>
      </c>
      <c r="D1840" s="5">
        <v>3</v>
      </c>
      <c r="E1840" s="4">
        <v>4</v>
      </c>
    </row>
    <row r="1841" spans="1:5" x14ac:dyDescent="0.25">
      <c r="A1841">
        <v>1840</v>
      </c>
      <c r="D1841" s="5">
        <v>3</v>
      </c>
      <c r="E1841" s="4">
        <v>4</v>
      </c>
    </row>
    <row r="1842" spans="1:5" x14ac:dyDescent="0.25">
      <c r="A1842">
        <v>1841</v>
      </c>
      <c r="D1842" s="5">
        <v>3</v>
      </c>
      <c r="E1842" s="4">
        <v>4</v>
      </c>
    </row>
    <row r="1843" spans="1:5" x14ac:dyDescent="0.25">
      <c r="A1843">
        <v>1842</v>
      </c>
      <c r="D1843" s="5">
        <v>3</v>
      </c>
      <c r="E1843" s="4">
        <v>4</v>
      </c>
    </row>
    <row r="1844" spans="1:5" x14ac:dyDescent="0.25">
      <c r="A1844">
        <v>1843</v>
      </c>
      <c r="D1844" s="5">
        <v>3</v>
      </c>
      <c r="E1844" s="4">
        <v>4</v>
      </c>
    </row>
    <row r="1845" spans="1:5" x14ac:dyDescent="0.25">
      <c r="A1845">
        <v>1844</v>
      </c>
      <c r="D1845" s="5">
        <v>3</v>
      </c>
      <c r="E1845" s="4">
        <v>4</v>
      </c>
    </row>
    <row r="1846" spans="1:5" x14ac:dyDescent="0.25">
      <c r="A1846">
        <v>1845</v>
      </c>
      <c r="C1846" s="2">
        <v>2</v>
      </c>
      <c r="D1846" s="5">
        <v>3</v>
      </c>
      <c r="E1846" s="4">
        <v>4</v>
      </c>
    </row>
    <row r="1847" spans="1:5" x14ac:dyDescent="0.25">
      <c r="A1847">
        <v>1846</v>
      </c>
      <c r="C1847" s="2">
        <v>2</v>
      </c>
    </row>
    <row r="1848" spans="1:5" x14ac:dyDescent="0.25">
      <c r="A1848">
        <v>1847</v>
      </c>
      <c r="C1848" s="2">
        <v>2</v>
      </c>
    </row>
    <row r="1849" spans="1:5" x14ac:dyDescent="0.25">
      <c r="A1849">
        <v>1848</v>
      </c>
      <c r="C1849" s="2">
        <v>2</v>
      </c>
    </row>
    <row r="1850" spans="1:5" x14ac:dyDescent="0.25">
      <c r="A1850">
        <v>1849</v>
      </c>
      <c r="C1850" s="2">
        <v>2</v>
      </c>
    </row>
    <row r="1851" spans="1:5" x14ac:dyDescent="0.25">
      <c r="A1851">
        <v>1850</v>
      </c>
      <c r="B1851" s="3">
        <v>1</v>
      </c>
      <c r="C1851" s="2">
        <v>2</v>
      </c>
    </row>
    <row r="1852" spans="1:5" x14ac:dyDescent="0.25">
      <c r="A1852">
        <v>1851</v>
      </c>
      <c r="B1852" s="3">
        <v>1</v>
      </c>
      <c r="C1852" s="2">
        <v>2</v>
      </c>
    </row>
    <row r="1853" spans="1:5" x14ac:dyDescent="0.25">
      <c r="A1853">
        <v>1852</v>
      </c>
      <c r="B1853" s="3">
        <v>1</v>
      </c>
      <c r="C1853" s="2">
        <v>2</v>
      </c>
    </row>
    <row r="1854" spans="1:5" x14ac:dyDescent="0.25">
      <c r="A1854">
        <v>1853</v>
      </c>
      <c r="B1854" s="3">
        <v>1</v>
      </c>
    </row>
    <row r="1855" spans="1:5" x14ac:dyDescent="0.25">
      <c r="A1855">
        <v>1854</v>
      </c>
      <c r="B1855" s="3">
        <v>1</v>
      </c>
    </row>
    <row r="1856" spans="1:5" x14ac:dyDescent="0.25">
      <c r="A1856">
        <v>1855</v>
      </c>
      <c r="B1856" s="3">
        <v>1</v>
      </c>
    </row>
    <row r="1857" spans="1:5" x14ac:dyDescent="0.25">
      <c r="A1857">
        <v>1856</v>
      </c>
      <c r="B1857" s="3">
        <v>1</v>
      </c>
    </row>
    <row r="1858" spans="1:5" x14ac:dyDescent="0.25">
      <c r="A1858">
        <v>1857</v>
      </c>
      <c r="B1858" s="3">
        <v>1</v>
      </c>
    </row>
    <row r="1859" spans="1:5" x14ac:dyDescent="0.25">
      <c r="A1859">
        <v>1858</v>
      </c>
      <c r="E1859" s="4">
        <v>4</v>
      </c>
    </row>
    <row r="1860" spans="1:5" x14ac:dyDescent="0.25">
      <c r="A1860">
        <v>1859</v>
      </c>
      <c r="D1860" s="5">
        <v>3</v>
      </c>
      <c r="E1860" s="4">
        <v>4</v>
      </c>
    </row>
    <row r="1861" spans="1:5" x14ac:dyDescent="0.25">
      <c r="A1861">
        <v>1860</v>
      </c>
      <c r="D1861" s="5">
        <v>3</v>
      </c>
      <c r="E1861" s="4">
        <v>4</v>
      </c>
    </row>
    <row r="1862" spans="1:5" x14ac:dyDescent="0.25">
      <c r="A1862">
        <v>1861</v>
      </c>
      <c r="D1862" s="5">
        <v>3</v>
      </c>
      <c r="E1862" s="4">
        <v>4</v>
      </c>
    </row>
    <row r="1863" spans="1:5" x14ac:dyDescent="0.25">
      <c r="A1863">
        <v>1862</v>
      </c>
      <c r="D1863" s="5">
        <v>3</v>
      </c>
      <c r="E1863" s="4">
        <v>4</v>
      </c>
    </row>
    <row r="1864" spans="1:5" x14ac:dyDescent="0.25">
      <c r="A1864">
        <v>1863</v>
      </c>
      <c r="D1864" s="5">
        <v>3</v>
      </c>
      <c r="E1864" s="4">
        <v>4</v>
      </c>
    </row>
    <row r="1865" spans="1:5" x14ac:dyDescent="0.25">
      <c r="A1865">
        <v>1864</v>
      </c>
      <c r="D1865" s="5">
        <v>3</v>
      </c>
      <c r="E1865" s="4">
        <v>4</v>
      </c>
    </row>
    <row r="1866" spans="1:5" x14ac:dyDescent="0.25">
      <c r="A1866">
        <v>1865</v>
      </c>
      <c r="C1866" s="2">
        <v>2</v>
      </c>
      <c r="D1866" s="5">
        <v>3</v>
      </c>
      <c r="E1866" s="4">
        <v>4</v>
      </c>
    </row>
    <row r="1867" spans="1:5" x14ac:dyDescent="0.25">
      <c r="A1867">
        <v>1866</v>
      </c>
      <c r="C1867" s="2">
        <v>2</v>
      </c>
      <c r="D1867" s="5">
        <v>3</v>
      </c>
      <c r="E1867" s="4">
        <v>4</v>
      </c>
    </row>
    <row r="1868" spans="1:5" x14ac:dyDescent="0.25">
      <c r="A1868">
        <v>1867</v>
      </c>
      <c r="C1868" s="2">
        <v>2</v>
      </c>
      <c r="D1868" s="5">
        <v>3</v>
      </c>
    </row>
    <row r="1869" spans="1:5" x14ac:dyDescent="0.25">
      <c r="A1869">
        <v>1868</v>
      </c>
      <c r="C1869" s="2">
        <v>2</v>
      </c>
    </row>
    <row r="1870" spans="1:5" x14ac:dyDescent="0.25">
      <c r="A1870">
        <v>1869</v>
      </c>
      <c r="C1870" s="2">
        <v>2</v>
      </c>
    </row>
    <row r="1871" spans="1:5" x14ac:dyDescent="0.25">
      <c r="A1871">
        <v>1870</v>
      </c>
      <c r="C1871" s="2">
        <v>2</v>
      </c>
    </row>
    <row r="1872" spans="1:5" x14ac:dyDescent="0.25">
      <c r="A1872">
        <v>1871</v>
      </c>
      <c r="B1872" s="3">
        <v>1</v>
      </c>
      <c r="C1872" s="2">
        <v>2</v>
      </c>
    </row>
    <row r="1873" spans="1:5" x14ac:dyDescent="0.25">
      <c r="A1873">
        <v>1872</v>
      </c>
      <c r="B1873" s="3">
        <v>1</v>
      </c>
      <c r="C1873" s="2">
        <v>2</v>
      </c>
    </row>
    <row r="1874" spans="1:5" x14ac:dyDescent="0.25">
      <c r="A1874">
        <v>1873</v>
      </c>
      <c r="B1874" s="3">
        <v>1</v>
      </c>
      <c r="C1874" s="2">
        <v>2</v>
      </c>
    </row>
    <row r="1875" spans="1:5" x14ac:dyDescent="0.25">
      <c r="A1875">
        <v>1874</v>
      </c>
      <c r="B1875" s="3">
        <v>1</v>
      </c>
    </row>
    <row r="1876" spans="1:5" x14ac:dyDescent="0.25">
      <c r="A1876">
        <v>1875</v>
      </c>
      <c r="B1876" s="3">
        <v>1</v>
      </c>
    </row>
    <row r="1877" spans="1:5" x14ac:dyDescent="0.25">
      <c r="A1877">
        <v>1876</v>
      </c>
      <c r="B1877" s="3">
        <v>1</v>
      </c>
    </row>
    <row r="1878" spans="1:5" x14ac:dyDescent="0.25">
      <c r="A1878">
        <v>1877</v>
      </c>
      <c r="B1878" s="3">
        <v>1</v>
      </c>
    </row>
    <row r="1879" spans="1:5" x14ac:dyDescent="0.25">
      <c r="A1879">
        <v>1878</v>
      </c>
      <c r="B1879" s="3">
        <v>1</v>
      </c>
      <c r="E1879" s="4">
        <v>4</v>
      </c>
    </row>
    <row r="1880" spans="1:5" x14ac:dyDescent="0.25">
      <c r="A1880">
        <v>1879</v>
      </c>
      <c r="D1880" s="5">
        <v>3</v>
      </c>
      <c r="E1880" s="4">
        <v>4</v>
      </c>
    </row>
    <row r="1881" spans="1:5" x14ac:dyDescent="0.25">
      <c r="A1881">
        <v>1880</v>
      </c>
      <c r="D1881" s="5">
        <v>3</v>
      </c>
      <c r="E1881" s="4">
        <v>4</v>
      </c>
    </row>
    <row r="1882" spans="1:5" x14ac:dyDescent="0.25">
      <c r="A1882">
        <v>1881</v>
      </c>
      <c r="D1882" s="5">
        <v>3</v>
      </c>
      <c r="E1882" s="4">
        <v>4</v>
      </c>
    </row>
    <row r="1883" spans="1:5" x14ac:dyDescent="0.25">
      <c r="A1883">
        <v>1882</v>
      </c>
      <c r="D1883" s="5">
        <v>3</v>
      </c>
      <c r="E1883" s="4">
        <v>4</v>
      </c>
    </row>
    <row r="1884" spans="1:5" x14ac:dyDescent="0.25">
      <c r="A1884">
        <v>1883</v>
      </c>
      <c r="D1884" s="5">
        <v>3</v>
      </c>
      <c r="E1884" s="4">
        <v>4</v>
      </c>
    </row>
    <row r="1885" spans="1:5" x14ac:dyDescent="0.25">
      <c r="A1885">
        <v>1884</v>
      </c>
      <c r="D1885" s="5">
        <v>3</v>
      </c>
      <c r="E1885" s="4">
        <v>4</v>
      </c>
    </row>
    <row r="1886" spans="1:5" x14ac:dyDescent="0.25">
      <c r="A1886">
        <v>1885</v>
      </c>
      <c r="D1886" s="5">
        <v>3</v>
      </c>
      <c r="E1886" s="4">
        <v>4</v>
      </c>
    </row>
    <row r="1887" spans="1:5" x14ac:dyDescent="0.25">
      <c r="A1887">
        <v>1886</v>
      </c>
      <c r="D1887" s="5">
        <v>3</v>
      </c>
      <c r="E1887" s="4">
        <v>4</v>
      </c>
    </row>
    <row r="1888" spans="1:5" x14ac:dyDescent="0.25">
      <c r="A1888">
        <v>1887</v>
      </c>
      <c r="C1888" s="2">
        <v>2</v>
      </c>
      <c r="D1888" s="5">
        <v>3</v>
      </c>
    </row>
    <row r="1889" spans="1:5" x14ac:dyDescent="0.25">
      <c r="A1889">
        <v>1888</v>
      </c>
      <c r="C1889" s="2">
        <v>2</v>
      </c>
    </row>
    <row r="1890" spans="1:5" x14ac:dyDescent="0.25">
      <c r="A1890">
        <v>1889</v>
      </c>
      <c r="C1890" s="2">
        <v>2</v>
      </c>
    </row>
    <row r="1891" spans="1:5" x14ac:dyDescent="0.25">
      <c r="A1891">
        <v>1890</v>
      </c>
      <c r="C1891" s="2">
        <v>2</v>
      </c>
    </row>
    <row r="1892" spans="1:5" x14ac:dyDescent="0.25">
      <c r="A1892">
        <v>1891</v>
      </c>
      <c r="C1892" s="2">
        <v>2</v>
      </c>
    </row>
    <row r="1893" spans="1:5" x14ac:dyDescent="0.25">
      <c r="A1893">
        <v>1892</v>
      </c>
      <c r="C1893" s="2">
        <v>2</v>
      </c>
    </row>
    <row r="1894" spans="1:5" x14ac:dyDescent="0.25">
      <c r="A1894">
        <v>1893</v>
      </c>
      <c r="C1894" s="2">
        <v>2</v>
      </c>
    </row>
    <row r="1895" spans="1:5" x14ac:dyDescent="0.25">
      <c r="A1895">
        <v>1894</v>
      </c>
      <c r="B1895" s="3">
        <v>1</v>
      </c>
      <c r="C1895" s="2">
        <v>2</v>
      </c>
    </row>
    <row r="1896" spans="1:5" x14ac:dyDescent="0.25">
      <c r="A1896">
        <v>1895</v>
      </c>
      <c r="B1896" s="3">
        <v>1</v>
      </c>
      <c r="C1896" s="2">
        <v>2</v>
      </c>
    </row>
    <row r="1897" spans="1:5" x14ac:dyDescent="0.25">
      <c r="A1897">
        <v>1896</v>
      </c>
      <c r="B1897" s="3">
        <v>1</v>
      </c>
      <c r="C1897" s="2">
        <v>2</v>
      </c>
    </row>
    <row r="1898" spans="1:5" x14ac:dyDescent="0.25">
      <c r="A1898">
        <v>1897</v>
      </c>
      <c r="B1898" s="3">
        <v>1</v>
      </c>
    </row>
    <row r="1899" spans="1:5" x14ac:dyDescent="0.25">
      <c r="A1899">
        <v>1898</v>
      </c>
      <c r="B1899" s="3">
        <v>1</v>
      </c>
    </row>
    <row r="1900" spans="1:5" x14ac:dyDescent="0.25">
      <c r="A1900">
        <v>1899</v>
      </c>
      <c r="B1900" s="3">
        <v>1</v>
      </c>
    </row>
    <row r="1901" spans="1:5" x14ac:dyDescent="0.25">
      <c r="A1901">
        <v>1900</v>
      </c>
      <c r="B1901" s="3">
        <v>1</v>
      </c>
    </row>
    <row r="1902" spans="1:5" x14ac:dyDescent="0.25">
      <c r="A1902">
        <v>1901</v>
      </c>
      <c r="B1902" s="3">
        <v>1</v>
      </c>
      <c r="E1902" s="4">
        <v>4</v>
      </c>
    </row>
    <row r="1903" spans="1:5" x14ac:dyDescent="0.25">
      <c r="A1903">
        <v>1902</v>
      </c>
      <c r="D1903" s="5">
        <v>3</v>
      </c>
      <c r="E1903" s="4">
        <v>4</v>
      </c>
    </row>
    <row r="1904" spans="1:5" x14ac:dyDescent="0.25">
      <c r="A1904">
        <v>1903</v>
      </c>
      <c r="D1904" s="5">
        <v>3</v>
      </c>
      <c r="E1904" s="4">
        <v>4</v>
      </c>
    </row>
    <row r="1905" spans="1:5" x14ac:dyDescent="0.25">
      <c r="A1905">
        <v>1904</v>
      </c>
      <c r="D1905" s="5">
        <v>3</v>
      </c>
      <c r="E1905" s="4">
        <v>4</v>
      </c>
    </row>
    <row r="1906" spans="1:5" x14ac:dyDescent="0.25">
      <c r="A1906">
        <v>1905</v>
      </c>
      <c r="D1906" s="5">
        <v>3</v>
      </c>
      <c r="E1906" s="4">
        <v>4</v>
      </c>
    </row>
    <row r="1907" spans="1:5" x14ac:dyDescent="0.25">
      <c r="A1907">
        <v>1906</v>
      </c>
      <c r="D1907" s="5">
        <v>3</v>
      </c>
      <c r="E1907" s="4">
        <v>4</v>
      </c>
    </row>
    <row r="1908" spans="1:5" x14ac:dyDescent="0.25">
      <c r="A1908">
        <v>1907</v>
      </c>
      <c r="D1908" s="5">
        <v>3</v>
      </c>
      <c r="E1908" s="4">
        <v>4</v>
      </c>
    </row>
    <row r="1909" spans="1:5" x14ac:dyDescent="0.25">
      <c r="A1909">
        <v>1908</v>
      </c>
      <c r="C1909" s="2">
        <v>2</v>
      </c>
      <c r="D1909" s="5">
        <v>3</v>
      </c>
      <c r="E1909" s="4">
        <v>4</v>
      </c>
    </row>
    <row r="1910" spans="1:5" x14ac:dyDescent="0.25">
      <c r="A1910">
        <v>1909</v>
      </c>
      <c r="C1910" s="2">
        <v>2</v>
      </c>
      <c r="D1910" s="5">
        <v>3</v>
      </c>
      <c r="E1910" s="4">
        <v>4</v>
      </c>
    </row>
    <row r="1911" spans="1:5" x14ac:dyDescent="0.25">
      <c r="A1911">
        <v>1910</v>
      </c>
      <c r="C1911" s="2">
        <v>2</v>
      </c>
      <c r="D1911" s="5">
        <v>3</v>
      </c>
    </row>
    <row r="1912" spans="1:5" x14ac:dyDescent="0.25">
      <c r="A1912">
        <v>1911</v>
      </c>
      <c r="C1912" s="2">
        <v>2</v>
      </c>
    </row>
    <row r="1913" spans="1:5" x14ac:dyDescent="0.25">
      <c r="A1913">
        <v>1912</v>
      </c>
      <c r="C1913" s="2">
        <v>2</v>
      </c>
    </row>
    <row r="1914" spans="1:5" x14ac:dyDescent="0.25">
      <c r="A1914">
        <v>1913</v>
      </c>
      <c r="C1914" s="2">
        <v>2</v>
      </c>
    </row>
    <row r="1915" spans="1:5" x14ac:dyDescent="0.25">
      <c r="A1915">
        <v>1914</v>
      </c>
      <c r="C1915" s="2">
        <v>2</v>
      </c>
    </row>
    <row r="1916" spans="1:5" x14ac:dyDescent="0.25">
      <c r="A1916">
        <v>1915</v>
      </c>
      <c r="B1916" s="3">
        <v>1</v>
      </c>
      <c r="C1916" s="2">
        <v>2</v>
      </c>
    </row>
    <row r="1917" spans="1:5" x14ac:dyDescent="0.25">
      <c r="A1917">
        <v>1916</v>
      </c>
      <c r="B1917" s="3">
        <v>1</v>
      </c>
      <c r="C1917" s="2">
        <v>2</v>
      </c>
    </row>
    <row r="1918" spans="1:5" x14ac:dyDescent="0.25">
      <c r="A1918">
        <v>1917</v>
      </c>
      <c r="B1918" s="3">
        <v>1</v>
      </c>
      <c r="C1918" s="2">
        <v>2</v>
      </c>
    </row>
    <row r="1919" spans="1:5" x14ac:dyDescent="0.25">
      <c r="A1919">
        <v>1918</v>
      </c>
      <c r="B1919" s="3">
        <v>1</v>
      </c>
    </row>
    <row r="1920" spans="1:5" x14ac:dyDescent="0.25">
      <c r="A1920">
        <v>1919</v>
      </c>
      <c r="B1920" s="3">
        <v>1</v>
      </c>
    </row>
    <row r="1921" spans="1:5" x14ac:dyDescent="0.25">
      <c r="A1921">
        <v>1920</v>
      </c>
      <c r="B1921" s="3">
        <v>1</v>
      </c>
    </row>
    <row r="1922" spans="1:5" x14ac:dyDescent="0.25">
      <c r="A1922">
        <v>1921</v>
      </c>
      <c r="B1922" s="3">
        <v>1</v>
      </c>
    </row>
    <row r="1923" spans="1:5" x14ac:dyDescent="0.25">
      <c r="A1923">
        <v>1922</v>
      </c>
      <c r="B1923" s="3">
        <v>1</v>
      </c>
    </row>
    <row r="1924" spans="1:5" x14ac:dyDescent="0.25">
      <c r="A1924">
        <v>1923</v>
      </c>
      <c r="B1924" s="3">
        <v>1</v>
      </c>
      <c r="E1924" s="4">
        <v>4</v>
      </c>
    </row>
    <row r="1925" spans="1:5" x14ac:dyDescent="0.25">
      <c r="A1925">
        <v>1924</v>
      </c>
      <c r="E1925" s="4">
        <v>4</v>
      </c>
    </row>
    <row r="1926" spans="1:5" x14ac:dyDescent="0.25">
      <c r="A1926">
        <v>1925</v>
      </c>
      <c r="D1926" s="5">
        <v>3</v>
      </c>
      <c r="E1926" s="4">
        <v>4</v>
      </c>
    </row>
    <row r="1927" spans="1:5" x14ac:dyDescent="0.25">
      <c r="A1927">
        <v>1926</v>
      </c>
      <c r="D1927" s="5">
        <v>3</v>
      </c>
      <c r="E1927" s="4">
        <v>4</v>
      </c>
    </row>
    <row r="1928" spans="1:5" x14ac:dyDescent="0.25">
      <c r="A1928">
        <v>1927</v>
      </c>
      <c r="D1928" s="5">
        <v>3</v>
      </c>
      <c r="E1928" s="4">
        <v>4</v>
      </c>
    </row>
    <row r="1929" spans="1:5" x14ac:dyDescent="0.25">
      <c r="A1929">
        <v>1928</v>
      </c>
      <c r="D1929" s="5">
        <v>3</v>
      </c>
      <c r="E1929" s="4">
        <v>4</v>
      </c>
    </row>
    <row r="1930" spans="1:5" x14ac:dyDescent="0.25">
      <c r="A1930">
        <v>1929</v>
      </c>
      <c r="C1930" s="2">
        <v>2</v>
      </c>
      <c r="D1930" s="5">
        <v>3</v>
      </c>
      <c r="E1930" s="4">
        <v>4</v>
      </c>
    </row>
    <row r="1931" spans="1:5" x14ac:dyDescent="0.25">
      <c r="A1931">
        <v>1930</v>
      </c>
      <c r="C1931" s="2">
        <v>2</v>
      </c>
      <c r="D1931" s="5">
        <v>3</v>
      </c>
      <c r="E1931" s="4">
        <v>4</v>
      </c>
    </row>
    <row r="1932" spans="1:5" x14ac:dyDescent="0.25">
      <c r="A1932">
        <v>1931</v>
      </c>
      <c r="C1932" s="2">
        <v>2</v>
      </c>
      <c r="D1932" s="5">
        <v>3</v>
      </c>
      <c r="E1932" s="4">
        <v>4</v>
      </c>
    </row>
    <row r="1933" spans="1:5" x14ac:dyDescent="0.25">
      <c r="A1933">
        <v>1932</v>
      </c>
      <c r="C1933" s="2">
        <v>2</v>
      </c>
      <c r="D1933" s="5">
        <v>3</v>
      </c>
      <c r="E1933" s="4">
        <v>4</v>
      </c>
    </row>
    <row r="1934" spans="1:5" x14ac:dyDescent="0.25">
      <c r="A1934">
        <v>1933</v>
      </c>
      <c r="C1934" s="2">
        <v>2</v>
      </c>
      <c r="D1934" s="5">
        <v>3</v>
      </c>
    </row>
    <row r="1935" spans="1:5" x14ac:dyDescent="0.25">
      <c r="A1935">
        <v>1934</v>
      </c>
      <c r="C1935" s="2">
        <v>2</v>
      </c>
    </row>
    <row r="1936" spans="1:5" x14ac:dyDescent="0.25">
      <c r="A1936">
        <v>1935</v>
      </c>
      <c r="C1936" s="2">
        <v>2</v>
      </c>
    </row>
    <row r="1937" spans="1:5" x14ac:dyDescent="0.25">
      <c r="A1937">
        <v>1936</v>
      </c>
      <c r="C1937" s="2">
        <v>2</v>
      </c>
    </row>
    <row r="1938" spans="1:5" x14ac:dyDescent="0.25">
      <c r="A1938">
        <v>1937</v>
      </c>
      <c r="B1938" s="3">
        <v>1</v>
      </c>
      <c r="C1938" s="2">
        <v>2</v>
      </c>
    </row>
    <row r="1939" spans="1:5" x14ac:dyDescent="0.25">
      <c r="A1939">
        <v>1938</v>
      </c>
      <c r="B1939" s="3">
        <v>1</v>
      </c>
      <c r="C1939" s="2">
        <v>2</v>
      </c>
    </row>
    <row r="1940" spans="1:5" x14ac:dyDescent="0.25">
      <c r="A1940">
        <v>1939</v>
      </c>
      <c r="B1940" s="3">
        <v>1</v>
      </c>
      <c r="C1940" s="2">
        <v>2</v>
      </c>
    </row>
    <row r="1941" spans="1:5" x14ac:dyDescent="0.25">
      <c r="A1941">
        <v>1940</v>
      </c>
      <c r="B1941" s="3">
        <v>1</v>
      </c>
    </row>
    <row r="1942" spans="1:5" x14ac:dyDescent="0.25">
      <c r="A1942">
        <v>1941</v>
      </c>
      <c r="B1942" s="3">
        <v>1</v>
      </c>
    </row>
    <row r="1943" spans="1:5" x14ac:dyDescent="0.25">
      <c r="A1943">
        <v>1942</v>
      </c>
      <c r="B1943" s="3">
        <v>1</v>
      </c>
    </row>
    <row r="1944" spans="1:5" x14ac:dyDescent="0.25">
      <c r="A1944">
        <v>1943</v>
      </c>
      <c r="B1944" s="3">
        <v>1</v>
      </c>
    </row>
    <row r="1945" spans="1:5" x14ac:dyDescent="0.25">
      <c r="A1945">
        <v>1944</v>
      </c>
      <c r="B1945" s="3">
        <v>1</v>
      </c>
      <c r="E1945" s="4">
        <v>4</v>
      </c>
    </row>
    <row r="1946" spans="1:5" x14ac:dyDescent="0.25">
      <c r="A1946">
        <v>1945</v>
      </c>
      <c r="B1946" s="3">
        <v>1</v>
      </c>
      <c r="E1946" s="4">
        <v>4</v>
      </c>
    </row>
    <row r="1947" spans="1:5" x14ac:dyDescent="0.25">
      <c r="A1947">
        <v>1946</v>
      </c>
      <c r="B1947" s="3">
        <v>1</v>
      </c>
      <c r="E1947" s="4">
        <v>4</v>
      </c>
    </row>
    <row r="1948" spans="1:5" x14ac:dyDescent="0.25">
      <c r="A1948">
        <v>1947</v>
      </c>
      <c r="D1948" s="5">
        <v>3</v>
      </c>
      <c r="E1948" s="4">
        <v>4</v>
      </c>
    </row>
    <row r="1949" spans="1:5" x14ac:dyDescent="0.25">
      <c r="A1949">
        <v>1948</v>
      </c>
      <c r="D1949" s="5">
        <v>3</v>
      </c>
      <c r="E1949" s="4">
        <v>4</v>
      </c>
    </row>
    <row r="1950" spans="1:5" x14ac:dyDescent="0.25">
      <c r="A1950">
        <v>1949</v>
      </c>
      <c r="D1950" s="5">
        <v>3</v>
      </c>
      <c r="E1950" s="4">
        <v>4</v>
      </c>
    </row>
    <row r="1951" spans="1:5" x14ac:dyDescent="0.25">
      <c r="A1951">
        <v>1950</v>
      </c>
      <c r="D1951" s="5">
        <v>3</v>
      </c>
      <c r="E1951" s="4">
        <v>4</v>
      </c>
    </row>
    <row r="1952" spans="1:5" x14ac:dyDescent="0.25">
      <c r="A1952">
        <v>1951</v>
      </c>
      <c r="D1952" s="5">
        <v>3</v>
      </c>
      <c r="E1952" s="4">
        <v>4</v>
      </c>
    </row>
    <row r="1953" spans="1:5" x14ac:dyDescent="0.25">
      <c r="A1953">
        <v>1952</v>
      </c>
      <c r="C1953" s="2">
        <v>2</v>
      </c>
      <c r="D1953" s="5">
        <v>3</v>
      </c>
      <c r="E1953" s="4">
        <v>4</v>
      </c>
    </row>
    <row r="1954" spans="1:5" x14ac:dyDescent="0.25">
      <c r="A1954">
        <v>1953</v>
      </c>
      <c r="C1954" s="2">
        <v>2</v>
      </c>
      <c r="D1954" s="5">
        <v>3</v>
      </c>
      <c r="E1954" s="4">
        <v>4</v>
      </c>
    </row>
    <row r="1955" spans="1:5" x14ac:dyDescent="0.25">
      <c r="A1955">
        <v>1954</v>
      </c>
      <c r="C1955" s="2">
        <v>2</v>
      </c>
      <c r="D1955" s="5">
        <v>3</v>
      </c>
      <c r="E1955" s="4">
        <v>4</v>
      </c>
    </row>
    <row r="1956" spans="1:5" x14ac:dyDescent="0.25">
      <c r="A1956">
        <v>1955</v>
      </c>
      <c r="C1956" s="2">
        <v>2</v>
      </c>
      <c r="D1956" s="5">
        <v>3</v>
      </c>
    </row>
    <row r="1957" spans="1:5" x14ac:dyDescent="0.25">
      <c r="A1957">
        <v>1956</v>
      </c>
      <c r="C1957" s="2">
        <v>2</v>
      </c>
      <c r="D1957" s="5">
        <v>3</v>
      </c>
    </row>
    <row r="1958" spans="1:5" x14ac:dyDescent="0.25">
      <c r="A1958">
        <v>1957</v>
      </c>
      <c r="C1958" s="2">
        <v>2</v>
      </c>
    </row>
    <row r="1959" spans="1:5" x14ac:dyDescent="0.25">
      <c r="A1959">
        <v>1958</v>
      </c>
      <c r="C1959" s="2">
        <v>2</v>
      </c>
    </row>
    <row r="1960" spans="1:5" x14ac:dyDescent="0.25">
      <c r="A1960">
        <v>1959</v>
      </c>
      <c r="B1960" s="3">
        <v>1</v>
      </c>
      <c r="C1960" s="2">
        <v>2</v>
      </c>
    </row>
    <row r="1961" spans="1:5" x14ac:dyDescent="0.25">
      <c r="A1961">
        <v>1960</v>
      </c>
      <c r="B1961" s="3">
        <v>1</v>
      </c>
      <c r="C1961" s="2">
        <v>2</v>
      </c>
    </row>
    <row r="1962" spans="1:5" x14ac:dyDescent="0.25">
      <c r="A1962">
        <v>1961</v>
      </c>
      <c r="B1962" s="3">
        <v>1</v>
      </c>
      <c r="C1962" s="2">
        <v>2</v>
      </c>
    </row>
    <row r="1963" spans="1:5" x14ac:dyDescent="0.25">
      <c r="A1963">
        <v>1962</v>
      </c>
      <c r="B1963" s="3">
        <v>1</v>
      </c>
      <c r="C1963" s="2">
        <v>2</v>
      </c>
    </row>
    <row r="1964" spans="1:5" x14ac:dyDescent="0.25">
      <c r="A1964">
        <v>1963</v>
      </c>
      <c r="B1964" s="3">
        <v>1</v>
      </c>
      <c r="C1964" s="2">
        <v>2</v>
      </c>
    </row>
    <row r="1965" spans="1:5" x14ac:dyDescent="0.25">
      <c r="A1965">
        <v>1964</v>
      </c>
      <c r="B1965" s="3">
        <v>1</v>
      </c>
    </row>
    <row r="1966" spans="1:5" x14ac:dyDescent="0.25">
      <c r="A1966">
        <v>1965</v>
      </c>
      <c r="B1966" s="3">
        <v>1</v>
      </c>
    </row>
    <row r="1967" spans="1:5" x14ac:dyDescent="0.25">
      <c r="A1967">
        <v>1966</v>
      </c>
      <c r="B1967" s="3">
        <v>1</v>
      </c>
    </row>
    <row r="1968" spans="1:5" x14ac:dyDescent="0.25">
      <c r="A1968">
        <v>1967</v>
      </c>
      <c r="B1968" s="3">
        <v>1</v>
      </c>
      <c r="E1968" s="4">
        <v>4</v>
      </c>
    </row>
    <row r="1969" spans="1:5" x14ac:dyDescent="0.25">
      <c r="A1969">
        <v>1968</v>
      </c>
      <c r="B1969" s="3">
        <v>1</v>
      </c>
      <c r="E1969" s="4">
        <v>4</v>
      </c>
    </row>
    <row r="1970" spans="1:5" x14ac:dyDescent="0.25">
      <c r="A1970">
        <v>1969</v>
      </c>
      <c r="B1970" s="3">
        <v>1</v>
      </c>
      <c r="E1970" s="4">
        <v>4</v>
      </c>
    </row>
    <row r="1971" spans="1:5" x14ac:dyDescent="0.25">
      <c r="A1971">
        <v>1970</v>
      </c>
      <c r="D1971" s="5">
        <v>3</v>
      </c>
      <c r="E1971" s="4">
        <v>4</v>
      </c>
    </row>
    <row r="1972" spans="1:5" x14ac:dyDescent="0.25">
      <c r="A1972">
        <v>1971</v>
      </c>
      <c r="D1972" s="5">
        <v>3</v>
      </c>
      <c r="E1972" s="4">
        <v>4</v>
      </c>
    </row>
    <row r="1973" spans="1:5" x14ac:dyDescent="0.25">
      <c r="A1973">
        <v>1972</v>
      </c>
      <c r="D1973" s="5">
        <v>3</v>
      </c>
      <c r="E1973" s="4">
        <v>4</v>
      </c>
    </row>
    <row r="1974" spans="1:5" x14ac:dyDescent="0.25">
      <c r="A1974">
        <v>1973</v>
      </c>
      <c r="D1974" s="5">
        <v>3</v>
      </c>
      <c r="E1974" s="4">
        <v>4</v>
      </c>
    </row>
    <row r="1975" spans="1:5" x14ac:dyDescent="0.25">
      <c r="A1975">
        <v>1974</v>
      </c>
      <c r="C1975" s="2">
        <v>2</v>
      </c>
      <c r="D1975" s="5">
        <v>3</v>
      </c>
      <c r="E1975" s="4">
        <v>4</v>
      </c>
    </row>
    <row r="1976" spans="1:5" x14ac:dyDescent="0.25">
      <c r="A1976">
        <v>1975</v>
      </c>
      <c r="C1976" s="2">
        <v>2</v>
      </c>
      <c r="D1976" s="5">
        <v>3</v>
      </c>
      <c r="E1976" s="4">
        <v>4</v>
      </c>
    </row>
    <row r="1977" spans="1:5" x14ac:dyDescent="0.25">
      <c r="A1977">
        <v>1976</v>
      </c>
      <c r="C1977" s="2">
        <v>2</v>
      </c>
      <c r="D1977" s="5">
        <v>3</v>
      </c>
      <c r="E1977" s="4">
        <v>4</v>
      </c>
    </row>
    <row r="1978" spans="1:5" x14ac:dyDescent="0.25">
      <c r="A1978">
        <v>1977</v>
      </c>
      <c r="C1978" s="2">
        <v>2</v>
      </c>
      <c r="D1978" s="5">
        <v>3</v>
      </c>
      <c r="E1978" s="4">
        <v>4</v>
      </c>
    </row>
    <row r="1979" spans="1:5" x14ac:dyDescent="0.25">
      <c r="A1979">
        <v>1978</v>
      </c>
      <c r="C1979" s="2">
        <v>2</v>
      </c>
      <c r="D1979" s="5">
        <v>3</v>
      </c>
    </row>
    <row r="1980" spans="1:5" x14ac:dyDescent="0.25">
      <c r="A1980">
        <v>1979</v>
      </c>
      <c r="C1980" s="2">
        <v>2</v>
      </c>
      <c r="D1980" s="5">
        <v>3</v>
      </c>
    </row>
    <row r="1981" spans="1:5" x14ac:dyDescent="0.25">
      <c r="A1981">
        <v>1980</v>
      </c>
      <c r="C1981" s="2">
        <v>2</v>
      </c>
      <c r="D1981" s="5">
        <v>3</v>
      </c>
    </row>
    <row r="1982" spans="1:5" x14ac:dyDescent="0.25">
      <c r="A1982">
        <v>1981</v>
      </c>
      <c r="C1982" s="2">
        <v>2</v>
      </c>
      <c r="D1982" s="5">
        <v>3</v>
      </c>
    </row>
    <row r="1983" spans="1:5" x14ac:dyDescent="0.25">
      <c r="A1983">
        <v>1982</v>
      </c>
      <c r="B1983" s="3">
        <v>1</v>
      </c>
      <c r="C1983" s="2">
        <v>2</v>
      </c>
    </row>
    <row r="1984" spans="1:5" x14ac:dyDescent="0.25">
      <c r="A1984">
        <v>1983</v>
      </c>
      <c r="B1984" s="3">
        <v>1</v>
      </c>
      <c r="C1984" s="2">
        <v>2</v>
      </c>
    </row>
    <row r="1985" spans="1:6" x14ac:dyDescent="0.25">
      <c r="A1985">
        <v>1984</v>
      </c>
      <c r="B1985" s="3">
        <v>1</v>
      </c>
      <c r="C1985" s="2">
        <v>2</v>
      </c>
    </row>
    <row r="1986" spans="1:6" x14ac:dyDescent="0.25">
      <c r="A1986">
        <v>1985</v>
      </c>
      <c r="B1986" s="3">
        <v>1</v>
      </c>
      <c r="C1986" s="2">
        <v>2</v>
      </c>
    </row>
    <row r="1987" spans="1:6" x14ac:dyDescent="0.25">
      <c r="A1987">
        <v>1986</v>
      </c>
      <c r="B1987" s="3">
        <v>1</v>
      </c>
      <c r="C1987" s="2">
        <v>2</v>
      </c>
    </row>
    <row r="1988" spans="1:6" x14ac:dyDescent="0.25">
      <c r="A1988">
        <v>1987</v>
      </c>
      <c r="B1988" s="3">
        <v>1</v>
      </c>
      <c r="C1988" s="2">
        <v>2</v>
      </c>
    </row>
    <row r="1989" spans="1:6" x14ac:dyDescent="0.25">
      <c r="A1989">
        <v>1988</v>
      </c>
      <c r="B1989" s="3">
        <v>1</v>
      </c>
    </row>
    <row r="1990" spans="1:6" x14ac:dyDescent="0.25">
      <c r="A1990">
        <v>1989</v>
      </c>
      <c r="B1990" s="3">
        <v>1</v>
      </c>
    </row>
    <row r="1991" spans="1:6" x14ac:dyDescent="0.25">
      <c r="A1991">
        <v>1990</v>
      </c>
      <c r="B1991" s="3">
        <v>1</v>
      </c>
      <c r="E1991" s="4">
        <v>4</v>
      </c>
    </row>
    <row r="1992" spans="1:6" x14ac:dyDescent="0.25">
      <c r="A1992">
        <v>1991</v>
      </c>
      <c r="B1992" s="3">
        <v>1</v>
      </c>
      <c r="E1992" s="4">
        <v>4</v>
      </c>
    </row>
    <row r="1993" spans="1:6" x14ac:dyDescent="0.25">
      <c r="A1993">
        <v>1992</v>
      </c>
      <c r="B1993" s="3">
        <v>1</v>
      </c>
      <c r="E1993" s="4">
        <v>4</v>
      </c>
    </row>
    <row r="1994" spans="1:6" x14ac:dyDescent="0.25">
      <c r="A1994">
        <v>1993</v>
      </c>
      <c r="B1994" s="3">
        <v>1</v>
      </c>
      <c r="E1994" s="4">
        <v>4</v>
      </c>
    </row>
    <row r="1995" spans="1:6" x14ac:dyDescent="0.25">
      <c r="A1995">
        <v>1994</v>
      </c>
      <c r="B1995" s="3">
        <v>1</v>
      </c>
      <c r="E1995" s="4">
        <v>4</v>
      </c>
    </row>
    <row r="1996" spans="1:6" x14ac:dyDescent="0.25">
      <c r="A1996">
        <v>1995</v>
      </c>
      <c r="E1996" s="4">
        <v>4</v>
      </c>
    </row>
    <row r="1997" spans="1:6" x14ac:dyDescent="0.25">
      <c r="A1997">
        <v>1996</v>
      </c>
      <c r="D1997" s="5">
        <v>3</v>
      </c>
      <c r="E1997" s="4">
        <v>4</v>
      </c>
    </row>
    <row r="1998" spans="1:6" x14ac:dyDescent="0.25">
      <c r="A1998">
        <v>1997</v>
      </c>
      <c r="D1998" s="5">
        <v>3</v>
      </c>
      <c r="E1998" s="4">
        <v>4</v>
      </c>
      <c r="F1998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6B84B-E4A4-464F-A3FA-AB0F1005DAEB}">
  <dimension ref="A1:EA101"/>
  <sheetViews>
    <sheetView topLeftCell="AH1" workbookViewId="0">
      <selection activeCell="EC1" sqref="EC1:EE3"/>
    </sheetView>
  </sheetViews>
  <sheetFormatPr defaultRowHeight="15" x14ac:dyDescent="0.25"/>
  <cols>
    <col min="1" max="1" width="11" bestFit="1" customWidth="1"/>
    <col min="2" max="2" width="9" bestFit="1" customWidth="1"/>
    <col min="3" max="3" width="11" bestFit="1" customWidth="1"/>
    <col min="4" max="4" width="9" bestFit="1" customWidth="1"/>
    <col min="5" max="5" width="11" bestFit="1" customWidth="1"/>
    <col min="6" max="6" width="10" bestFit="1" customWidth="1"/>
    <col min="7" max="7" width="11" bestFit="1" customWidth="1"/>
    <col min="8" max="8" width="10" bestFit="1" customWidth="1"/>
    <col min="9" max="9" width="6.85546875" bestFit="1" customWidth="1"/>
    <col min="11" max="11" width="16" bestFit="1" customWidth="1"/>
    <col min="12" max="12" width="15.7109375" bestFit="1" customWidth="1"/>
    <col min="13" max="13" width="16.140625" bestFit="1" customWidth="1"/>
    <col min="14" max="14" width="15.85546875" bestFit="1" customWidth="1"/>
    <col min="16" max="16" width="16.7109375" bestFit="1" customWidth="1"/>
    <col min="17" max="17" width="16.42578125" bestFit="1" customWidth="1"/>
    <col min="18" max="18" width="16.85546875" bestFit="1" customWidth="1"/>
    <col min="19" max="19" width="16.5703125" bestFit="1" customWidth="1"/>
    <col min="21" max="21" width="15.85546875" bestFit="1" customWidth="1"/>
    <col min="22" max="22" width="15.5703125" bestFit="1" customWidth="1"/>
    <col min="23" max="23" width="16" bestFit="1" customWidth="1"/>
    <col min="24" max="24" width="15.7109375" bestFit="1" customWidth="1"/>
    <col min="26" max="26" width="15.85546875" bestFit="1" customWidth="1"/>
    <col min="27" max="27" width="15.5703125" bestFit="1" customWidth="1"/>
    <col min="28" max="28" width="16" bestFit="1" customWidth="1"/>
    <col min="29" max="29" width="15.7109375" bestFit="1" customWidth="1"/>
    <col min="31" max="31" width="19.85546875" bestFit="1" customWidth="1"/>
    <col min="32" max="32" width="19.5703125" bestFit="1" customWidth="1"/>
    <col min="33" max="33" width="20" bestFit="1" customWidth="1"/>
    <col min="34" max="34" width="19.7109375" bestFit="1" customWidth="1"/>
    <col min="36" max="36" width="20" bestFit="1" customWidth="1"/>
    <col min="37" max="37" width="19.7109375" bestFit="1" customWidth="1"/>
    <col min="38" max="38" width="20.140625" bestFit="1" customWidth="1"/>
    <col min="39" max="39" width="19.85546875" bestFit="1" customWidth="1"/>
    <col min="41" max="41" width="21.7109375" bestFit="1" customWidth="1"/>
    <col min="42" max="42" width="21.42578125" bestFit="1" customWidth="1"/>
    <col min="43" max="43" width="21.85546875" bestFit="1" customWidth="1"/>
    <col min="44" max="44" width="21.5703125" bestFit="1" customWidth="1"/>
    <col min="46" max="46" width="19.140625" bestFit="1" customWidth="1"/>
    <col min="48" max="51" width="12" bestFit="1" customWidth="1"/>
    <col min="53" max="56" width="12" bestFit="1" customWidth="1"/>
    <col min="58" max="58" width="18.7109375" bestFit="1" customWidth="1"/>
    <col min="59" max="59" width="18.140625" bestFit="1" customWidth="1"/>
    <col min="61" max="61" width="18" bestFit="1" customWidth="1"/>
    <col min="62" max="62" width="17.42578125" bestFit="1" customWidth="1"/>
    <col min="64" max="64" width="16.42578125" bestFit="1" customWidth="1"/>
    <col min="65" max="65" width="15" bestFit="1" customWidth="1"/>
    <col min="67" max="68" width="17.85546875" bestFit="1" customWidth="1"/>
    <col min="70" max="70" width="17.5703125" bestFit="1" customWidth="1"/>
    <col min="71" max="71" width="17.28515625" bestFit="1" customWidth="1"/>
    <col min="73" max="73" width="6.28515625" bestFit="1" customWidth="1"/>
    <col min="74" max="74" width="15.28515625" bestFit="1" customWidth="1"/>
    <col min="75" max="75" width="15.7109375" bestFit="1" customWidth="1"/>
    <col min="76" max="76" width="15.42578125" bestFit="1" customWidth="1"/>
    <col min="77" max="77" width="6" bestFit="1" customWidth="1"/>
    <col min="78" max="78" width="15.28515625" bestFit="1" customWidth="1"/>
    <col min="79" max="79" width="15.42578125" bestFit="1" customWidth="1"/>
    <col min="80" max="80" width="15.140625" bestFit="1" customWidth="1"/>
    <col min="81" max="81" width="6.42578125" bestFit="1" customWidth="1"/>
    <col min="82" max="82" width="15.7109375" bestFit="1" customWidth="1"/>
    <col min="83" max="83" width="15.42578125" bestFit="1" customWidth="1"/>
    <col min="84" max="84" width="15.5703125" bestFit="1" customWidth="1"/>
    <col min="85" max="85" width="6.140625" bestFit="1" customWidth="1"/>
    <col min="86" max="86" width="15.42578125" bestFit="1" customWidth="1"/>
    <col min="87" max="87" width="15.140625" bestFit="1" customWidth="1"/>
    <col min="88" max="88" width="15.5703125" bestFit="1" customWidth="1"/>
    <col min="90" max="90" width="5.5703125" bestFit="1" customWidth="1"/>
    <col min="91" max="91" width="14.5703125" bestFit="1" customWidth="1"/>
    <col min="92" max="92" width="15" bestFit="1" customWidth="1"/>
    <col min="93" max="93" width="14.7109375" bestFit="1" customWidth="1"/>
    <col min="94" max="94" width="5.28515625" bestFit="1" customWidth="1"/>
    <col min="95" max="95" width="14.5703125" bestFit="1" customWidth="1"/>
    <col min="96" max="96" width="14.7109375" bestFit="1" customWidth="1"/>
    <col min="97" max="97" width="14.42578125" bestFit="1" customWidth="1"/>
    <col min="98" max="98" width="5.7109375" bestFit="1" customWidth="1"/>
    <col min="99" max="99" width="15" bestFit="1" customWidth="1"/>
    <col min="100" max="100" width="14.7109375" bestFit="1" customWidth="1"/>
    <col min="101" max="101" width="14.85546875" bestFit="1" customWidth="1"/>
    <col min="102" max="102" width="5.42578125" bestFit="1" customWidth="1"/>
    <col min="103" max="103" width="14.7109375" bestFit="1" customWidth="1"/>
    <col min="104" max="104" width="14.42578125" bestFit="1" customWidth="1"/>
    <col min="105" max="105" width="14.85546875" bestFit="1" customWidth="1"/>
    <col min="107" max="107" width="14.140625" bestFit="1" customWidth="1"/>
    <col min="108" max="108" width="14.5703125" bestFit="1" customWidth="1"/>
    <col min="109" max="109" width="14.28515625" bestFit="1" customWidth="1"/>
    <col min="110" max="110" width="14.140625" bestFit="1" customWidth="1"/>
    <col min="111" max="111" width="14.28515625" bestFit="1" customWidth="1"/>
    <col min="112" max="112" width="14" bestFit="1" customWidth="1"/>
    <col min="113" max="113" width="14.5703125" bestFit="1" customWidth="1"/>
    <col min="114" max="114" width="14.28515625" bestFit="1" customWidth="1"/>
    <col min="115" max="115" width="14.42578125" bestFit="1" customWidth="1"/>
    <col min="116" max="116" width="14.28515625" bestFit="1" customWidth="1"/>
    <col min="117" max="117" width="14" bestFit="1" customWidth="1"/>
    <col min="118" max="118" width="14.42578125" bestFit="1" customWidth="1"/>
    <col min="120" max="120" width="14.85546875" bestFit="1" customWidth="1"/>
    <col min="121" max="121" width="15.28515625" bestFit="1" customWidth="1"/>
    <col min="122" max="122" width="15" bestFit="1" customWidth="1"/>
    <col min="123" max="123" width="14.85546875" bestFit="1" customWidth="1"/>
    <col min="124" max="124" width="15" bestFit="1" customWidth="1"/>
    <col min="125" max="125" width="14.7109375" bestFit="1" customWidth="1"/>
    <col min="126" max="126" width="15.28515625" bestFit="1" customWidth="1"/>
    <col min="127" max="127" width="15" bestFit="1" customWidth="1"/>
    <col min="128" max="128" width="15.140625" bestFit="1" customWidth="1"/>
    <col min="129" max="129" width="15" bestFit="1" customWidth="1"/>
    <col min="130" max="130" width="14.7109375" bestFit="1" customWidth="1"/>
    <col min="131" max="131" width="15.140625" bestFit="1" customWidth="1"/>
  </cols>
  <sheetData>
    <row r="1" spans="1:13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s="1" t="s">
        <v>111</v>
      </c>
      <c r="K1" t="s">
        <v>79</v>
      </c>
      <c r="L1" t="s">
        <v>80</v>
      </c>
      <c r="M1" t="s">
        <v>81</v>
      </c>
      <c r="N1" t="s">
        <v>82</v>
      </c>
      <c r="P1" t="s">
        <v>83</v>
      </c>
      <c r="Q1" t="s">
        <v>84</v>
      </c>
      <c r="R1" t="s">
        <v>85</v>
      </c>
      <c r="S1" t="s">
        <v>86</v>
      </c>
      <c r="U1" t="s">
        <v>87</v>
      </c>
      <c r="V1" t="s">
        <v>88</v>
      </c>
      <c r="W1" t="s">
        <v>89</v>
      </c>
      <c r="X1" t="s">
        <v>90</v>
      </c>
      <c r="Z1" t="s">
        <v>23</v>
      </c>
      <c r="AA1" t="s">
        <v>24</v>
      </c>
      <c r="AB1" t="s">
        <v>25</v>
      </c>
      <c r="AC1" t="s">
        <v>26</v>
      </c>
      <c r="AE1" t="s">
        <v>124</v>
      </c>
      <c r="AF1" t="s">
        <v>125</v>
      </c>
      <c r="AG1" t="s">
        <v>126</v>
      </c>
      <c r="AH1" t="s">
        <v>127</v>
      </c>
      <c r="AJ1" t="s">
        <v>132</v>
      </c>
      <c r="AK1" t="s">
        <v>133</v>
      </c>
      <c r="AL1" t="s">
        <v>134</v>
      </c>
      <c r="AM1" t="s">
        <v>135</v>
      </c>
      <c r="AO1" t="s">
        <v>299</v>
      </c>
      <c r="AP1" t="s">
        <v>300</v>
      </c>
      <c r="AQ1" t="s">
        <v>301</v>
      </c>
      <c r="AR1" t="s">
        <v>302</v>
      </c>
      <c r="AT1" t="s">
        <v>303</v>
      </c>
      <c r="AV1" t="s">
        <v>91</v>
      </c>
      <c r="AW1" t="s">
        <v>92</v>
      </c>
      <c r="AX1" t="s">
        <v>93</v>
      </c>
      <c r="AY1" t="s">
        <v>94</v>
      </c>
      <c r="BA1" t="s">
        <v>95</v>
      </c>
      <c r="BB1" t="s">
        <v>96</v>
      </c>
      <c r="BC1" t="s">
        <v>97</v>
      </c>
      <c r="BD1" t="s">
        <v>98</v>
      </c>
      <c r="BF1" t="s">
        <v>27</v>
      </c>
      <c r="BG1" t="s">
        <v>28</v>
      </c>
      <c r="BI1" t="s">
        <v>34</v>
      </c>
      <c r="BJ1" t="s">
        <v>35</v>
      </c>
      <c r="BL1" t="s">
        <v>37</v>
      </c>
      <c r="BM1" t="s">
        <v>38</v>
      </c>
      <c r="BO1" t="s">
        <v>42</v>
      </c>
      <c r="BP1" t="s">
        <v>43</v>
      </c>
      <c r="BR1" t="s">
        <v>321</v>
      </c>
      <c r="BS1" t="s">
        <v>322</v>
      </c>
      <c r="BU1" t="s">
        <v>47</v>
      </c>
      <c r="BV1" t="s">
        <v>48</v>
      </c>
      <c r="BW1" t="s">
        <v>49</v>
      </c>
      <c r="BX1" t="s">
        <v>50</v>
      </c>
      <c r="BY1" t="s">
        <v>51</v>
      </c>
      <c r="BZ1" t="s">
        <v>52</v>
      </c>
      <c r="CA1" t="s">
        <v>53</v>
      </c>
      <c r="CB1" t="s">
        <v>54</v>
      </c>
      <c r="CC1" t="s">
        <v>55</v>
      </c>
      <c r="CD1" t="s">
        <v>56</v>
      </c>
      <c r="CE1" t="s">
        <v>57</v>
      </c>
      <c r="CF1" t="s">
        <v>58</v>
      </c>
      <c r="CG1" t="s">
        <v>59</v>
      </c>
      <c r="CH1" t="s">
        <v>60</v>
      </c>
      <c r="CI1" t="s">
        <v>61</v>
      </c>
      <c r="CJ1" t="s">
        <v>62</v>
      </c>
      <c r="CL1" t="s">
        <v>63</v>
      </c>
      <c r="CM1" t="s">
        <v>64</v>
      </c>
      <c r="CN1" t="s">
        <v>65</v>
      </c>
      <c r="CO1" t="s">
        <v>66</v>
      </c>
      <c r="CP1" t="s">
        <v>67</v>
      </c>
      <c r="CQ1" t="s">
        <v>68</v>
      </c>
      <c r="CR1" t="s">
        <v>69</v>
      </c>
      <c r="CS1" t="s">
        <v>70</v>
      </c>
      <c r="CT1" t="s">
        <v>71</v>
      </c>
      <c r="CU1" t="s">
        <v>72</v>
      </c>
      <c r="CV1" t="s">
        <v>73</v>
      </c>
      <c r="CW1" t="s">
        <v>74</v>
      </c>
      <c r="CX1" t="s">
        <v>75</v>
      </c>
      <c r="CY1" t="s">
        <v>76</v>
      </c>
      <c r="CZ1" t="s">
        <v>77</v>
      </c>
      <c r="DA1" t="s">
        <v>78</v>
      </c>
      <c r="DC1" t="s">
        <v>140</v>
      </c>
      <c r="DD1" t="s">
        <v>141</v>
      </c>
      <c r="DE1" t="s">
        <v>142</v>
      </c>
      <c r="DF1" t="s">
        <v>143</v>
      </c>
      <c r="DG1" t="s">
        <v>144</v>
      </c>
      <c r="DH1" t="s">
        <v>145</v>
      </c>
      <c r="DI1" t="s">
        <v>146</v>
      </c>
      <c r="DJ1" t="s">
        <v>147</v>
      </c>
      <c r="DK1" t="s">
        <v>148</v>
      </c>
      <c r="DL1" t="s">
        <v>149</v>
      </c>
      <c r="DM1" t="s">
        <v>150</v>
      </c>
      <c r="DN1" t="s">
        <v>151</v>
      </c>
      <c r="DP1" t="s">
        <v>152</v>
      </c>
      <c r="DQ1" t="s">
        <v>153</v>
      </c>
      <c r="DR1" t="s">
        <v>154</v>
      </c>
      <c r="DS1" t="s">
        <v>155</v>
      </c>
      <c r="DT1" t="s">
        <v>156</v>
      </c>
      <c r="DU1" t="s">
        <v>157</v>
      </c>
      <c r="DV1" t="s">
        <v>158</v>
      </c>
      <c r="DW1" t="s">
        <v>159</v>
      </c>
      <c r="DX1" t="s">
        <v>160</v>
      </c>
      <c r="DY1" t="s">
        <v>161</v>
      </c>
      <c r="DZ1" t="s">
        <v>162</v>
      </c>
      <c r="EA1" t="s">
        <v>163</v>
      </c>
    </row>
    <row r="2" spans="1:131" x14ac:dyDescent="0.25">
      <c r="A2">
        <v>66.816597000000002</v>
      </c>
      <c r="B2">
        <v>9.1704919999999994</v>
      </c>
      <c r="C2">
        <v>60.726772000000004</v>
      </c>
      <c r="D2">
        <v>8.1706500000000002</v>
      </c>
      <c r="E2">
        <v>65.930653000000007</v>
      </c>
      <c r="F2">
        <v>9.9222219999999997</v>
      </c>
      <c r="G2">
        <v>65.559376</v>
      </c>
      <c r="H2">
        <v>6.101388</v>
      </c>
      <c r="K2">
        <f>(16/200)</f>
        <v>0.08</v>
      </c>
      <c r="L2">
        <f>(14/200)</f>
        <v>7.0000000000000007E-2</v>
      </c>
      <c r="M2">
        <f>(15/200)</f>
        <v>7.4999999999999997E-2</v>
      </c>
      <c r="N2">
        <f>(14/200)</f>
        <v>7.0000000000000007E-2</v>
      </c>
      <c r="P2">
        <f>(7/200)</f>
        <v>3.5000000000000003E-2</v>
      </c>
      <c r="Q2">
        <f>(9/200)</f>
        <v>4.4999999999999998E-2</v>
      </c>
      <c r="R2">
        <f>(8/200)</f>
        <v>0.04</v>
      </c>
      <c r="S2">
        <f>(10/200)</f>
        <v>0.05</v>
      </c>
      <c r="U2">
        <f>0.08+0.035</f>
        <v>0.115</v>
      </c>
      <c r="V2">
        <f>0.07+0.045</f>
        <v>0.115</v>
      </c>
      <c r="W2">
        <f>0.075+0.04</f>
        <v>0.11499999999999999</v>
      </c>
      <c r="X2">
        <f>0.07+0.05</f>
        <v>0.12000000000000001</v>
      </c>
      <c r="Z2">
        <f>SQRT((ABS($A$3-$A$2)^2+(ABS($B$3-$B$2)^2)))</f>
        <v>24.033151955783623</v>
      </c>
      <c r="AA2">
        <f>SQRT((ABS($C$3-$C$2)^2+(ABS($D$3-$D$2)^2)))</f>
        <v>23.582194369853624</v>
      </c>
      <c r="AB2">
        <f>SQRT((ABS($E$3-$E$2)^2+(ABS($F$3-$F$2)^2)))</f>
        <v>25.599314792116626</v>
      </c>
      <c r="AC2">
        <f>SQRT((ABS($G$3-$G$2)^2+(ABS($H$3-$H$2)^2)))</f>
        <v>24.03050040825639</v>
      </c>
      <c r="AE2">
        <f>(COUNTA(U2:U12)/SUM(U2:U12))</f>
        <v>9.0452261306532655</v>
      </c>
      <c r="AF2">
        <f>(COUNTA(V2:V12)/SUM(V2:V12))</f>
        <v>9.0000000000000018</v>
      </c>
      <c r="AG2">
        <f>(COUNTA(W2:W12)/SUM(W2:W12))</f>
        <v>8.9552238805970159</v>
      </c>
      <c r="AH2">
        <f>(COUNTA(X2:X12)/SUM(X2:X12))</f>
        <v>8.8669950738916246</v>
      </c>
      <c r="AJ2">
        <f>1/0.115</f>
        <v>8.695652173913043</v>
      </c>
      <c r="AK2">
        <f>1/0.115</f>
        <v>8.695652173913043</v>
      </c>
      <c r="AL2">
        <f>1/0.115</f>
        <v>8.695652173913043</v>
      </c>
      <c r="AM2">
        <f>1/0.12</f>
        <v>8.3333333333333339</v>
      </c>
      <c r="AO2">
        <f t="shared" ref="AO2:AO8" si="0">$Z2/$U2</f>
        <v>208.98393005029237</v>
      </c>
      <c r="AP2">
        <f t="shared" ref="AP2:AP8" si="1">$AA2/$V2</f>
        <v>205.06255973785758</v>
      </c>
      <c r="AQ2">
        <f t="shared" ref="AQ2:AQ8" si="2">$AB2/$W2</f>
        <v>222.60273732275328</v>
      </c>
      <c r="AR2">
        <f t="shared" ref="AR2:AR8" si="3">$AC2/$X2</f>
        <v>200.25417006880323</v>
      </c>
      <c r="AT2">
        <f>AT4/AT6</f>
        <v>206.76613088570465</v>
      </c>
      <c r="AV2">
        <f>((0.08/0.115)*100)</f>
        <v>69.565217391304344</v>
      </c>
      <c r="AW2">
        <f>((0.07/0.115)*100)</f>
        <v>60.869565217391312</v>
      </c>
      <c r="AX2">
        <f>((0.075/0.115)*100)</f>
        <v>65.217391304347814</v>
      </c>
      <c r="AY2">
        <f>((0.07/0.12)*100)</f>
        <v>58.333333333333336</v>
      </c>
      <c r="BA2">
        <f>((0.035/0.115)*100)</f>
        <v>30.434782608695656</v>
      </c>
      <c r="BB2">
        <f>((0.045/0.115)*100)</f>
        <v>39.130434782608688</v>
      </c>
      <c r="BC2">
        <f>((0.04/0.115)*100)</f>
        <v>34.782608695652172</v>
      </c>
      <c r="BD2">
        <f>((0.05/0.12)*100)</f>
        <v>41.666666666666671</v>
      </c>
      <c r="BF2">
        <f>ABS($B$2-$D$2)</f>
        <v>0.99984199999999923</v>
      </c>
      <c r="BG2">
        <f>ABS($F$2-$H$2)</f>
        <v>3.8208339999999996</v>
      </c>
      <c r="BL2">
        <f>SQRT((ABS($A$2-$E$2)^2+(ABS($B$2-$F$2)^2)))</f>
        <v>1.161892750659884</v>
      </c>
      <c r="BM2">
        <f>SQRT((ABS($C$2-$G$2)^2+(ABS($D$2-$H$2)^2)))</f>
        <v>5.2569864604600198</v>
      </c>
      <c r="BO2">
        <f>SQRT((ABS($A$2-$G$2)^2+(ABS($B$2-$H$2)^2)))</f>
        <v>3.3166253942308588</v>
      </c>
      <c r="BP2">
        <f>SQRT((ABS($C$2-$E$2)^2+(ABS($D$2-$F$2)^2)))</f>
        <v>5.490754222631443</v>
      </c>
      <c r="BR2">
        <f>DEGREES(ACOS((24.4042857406449^2+25.5993147921166^2-4.54501256374809^2)/(2*24.4042857406449*25.5993147921166)))</f>
        <v>10.064977783653097</v>
      </c>
      <c r="BS2">
        <f>DEGREES(ACOS((3.83883042947784^2+24.0305004082564^2-24.4042857406449^2)/(2*3.83883042947784*24.0305004082564)))</f>
        <v>91.045862721969755</v>
      </c>
      <c r="BU2">
        <v>16</v>
      </c>
      <c r="BV2">
        <v>10</v>
      </c>
      <c r="BW2">
        <v>8</v>
      </c>
      <c r="BX2">
        <v>8</v>
      </c>
      <c r="BY2">
        <v>14</v>
      </c>
      <c r="BZ2">
        <v>10</v>
      </c>
      <c r="CA2">
        <v>6</v>
      </c>
      <c r="CB2">
        <v>4</v>
      </c>
      <c r="CC2">
        <v>15</v>
      </c>
      <c r="CD2">
        <v>8</v>
      </c>
      <c r="CE2">
        <v>7</v>
      </c>
      <c r="CF2">
        <v>14</v>
      </c>
      <c r="CG2">
        <v>14</v>
      </c>
      <c r="CH2">
        <v>8</v>
      </c>
      <c r="CI2">
        <v>6</v>
      </c>
      <c r="CJ2">
        <v>14</v>
      </c>
      <c r="CL2">
        <v>7</v>
      </c>
      <c r="CM2">
        <v>3</v>
      </c>
      <c r="CN2">
        <v>0</v>
      </c>
      <c r="CO2">
        <v>2</v>
      </c>
      <c r="CP2">
        <v>9</v>
      </c>
      <c r="CQ2">
        <v>3</v>
      </c>
      <c r="CR2">
        <v>0</v>
      </c>
      <c r="CS2">
        <v>0</v>
      </c>
      <c r="CT2">
        <v>8</v>
      </c>
      <c r="CU2">
        <v>0</v>
      </c>
      <c r="CV2">
        <v>0</v>
      </c>
      <c r="CW2">
        <v>8</v>
      </c>
      <c r="CX2">
        <v>10</v>
      </c>
      <c r="CY2">
        <v>2</v>
      </c>
      <c r="CZ2">
        <v>0</v>
      </c>
      <c r="DA2">
        <v>8</v>
      </c>
      <c r="DC2">
        <f>((10/16)*100)</f>
        <v>62.5</v>
      </c>
      <c r="DD2">
        <f>((8/16)*100)</f>
        <v>50</v>
      </c>
      <c r="DE2">
        <f>((8/16)*100)</f>
        <v>50</v>
      </c>
      <c r="DF2">
        <f>((10/14)*100)</f>
        <v>71.428571428571431</v>
      </c>
      <c r="DG2">
        <f>((6/14)*100)</f>
        <v>42.857142857142854</v>
      </c>
      <c r="DH2">
        <f>((4/14)*100)</f>
        <v>28.571428571428569</v>
      </c>
      <c r="DI2">
        <f>((8/15)*100)</f>
        <v>53.333333333333336</v>
      </c>
      <c r="DJ2">
        <f>((7/15)*100)</f>
        <v>46.666666666666664</v>
      </c>
      <c r="DK2">
        <f>((14/15)*100)</f>
        <v>93.333333333333329</v>
      </c>
      <c r="DL2">
        <f>((8/14)*100)</f>
        <v>57.142857142857139</v>
      </c>
      <c r="DM2">
        <f>((6/14)*100)</f>
        <v>42.857142857142854</v>
      </c>
      <c r="DN2">
        <f>((14/14)*100)</f>
        <v>100</v>
      </c>
      <c r="DP2">
        <f>((3/7)*100)</f>
        <v>42.857142857142854</v>
      </c>
      <c r="DQ2">
        <f>((0/7)*100)</f>
        <v>0</v>
      </c>
      <c r="DR2">
        <f>((2/7)*100)</f>
        <v>28.571428571428569</v>
      </c>
      <c r="DS2">
        <f>((3/9)*100)</f>
        <v>33.333333333333329</v>
      </c>
      <c r="DT2">
        <f>((0/9)*100)</f>
        <v>0</v>
      </c>
      <c r="DU2">
        <f>((0/9)*100)</f>
        <v>0</v>
      </c>
      <c r="DV2">
        <f>((0/8)*100)</f>
        <v>0</v>
      </c>
      <c r="DW2">
        <f>((0/8)*100)</f>
        <v>0</v>
      </c>
      <c r="DX2">
        <f>((8/8)*100)</f>
        <v>100</v>
      </c>
      <c r="DY2">
        <f>((2/10)*100)</f>
        <v>20</v>
      </c>
      <c r="DZ2">
        <f>((0/10)*100)</f>
        <v>0</v>
      </c>
      <c r="EA2">
        <f>((8/10)*100)</f>
        <v>80</v>
      </c>
    </row>
    <row r="3" spans="1:131" x14ac:dyDescent="0.25">
      <c r="A3">
        <v>90.641478000000006</v>
      </c>
      <c r="B3">
        <v>6.0133669999999997</v>
      </c>
      <c r="C3">
        <v>84.151122000000001</v>
      </c>
      <c r="D3">
        <v>5.4467340000000002</v>
      </c>
      <c r="E3">
        <v>91.408673000000007</v>
      </c>
      <c r="F3">
        <v>7.4331630000000004</v>
      </c>
      <c r="G3">
        <v>89.43081500000001</v>
      </c>
      <c r="H3">
        <v>3.3410709999999999</v>
      </c>
      <c r="K3">
        <f>(14/200)</f>
        <v>7.0000000000000007E-2</v>
      </c>
      <c r="L3">
        <f>(13/200)</f>
        <v>6.5000000000000002E-2</v>
      </c>
      <c r="M3">
        <f>(13/200)</f>
        <v>6.5000000000000002E-2</v>
      </c>
      <c r="N3">
        <f>(12/200)</f>
        <v>0.06</v>
      </c>
      <c r="P3">
        <f>(7/200)</f>
        <v>3.5000000000000003E-2</v>
      </c>
      <c r="Q3">
        <f>(8/200)</f>
        <v>0.04</v>
      </c>
      <c r="R3">
        <f>(9/200)</f>
        <v>4.4999999999999998E-2</v>
      </c>
      <c r="S3">
        <f>(9/200)</f>
        <v>4.4999999999999998E-2</v>
      </c>
      <c r="U3">
        <f>0.07+0.035</f>
        <v>0.10500000000000001</v>
      </c>
      <c r="V3">
        <f>0.065+0.04</f>
        <v>0.10500000000000001</v>
      </c>
      <c r="W3">
        <f>0.065+0.045</f>
        <v>0.11</v>
      </c>
      <c r="X3">
        <f>0.06+0.045</f>
        <v>0.105</v>
      </c>
      <c r="Z3">
        <f>SQRT((ABS($A$4-$A$3)^2+(ABS($B$4-$B$3)^2)))</f>
        <v>25.941274746288638</v>
      </c>
      <c r="AA3">
        <f>SQRT((ABS($C$4-$C$3)^2+(ABS($D$4-$D$3)^2)))</f>
        <v>25.959243580316617</v>
      </c>
      <c r="AB3">
        <f>SQRT((ABS($E$4-$E$3)^2+(ABS($F$4-$F$3)^2)))</f>
        <v>26.229455763327611</v>
      </c>
      <c r="AC3">
        <f>SQRT((ABS($G$4-$G$3)^2+(ABS($H$4-$H$3)^2)))</f>
        <v>25.869795828884037</v>
      </c>
      <c r="AJ3">
        <f>1/0.105</f>
        <v>9.5238095238095237</v>
      </c>
      <c r="AK3">
        <f>1/0.105</f>
        <v>9.5238095238095237</v>
      </c>
      <c r="AL3">
        <f>1/0.11</f>
        <v>9.0909090909090917</v>
      </c>
      <c r="AM3">
        <f>1/0.105</f>
        <v>9.5238095238095237</v>
      </c>
      <c r="AO3">
        <f t="shared" si="0"/>
        <v>247.05975948846319</v>
      </c>
      <c r="AP3">
        <f t="shared" si="1"/>
        <v>247.23089124111061</v>
      </c>
      <c r="AQ3">
        <f t="shared" si="2"/>
        <v>238.44959784843283</v>
      </c>
      <c r="AR3">
        <f t="shared" si="3"/>
        <v>246.37900789413371</v>
      </c>
      <c r="AT3" t="s">
        <v>304</v>
      </c>
      <c r="AV3">
        <f>((0.07/0.105)*100)</f>
        <v>66.666666666666671</v>
      </c>
      <c r="AW3">
        <f>((0.065/0.105)*100)</f>
        <v>61.904761904761905</v>
      </c>
      <c r="AX3">
        <f>((0.065/0.11)*100)</f>
        <v>59.090909090909093</v>
      </c>
      <c r="AY3">
        <f>((0.06/0.105)*100)</f>
        <v>57.142857142857139</v>
      </c>
      <c r="BA3">
        <f>((0.035/0.105)*100)</f>
        <v>33.333333333333336</v>
      </c>
      <c r="BB3">
        <f>((0.04/0.105)*100)</f>
        <v>38.095238095238102</v>
      </c>
      <c r="BC3">
        <f>((0.045/0.11)*100)</f>
        <v>40.909090909090907</v>
      </c>
      <c r="BD3">
        <f>((0.045/0.105)*100)</f>
        <v>42.857142857142854</v>
      </c>
      <c r="BF3">
        <f>ABS($B$3-$D$3)</f>
        <v>0.5666329999999995</v>
      </c>
      <c r="BG3">
        <f>ABS($F$3-$H$3)</f>
        <v>4.092092000000001</v>
      </c>
      <c r="BL3">
        <f>SQRT((ABS($A$3-$E$3)^2+(ABS($B$3-$F$3)^2)))</f>
        <v>1.6138180968253528</v>
      </c>
      <c r="BM3">
        <f>SQRT((ABS($C$3-$G$3)^2+(ABS($D$3-$H$3)^2)))</f>
        <v>5.6840984196104571</v>
      </c>
      <c r="BO3">
        <f>SQRT((ABS($A$3-$G$3)^2+(ABS($B$3-$H$3)^2)))</f>
        <v>2.9337468894205903</v>
      </c>
      <c r="BP3">
        <f>SQRT((ABS($C$3-$E$3)^2+(ABS($D$3-$F$3)^2)))</f>
        <v>7.5244897959690329</v>
      </c>
      <c r="BR3">
        <f>DEGREES(ACOS((24.4501678655377^2+26.2294557633276^2-5.09547801812647^2)/(2*24.4501678655377*26.2294557633276)))</f>
        <v>10.818850601370688</v>
      </c>
      <c r="BS3">
        <f>DEGREES(ACOS((4.54501256374809^2+25.869795828884^2-24.4501678655377^2)/(2*4.54501256374809*25.869795828884)))</f>
        <v>66.944517381260141</v>
      </c>
      <c r="BU3">
        <v>14</v>
      </c>
      <c r="BV3">
        <v>8</v>
      </c>
      <c r="BW3">
        <v>5</v>
      </c>
      <c r="BX3">
        <v>6</v>
      </c>
      <c r="BY3">
        <v>13</v>
      </c>
      <c r="BZ3">
        <v>8</v>
      </c>
      <c r="CA3">
        <v>5</v>
      </c>
      <c r="CB3">
        <v>4</v>
      </c>
      <c r="CC3">
        <v>13</v>
      </c>
      <c r="CD3">
        <v>6</v>
      </c>
      <c r="CE3">
        <v>5</v>
      </c>
      <c r="CF3">
        <v>11</v>
      </c>
      <c r="CG3">
        <v>12</v>
      </c>
      <c r="CH3">
        <v>6</v>
      </c>
      <c r="CI3">
        <v>3</v>
      </c>
      <c r="CJ3">
        <v>11</v>
      </c>
      <c r="CL3">
        <v>7</v>
      </c>
      <c r="CM3">
        <v>2</v>
      </c>
      <c r="CN3">
        <v>0</v>
      </c>
      <c r="CO3">
        <v>1</v>
      </c>
      <c r="CP3">
        <v>8</v>
      </c>
      <c r="CQ3">
        <v>2</v>
      </c>
      <c r="CR3">
        <v>0</v>
      </c>
      <c r="CS3">
        <v>0</v>
      </c>
      <c r="CT3">
        <v>9</v>
      </c>
      <c r="CU3">
        <v>0</v>
      </c>
      <c r="CV3">
        <v>1</v>
      </c>
      <c r="CW3">
        <v>8</v>
      </c>
      <c r="CX3">
        <v>9</v>
      </c>
      <c r="CY3">
        <v>1</v>
      </c>
      <c r="CZ3">
        <v>0</v>
      </c>
      <c r="DA3">
        <v>8</v>
      </c>
      <c r="DC3">
        <f>((8/14)*100)</f>
        <v>57.142857142857139</v>
      </c>
      <c r="DD3">
        <f>((5/14)*100)</f>
        <v>35.714285714285715</v>
      </c>
      <c r="DE3">
        <f>((6/14)*100)</f>
        <v>42.857142857142854</v>
      </c>
      <c r="DF3">
        <f>((8/13)*100)</f>
        <v>61.53846153846154</v>
      </c>
      <c r="DG3">
        <f>((5/13)*100)</f>
        <v>38.461538461538467</v>
      </c>
      <c r="DH3">
        <f>((4/13)*100)</f>
        <v>30.76923076923077</v>
      </c>
      <c r="DI3">
        <f>((6/13)*100)</f>
        <v>46.153846153846153</v>
      </c>
      <c r="DJ3">
        <f>((5/13)*100)</f>
        <v>38.461538461538467</v>
      </c>
      <c r="DK3">
        <f>((11/13)*100)</f>
        <v>84.615384615384613</v>
      </c>
      <c r="DL3">
        <f>((6/12)*100)</f>
        <v>50</v>
      </c>
      <c r="DM3">
        <f>((3/12)*100)</f>
        <v>25</v>
      </c>
      <c r="DN3">
        <f>((11/12)*100)</f>
        <v>91.666666666666657</v>
      </c>
      <c r="DP3">
        <f>((2/7)*100)</f>
        <v>28.571428571428569</v>
      </c>
      <c r="DQ3">
        <f>((0/7)*100)</f>
        <v>0</v>
      </c>
      <c r="DR3">
        <f>((1/7)*100)</f>
        <v>14.285714285714285</v>
      </c>
      <c r="DS3">
        <f>((2/8)*100)</f>
        <v>25</v>
      </c>
      <c r="DT3">
        <f>((0/8)*100)</f>
        <v>0</v>
      </c>
      <c r="DU3">
        <f>((0/8)*100)</f>
        <v>0</v>
      </c>
      <c r="DV3">
        <f>((0/9)*100)</f>
        <v>0</v>
      </c>
      <c r="DW3">
        <f>((1/9)*100)</f>
        <v>11.111111111111111</v>
      </c>
      <c r="DX3">
        <f>((8/9)*100)</f>
        <v>88.888888888888886</v>
      </c>
      <c r="DY3">
        <f>((1/9)*100)</f>
        <v>11.111111111111111</v>
      </c>
      <c r="DZ3">
        <f>((0/9)*100)</f>
        <v>0</v>
      </c>
      <c r="EA3">
        <f>((8/9)*100)</f>
        <v>88.888888888888886</v>
      </c>
    </row>
    <row r="4" spans="1:131" x14ac:dyDescent="0.25">
      <c r="A4">
        <v>116.563165</v>
      </c>
      <c r="B4">
        <v>5.0054590000000001</v>
      </c>
      <c r="C4">
        <v>110.01642700000001</v>
      </c>
      <c r="D4">
        <v>3.2403059999999999</v>
      </c>
      <c r="E4">
        <v>117.62561100000001</v>
      </c>
      <c r="F4">
        <v>6.6229089999999999</v>
      </c>
      <c r="G4">
        <v>115.27102000000001</v>
      </c>
      <c r="H4">
        <v>2.104082</v>
      </c>
      <c r="K4">
        <f>(14/200)</f>
        <v>7.0000000000000007E-2</v>
      </c>
      <c r="L4">
        <f>(12/200)</f>
        <v>0.06</v>
      </c>
      <c r="M4">
        <f>(13/200)</f>
        <v>6.5000000000000002E-2</v>
      </c>
      <c r="N4">
        <f>(13/200)</f>
        <v>6.5000000000000002E-2</v>
      </c>
      <c r="P4">
        <f>(7/200)</f>
        <v>3.5000000000000003E-2</v>
      </c>
      <c r="Q4">
        <f>(9/200)</f>
        <v>4.4999999999999998E-2</v>
      </c>
      <c r="R4">
        <f>(9/200)</f>
        <v>4.4999999999999998E-2</v>
      </c>
      <c r="S4">
        <f>(9/200)</f>
        <v>4.4999999999999998E-2</v>
      </c>
      <c r="U4">
        <f>0.07+0.035</f>
        <v>0.10500000000000001</v>
      </c>
      <c r="V4">
        <f>0.06+0.045</f>
        <v>0.105</v>
      </c>
      <c r="W4">
        <f>0.065+0.045</f>
        <v>0.11</v>
      </c>
      <c r="X4">
        <f>0.065+0.045</f>
        <v>0.11</v>
      </c>
      <c r="Z4">
        <f>SQRT((ABS($A$5-$A$4)^2+(ABS($B$5-$B$4)^2)))</f>
        <v>34.076551740742502</v>
      </c>
      <c r="AA4">
        <f>SQRT((ABS($C$5-$C$4)^2+(ABS($D$5-$D$4)^2)))</f>
        <v>23.189168455796882</v>
      </c>
      <c r="AB4">
        <f>SQRT((ABS($E$5-$E$4)^2+(ABS($F$5-$F$4)^2)))</f>
        <v>32.463611392936755</v>
      </c>
      <c r="AC4">
        <f>SQRT((ABS($G$5-$G$4)^2+(ABS($H$5-$H$4)^2)))</f>
        <v>21.225312558539372</v>
      </c>
      <c r="AJ4">
        <f>1/0.105</f>
        <v>9.5238095238095237</v>
      </c>
      <c r="AK4">
        <f>1/0.105</f>
        <v>9.5238095238095237</v>
      </c>
      <c r="AL4">
        <f>1/0.11</f>
        <v>9.0909090909090917</v>
      </c>
      <c r="AM4">
        <f>1/0.11</f>
        <v>9.0909090909090917</v>
      </c>
      <c r="AO4">
        <f t="shared" si="0"/>
        <v>324.53858800707144</v>
      </c>
      <c r="AP4">
        <f t="shared" si="1"/>
        <v>220.84922338854173</v>
      </c>
      <c r="AQ4">
        <f t="shared" si="2"/>
        <v>295.12373993578871</v>
      </c>
      <c r="AR4">
        <f t="shared" si="3"/>
        <v>192.95738689581248</v>
      </c>
      <c r="AT4">
        <f>SUM(Z:AC)</f>
        <v>7414.6334535613541</v>
      </c>
      <c r="AV4">
        <f>((0.07/0.105)*100)</f>
        <v>66.666666666666671</v>
      </c>
      <c r="AW4">
        <f>((0.06/0.105)*100)</f>
        <v>57.142857142857139</v>
      </c>
      <c r="AX4">
        <f>((0.065/0.11)*100)</f>
        <v>59.090909090909093</v>
      </c>
      <c r="AY4">
        <f>((0.065/0.11)*100)</f>
        <v>59.090909090909093</v>
      </c>
      <c r="BA4">
        <f>((0.035/0.105)*100)</f>
        <v>33.333333333333336</v>
      </c>
      <c r="BB4">
        <f>((0.045/0.105)*100)</f>
        <v>42.857142857142854</v>
      </c>
      <c r="BC4">
        <f>((0.045/0.11)*100)</f>
        <v>40.909090909090907</v>
      </c>
      <c r="BD4">
        <f>((0.045/0.11)*100)</f>
        <v>40.909090909090907</v>
      </c>
      <c r="BF4">
        <f>ABS($B$4-$D$4)</f>
        <v>1.7651530000000002</v>
      </c>
      <c r="BG4">
        <f>ABS($F$4-$H$4)</f>
        <v>4.5188269999999999</v>
      </c>
      <c r="BL4">
        <f>SQRT((ABS($A$4-$E$4)^2+(ABS($B$4-$F$4)^2)))</f>
        <v>1.9351837136086119</v>
      </c>
      <c r="BM4">
        <f>SQRT((ABS($C$4-$G$4)^2+(ABS($D$4-$H$4)^2)))</f>
        <v>5.3760350234931504</v>
      </c>
      <c r="BO4">
        <f>SQRT((ABS($A$4-$G$4)^2+(ABS($B$4-$H$4)^2)))</f>
        <v>3.1761025167890877</v>
      </c>
      <c r="BP4">
        <f>SQRT((ABS($C$4-$E$4)^2+(ABS($D$4-$F$4)^2)))</f>
        <v>8.3271654361772462</v>
      </c>
      <c r="BR4">
        <f>DEGREES(ACOS((19.2006005094832^2+32.4636113929368^2-14.7490871088765^2)/(2*19.2006005094832*32.4636113929368)))</f>
        <v>14.848279842960581</v>
      </c>
      <c r="BS4">
        <f>DEGREES(ACOS((14.7490871088765^2+33.8374967379901^2-20.3533099178498^2)/(2*14.7490871088765*33.8374967379901)))</f>
        <v>18.191677713937636</v>
      </c>
      <c r="BU4">
        <v>14</v>
      </c>
      <c r="BV4">
        <v>8</v>
      </c>
      <c r="BW4">
        <v>5</v>
      </c>
      <c r="BX4">
        <v>6</v>
      </c>
      <c r="BY4">
        <v>12</v>
      </c>
      <c r="BZ4">
        <v>8</v>
      </c>
      <c r="CA4">
        <v>5</v>
      </c>
      <c r="CB4">
        <v>3</v>
      </c>
      <c r="CC4">
        <v>13</v>
      </c>
      <c r="CD4">
        <v>5</v>
      </c>
      <c r="CE4">
        <v>6</v>
      </c>
      <c r="CF4">
        <v>11</v>
      </c>
      <c r="CG4">
        <v>13</v>
      </c>
      <c r="CH4">
        <v>6</v>
      </c>
      <c r="CI4">
        <v>4</v>
      </c>
      <c r="CJ4">
        <v>11</v>
      </c>
      <c r="CL4">
        <v>7</v>
      </c>
      <c r="CM4">
        <v>3</v>
      </c>
      <c r="CN4">
        <v>0</v>
      </c>
      <c r="CO4">
        <v>1</v>
      </c>
      <c r="CP4">
        <v>9</v>
      </c>
      <c r="CQ4">
        <v>3</v>
      </c>
      <c r="CR4">
        <v>1</v>
      </c>
      <c r="CS4">
        <v>0</v>
      </c>
      <c r="CT4">
        <v>9</v>
      </c>
      <c r="CU4">
        <v>0</v>
      </c>
      <c r="CV4">
        <v>2</v>
      </c>
      <c r="CW4">
        <v>7</v>
      </c>
      <c r="CX4">
        <v>9</v>
      </c>
      <c r="CY4">
        <v>1</v>
      </c>
      <c r="CZ4">
        <v>0</v>
      </c>
      <c r="DA4">
        <v>7</v>
      </c>
      <c r="DC4">
        <f>((8/14)*100)</f>
        <v>57.142857142857139</v>
      </c>
      <c r="DD4">
        <f>((5/14)*100)</f>
        <v>35.714285714285715</v>
      </c>
      <c r="DE4">
        <f>((6/14)*100)</f>
        <v>42.857142857142854</v>
      </c>
      <c r="DF4">
        <f>((8/12)*100)</f>
        <v>66.666666666666657</v>
      </c>
      <c r="DG4">
        <f>((5/12)*100)</f>
        <v>41.666666666666671</v>
      </c>
      <c r="DH4">
        <f>((3/12)*100)</f>
        <v>25</v>
      </c>
      <c r="DI4">
        <f>((5/13)*100)</f>
        <v>38.461538461538467</v>
      </c>
      <c r="DJ4">
        <f>((6/13)*100)</f>
        <v>46.153846153846153</v>
      </c>
      <c r="DK4">
        <f>((11/13)*100)</f>
        <v>84.615384615384613</v>
      </c>
      <c r="DL4">
        <f>((6/13)*100)</f>
        <v>46.153846153846153</v>
      </c>
      <c r="DM4">
        <f>((4/13)*100)</f>
        <v>30.76923076923077</v>
      </c>
      <c r="DN4">
        <f>((11/13)*100)</f>
        <v>84.615384615384613</v>
      </c>
      <c r="DP4">
        <f>((3/7)*100)</f>
        <v>42.857142857142854</v>
      </c>
      <c r="DQ4">
        <f>((0/7)*100)</f>
        <v>0</v>
      </c>
      <c r="DR4">
        <f>((1/7)*100)</f>
        <v>14.285714285714285</v>
      </c>
      <c r="DS4">
        <f>((3/9)*100)</f>
        <v>33.333333333333329</v>
      </c>
      <c r="DT4">
        <f>((1/9)*100)</f>
        <v>11.111111111111111</v>
      </c>
      <c r="DU4">
        <f>((0/9)*100)</f>
        <v>0</v>
      </c>
      <c r="DV4">
        <f>((0/9)*100)</f>
        <v>0</v>
      </c>
      <c r="DW4">
        <f>((2/9)*100)</f>
        <v>22.222222222222221</v>
      </c>
      <c r="DX4">
        <f>((7/9)*100)</f>
        <v>77.777777777777786</v>
      </c>
      <c r="DY4">
        <f>((1/9)*100)</f>
        <v>11.111111111111111</v>
      </c>
      <c r="DZ4">
        <f>((0/9)*100)</f>
        <v>0</v>
      </c>
      <c r="EA4">
        <f>((7/9)*100)</f>
        <v>77.777777777777786</v>
      </c>
    </row>
    <row r="5" spans="1:131" x14ac:dyDescent="0.25">
      <c r="A5">
        <v>150.537295</v>
      </c>
      <c r="B5">
        <v>7.6455099999999998</v>
      </c>
      <c r="C5">
        <v>133.18898100000001</v>
      </c>
      <c r="D5">
        <v>4.1179589999999999</v>
      </c>
      <c r="E5">
        <v>150.01321300000001</v>
      </c>
      <c r="F5">
        <v>8.8431119999999996</v>
      </c>
      <c r="G5">
        <v>136.47811200000001</v>
      </c>
      <c r="H5">
        <v>2.9833669999999999</v>
      </c>
      <c r="K5">
        <f>(15/200)</f>
        <v>7.4999999999999997E-2</v>
      </c>
      <c r="L5">
        <f>(14/200)</f>
        <v>7.0000000000000007E-2</v>
      </c>
      <c r="M5">
        <f>(15/200)</f>
        <v>7.4999999999999997E-2</v>
      </c>
      <c r="N5">
        <f>(17/200)</f>
        <v>8.5000000000000006E-2</v>
      </c>
      <c r="P5">
        <f>(8/200)</f>
        <v>0.04</v>
      </c>
      <c r="Q5">
        <f>(9/200)</f>
        <v>4.4999999999999998E-2</v>
      </c>
      <c r="R5">
        <f>(7/200)</f>
        <v>3.5000000000000003E-2</v>
      </c>
      <c r="S5">
        <f>(7/200)</f>
        <v>3.5000000000000003E-2</v>
      </c>
      <c r="U5">
        <f>0.075+0.04</f>
        <v>0.11499999999999999</v>
      </c>
      <c r="V5">
        <f>0.07+0.045</f>
        <v>0.115</v>
      </c>
      <c r="W5">
        <f>0.075+0.035</f>
        <v>0.11</v>
      </c>
      <c r="X5">
        <f>0.085+0.035</f>
        <v>0.12000000000000001</v>
      </c>
      <c r="Z5">
        <f>SQRT((ABS($A$6-$A$5)^2+(ABS($B$6-$B$5)^2)))</f>
        <v>20.287500740711863</v>
      </c>
      <c r="AA5">
        <f>SQRT((ABS($C$6-$C$5)^2+(ABS($D$6-$D$5)^2)))</f>
        <v>31.221882503241982</v>
      </c>
      <c r="AB5">
        <f>SQRT((ABS($E$6-$E$5)^2+(ABS($F$6-$F$5)^2)))</f>
        <v>21.630717384879517</v>
      </c>
      <c r="AC5">
        <f>SQRT((ABS($G$6-$G$5)^2+(ABS($H$6-$H$5)^2)))</f>
        <v>33.837496737990072</v>
      </c>
      <c r="AJ5">
        <f>1/0.115</f>
        <v>8.695652173913043</v>
      </c>
      <c r="AK5">
        <f>1/0.115</f>
        <v>8.695652173913043</v>
      </c>
      <c r="AL5">
        <f>1/0.11</f>
        <v>9.0909090909090917</v>
      </c>
      <c r="AM5">
        <f>1/0.12</f>
        <v>8.3333333333333339</v>
      </c>
      <c r="AO5">
        <f t="shared" si="0"/>
        <v>176.4130499192336</v>
      </c>
      <c r="AP5">
        <f t="shared" si="1"/>
        <v>271.49463046297376</v>
      </c>
      <c r="AQ5">
        <f t="shared" si="2"/>
        <v>196.64288531708652</v>
      </c>
      <c r="AR5">
        <f t="shared" si="3"/>
        <v>281.97913948325061</v>
      </c>
      <c r="AT5" t="s">
        <v>305</v>
      </c>
      <c r="AV5">
        <f>((0.075/0.115)*100)</f>
        <v>65.217391304347814</v>
      </c>
      <c r="AW5">
        <f>((0.07/0.115)*100)</f>
        <v>60.869565217391312</v>
      </c>
      <c r="AX5">
        <f>((0.075/0.11)*100)</f>
        <v>68.181818181818173</v>
      </c>
      <c r="AY5">
        <f>((0.085/0.12)*100)</f>
        <v>70.833333333333343</v>
      </c>
      <c r="BA5">
        <f>((0.04/0.115)*100)</f>
        <v>34.782608695652172</v>
      </c>
      <c r="BB5">
        <f>((0.045/0.115)*100)</f>
        <v>39.130434782608688</v>
      </c>
      <c r="BC5">
        <f>((0.035/0.11)*100)</f>
        <v>31.818181818181824</v>
      </c>
      <c r="BD5">
        <f>((0.035/0.12)*100)</f>
        <v>29.166666666666668</v>
      </c>
      <c r="BF5">
        <f>ABS($B$5-$D$5)</f>
        <v>3.5275509999999999</v>
      </c>
      <c r="BG5">
        <f>ABS($F$5-$H$5)</f>
        <v>5.8597450000000002</v>
      </c>
      <c r="BL5">
        <f>SQRT((ABS($A$5-$E$5)^2+(ABS($B$5-$F$5)^2)))</f>
        <v>1.307253798284018</v>
      </c>
      <c r="BM5">
        <f>SQRT((ABS($C$5-$G$5)^2+(ABS($D$5-$H$5)^2)))</f>
        <v>3.4793220232719166</v>
      </c>
      <c r="BO5">
        <f>SQRT((ABS($A$5-$G$5)^2+(ABS($B$5-$H$5)^2)))</f>
        <v>14.812029029810121</v>
      </c>
      <c r="BP5">
        <f>SQRT((ABS($C$5-$E$5)^2+(ABS($D$5-$F$5)^2)))</f>
        <v>17.47517820404796</v>
      </c>
      <c r="BR5">
        <f>DEGREES(ACOS((20.3533099178498^2+21.6307173848795^2-4.1868206068382^2)/(2*20.3533099178498*21.6307173848795)))</f>
        <v>10.904163687472652</v>
      </c>
      <c r="BS5">
        <f>DEGREES(ACOS((29.6202671844837^2+28.5159093698923^2-4.11159817079685^2)/(2*29.6202671844837*28.5159093698923)))</f>
        <v>7.8139779751788137</v>
      </c>
      <c r="BU5">
        <v>15</v>
      </c>
      <c r="BV5">
        <v>9</v>
      </c>
      <c r="BW5">
        <v>8</v>
      </c>
      <c r="BX5">
        <v>9</v>
      </c>
      <c r="BY5">
        <v>14</v>
      </c>
      <c r="BZ5">
        <v>9</v>
      </c>
      <c r="CA5">
        <v>7</v>
      </c>
      <c r="CB5">
        <v>7</v>
      </c>
      <c r="CC5">
        <v>15</v>
      </c>
      <c r="CD5">
        <v>7</v>
      </c>
      <c r="CE5">
        <v>7</v>
      </c>
      <c r="CF5">
        <v>15</v>
      </c>
      <c r="CG5">
        <v>17</v>
      </c>
      <c r="CH5">
        <v>9</v>
      </c>
      <c r="CI5">
        <v>9</v>
      </c>
      <c r="CJ5">
        <v>15</v>
      </c>
      <c r="CL5">
        <v>8</v>
      </c>
      <c r="CM5">
        <v>3</v>
      </c>
      <c r="CN5">
        <v>0</v>
      </c>
      <c r="CO5">
        <v>1</v>
      </c>
      <c r="CP5">
        <v>9</v>
      </c>
      <c r="CQ5">
        <v>3</v>
      </c>
      <c r="CR5">
        <v>2</v>
      </c>
      <c r="CS5">
        <v>0</v>
      </c>
      <c r="CT5">
        <v>7</v>
      </c>
      <c r="CU5">
        <v>0</v>
      </c>
      <c r="CV5">
        <v>0</v>
      </c>
      <c r="CW5">
        <v>5</v>
      </c>
      <c r="CX5">
        <v>7</v>
      </c>
      <c r="CY5">
        <v>1</v>
      </c>
      <c r="CZ5">
        <v>0</v>
      </c>
      <c r="DA5">
        <v>5</v>
      </c>
      <c r="DC5">
        <f>((9/15)*100)</f>
        <v>60</v>
      </c>
      <c r="DD5">
        <f>((8/15)*100)</f>
        <v>53.333333333333336</v>
      </c>
      <c r="DE5">
        <f>((9/15)*100)</f>
        <v>60</v>
      </c>
      <c r="DF5">
        <f>((9/14)*100)</f>
        <v>64.285714285714292</v>
      </c>
      <c r="DG5">
        <f>((7/14)*100)</f>
        <v>50</v>
      </c>
      <c r="DH5">
        <f>((7/14)*100)</f>
        <v>50</v>
      </c>
      <c r="DI5">
        <f>((7/15)*100)</f>
        <v>46.666666666666664</v>
      </c>
      <c r="DJ5">
        <f>((7/15)*100)</f>
        <v>46.666666666666664</v>
      </c>
      <c r="DK5">
        <f>((15/15)*100)</f>
        <v>100</v>
      </c>
      <c r="DL5">
        <f>((9/17)*100)</f>
        <v>52.941176470588239</v>
      </c>
      <c r="DM5">
        <f>((9/17)*100)</f>
        <v>52.941176470588239</v>
      </c>
      <c r="DN5">
        <f>((15/17)*100)</f>
        <v>88.235294117647058</v>
      </c>
      <c r="DP5">
        <f>((3/8)*100)</f>
        <v>37.5</v>
      </c>
      <c r="DQ5">
        <f>((0/8)*100)</f>
        <v>0</v>
      </c>
      <c r="DR5">
        <f>((1/8)*100)</f>
        <v>12.5</v>
      </c>
      <c r="DS5">
        <f>((3/9)*100)</f>
        <v>33.333333333333329</v>
      </c>
      <c r="DT5">
        <f>((2/9)*100)</f>
        <v>22.222222222222221</v>
      </c>
      <c r="DU5">
        <f>((0/9)*100)</f>
        <v>0</v>
      </c>
      <c r="DV5">
        <f>((0/7)*100)</f>
        <v>0</v>
      </c>
      <c r="DW5">
        <f>((0/7)*100)</f>
        <v>0</v>
      </c>
      <c r="DX5">
        <f>((5/7)*100)</f>
        <v>71.428571428571431</v>
      </c>
      <c r="DY5">
        <f>((1/7)*100)</f>
        <v>14.285714285714285</v>
      </c>
      <c r="DZ5">
        <f>((0/7)*100)</f>
        <v>0</v>
      </c>
      <c r="EA5">
        <f>((5/7)*100)</f>
        <v>71.428571428571431</v>
      </c>
    </row>
    <row r="6" spans="1:131" x14ac:dyDescent="0.25">
      <c r="A6">
        <v>170.80872299999999</v>
      </c>
      <c r="B6">
        <v>8.452909</v>
      </c>
      <c r="C6">
        <v>164.26887599999998</v>
      </c>
      <c r="D6">
        <v>7.0921940000000001</v>
      </c>
      <c r="E6">
        <v>171.61336599999998</v>
      </c>
      <c r="F6">
        <v>9.9926010000000005</v>
      </c>
      <c r="G6">
        <v>170.17540700000001</v>
      </c>
      <c r="H6">
        <v>6.0604589999999998</v>
      </c>
      <c r="K6">
        <f>(15/200)</f>
        <v>7.4999999999999997E-2</v>
      </c>
      <c r="L6">
        <f>(15/200)</f>
        <v>7.4999999999999997E-2</v>
      </c>
      <c r="M6">
        <f>(15/200)</f>
        <v>7.4999999999999997E-2</v>
      </c>
      <c r="N6">
        <f>(15/200)</f>
        <v>7.4999999999999997E-2</v>
      </c>
      <c r="P6">
        <f>(8/200)</f>
        <v>0.04</v>
      </c>
      <c r="Q6">
        <f>(8/200)</f>
        <v>0.04</v>
      </c>
      <c r="R6">
        <f>(9/200)</f>
        <v>4.4999999999999998E-2</v>
      </c>
      <c r="S6">
        <f>(8/200)</f>
        <v>0.04</v>
      </c>
      <c r="U6">
        <f>0.075+0.04</f>
        <v>0.11499999999999999</v>
      </c>
      <c r="V6">
        <f>0.075+0.04</f>
        <v>0.11499999999999999</v>
      </c>
      <c r="W6">
        <f>0.075+0.045</f>
        <v>0.12</v>
      </c>
      <c r="X6">
        <f>0.075+0.04</f>
        <v>0.11499999999999999</v>
      </c>
      <c r="Z6">
        <f>SQRT((ABS($A$7-$A$6)^2+(ABS($B$7-$B$6)^2)))</f>
        <v>27.767896328523882</v>
      </c>
      <c r="AA6">
        <f>SQRT((ABS($C$7-$C$6)^2+(ABS($D$7-$D$6)^2)))</f>
        <v>26.450821043450087</v>
      </c>
      <c r="AB6">
        <f>SQRT((ABS($E$7-$E$6)^2+(ABS($F$7-$F$6)^2)))</f>
        <v>27.982305398579182</v>
      </c>
      <c r="AC6">
        <f>SQRT((ABS($G$7-$G$6)^2+(ABS($H$7-$H$6)^2)))</f>
        <v>28.515909369892338</v>
      </c>
      <c r="AJ6">
        <f>1/0.115</f>
        <v>8.695652173913043</v>
      </c>
      <c r="AK6">
        <f>1/0.115</f>
        <v>8.695652173913043</v>
      </c>
      <c r="AL6">
        <f>1/0.12</f>
        <v>8.3333333333333339</v>
      </c>
      <c r="AM6">
        <f>1/0.115</f>
        <v>8.695652173913043</v>
      </c>
      <c r="AO6">
        <f t="shared" si="0"/>
        <v>241.45996807412072</v>
      </c>
      <c r="AP6">
        <f t="shared" si="1"/>
        <v>230.00713950826164</v>
      </c>
      <c r="AQ6">
        <f t="shared" si="2"/>
        <v>233.18587832149319</v>
      </c>
      <c r="AR6">
        <f t="shared" si="3"/>
        <v>247.96442930341166</v>
      </c>
      <c r="AT6">
        <f>SUM(U:X)</f>
        <v>35.859999999999928</v>
      </c>
      <c r="AV6">
        <f>((0.075/0.115)*100)</f>
        <v>65.217391304347814</v>
      </c>
      <c r="AW6">
        <f>((0.075/0.115)*100)</f>
        <v>65.217391304347814</v>
      </c>
      <c r="AX6">
        <f>((0.075/0.12)*100)</f>
        <v>62.5</v>
      </c>
      <c r="AY6">
        <f>((0.075/0.115)*100)</f>
        <v>65.217391304347814</v>
      </c>
      <c r="BA6">
        <f>((0.04/0.115)*100)</f>
        <v>34.782608695652172</v>
      </c>
      <c r="BB6">
        <f>((0.04/0.115)*100)</f>
        <v>34.782608695652172</v>
      </c>
      <c r="BC6">
        <f>((0.045/0.12)*100)</f>
        <v>37.5</v>
      </c>
      <c r="BD6">
        <f>((0.04/0.115)*100)</f>
        <v>34.782608695652172</v>
      </c>
      <c r="BF6">
        <f>ABS($B$6-$D$6)</f>
        <v>1.3607149999999999</v>
      </c>
      <c r="BG6">
        <f>ABS($F$6-$H$6)</f>
        <v>3.9321420000000007</v>
      </c>
      <c r="BL6">
        <f>SQRT((ABS($A$6-$E$6)^2+(ABS($B$6-$F$6)^2)))</f>
        <v>1.7372684917170977</v>
      </c>
      <c r="BM6">
        <f>SQRT((ABS($C$6-$G$6)^2+(ABS($D$6-$H$6)^2)))</f>
        <v>5.9959641063123739</v>
      </c>
      <c r="BO6">
        <f>SQRT((ABS($A$6-$G$6)^2+(ABS($B$6-$H$6)^2)))</f>
        <v>2.4748547752051988</v>
      </c>
      <c r="BP6">
        <f>SQRT((ABS($C$6-$E$6)^2+(ABS($D$6-$F$6)^2)))</f>
        <v>7.8964481968635178</v>
      </c>
      <c r="BR6">
        <f>DEGREES(ACOS((21.5042678549194^2+23.6296044375777^2-4.92119434613234^2)/(2*21.5042678549194*23.6296044375777)))</f>
        <v>11.300076648953549</v>
      </c>
      <c r="BS6">
        <f>DEGREES(ACOS((4.92119434613234^2+26.1237622896388^2-23.8934838652338^2)/(2*4.92119434613234*26.1237622896388)))</f>
        <v>58.12667533378324</v>
      </c>
      <c r="BU6">
        <v>15</v>
      </c>
      <c r="BV6">
        <v>9</v>
      </c>
      <c r="BW6">
        <v>6</v>
      </c>
      <c r="BX6">
        <v>7</v>
      </c>
      <c r="BY6">
        <v>15</v>
      </c>
      <c r="BZ6">
        <v>9</v>
      </c>
      <c r="CA6">
        <v>6</v>
      </c>
      <c r="CB6">
        <v>7</v>
      </c>
      <c r="CC6">
        <v>15</v>
      </c>
      <c r="CD6">
        <v>6</v>
      </c>
      <c r="CE6">
        <v>7</v>
      </c>
      <c r="CF6">
        <v>14</v>
      </c>
      <c r="CG6">
        <v>15</v>
      </c>
      <c r="CH6">
        <v>7</v>
      </c>
      <c r="CI6">
        <v>7</v>
      </c>
      <c r="CJ6">
        <v>14</v>
      </c>
      <c r="CL6">
        <v>8</v>
      </c>
      <c r="CM6">
        <v>2</v>
      </c>
      <c r="CN6">
        <v>0</v>
      </c>
      <c r="CO6">
        <v>0</v>
      </c>
      <c r="CP6">
        <v>8</v>
      </c>
      <c r="CQ6">
        <v>2</v>
      </c>
      <c r="CR6">
        <v>0</v>
      </c>
      <c r="CS6">
        <v>0</v>
      </c>
      <c r="CT6">
        <v>9</v>
      </c>
      <c r="CU6">
        <v>0</v>
      </c>
      <c r="CV6">
        <v>0</v>
      </c>
      <c r="CW6">
        <v>8</v>
      </c>
      <c r="CX6">
        <v>8</v>
      </c>
      <c r="CY6">
        <v>0</v>
      </c>
      <c r="CZ6">
        <v>0</v>
      </c>
      <c r="DA6">
        <v>8</v>
      </c>
      <c r="DC6">
        <f>((9/15)*100)</f>
        <v>60</v>
      </c>
      <c r="DD6">
        <f>((6/15)*100)</f>
        <v>40</v>
      </c>
      <c r="DE6">
        <f>((7/15)*100)</f>
        <v>46.666666666666664</v>
      </c>
      <c r="DF6">
        <f>((9/15)*100)</f>
        <v>60</v>
      </c>
      <c r="DG6">
        <f>((6/15)*100)</f>
        <v>40</v>
      </c>
      <c r="DH6">
        <f>((7/15)*100)</f>
        <v>46.666666666666664</v>
      </c>
      <c r="DI6">
        <f>((6/15)*100)</f>
        <v>40</v>
      </c>
      <c r="DJ6">
        <f>((7/15)*100)</f>
        <v>46.666666666666664</v>
      </c>
      <c r="DK6">
        <f>((14/15)*100)</f>
        <v>93.333333333333329</v>
      </c>
      <c r="DL6">
        <f>((7/15)*100)</f>
        <v>46.666666666666664</v>
      </c>
      <c r="DM6">
        <f>((7/15)*100)</f>
        <v>46.666666666666664</v>
      </c>
      <c r="DN6">
        <f>((14/15)*100)</f>
        <v>93.333333333333329</v>
      </c>
      <c r="DP6">
        <f>((2/8)*100)</f>
        <v>25</v>
      </c>
      <c r="DQ6">
        <f>((0/8)*100)</f>
        <v>0</v>
      </c>
      <c r="DR6">
        <f>((0/8)*100)</f>
        <v>0</v>
      </c>
      <c r="DS6">
        <f>((2/8)*100)</f>
        <v>25</v>
      </c>
      <c r="DT6">
        <f>((0/8)*100)</f>
        <v>0</v>
      </c>
      <c r="DU6">
        <f>((0/8)*100)</f>
        <v>0</v>
      </c>
      <c r="DV6">
        <f>((0/9)*100)</f>
        <v>0</v>
      </c>
      <c r="DW6">
        <f>((0/9)*100)</f>
        <v>0</v>
      </c>
      <c r="DX6">
        <f>((8/9)*100)</f>
        <v>88.888888888888886</v>
      </c>
      <c r="DY6">
        <f>((0/8)*100)</f>
        <v>0</v>
      </c>
      <c r="DZ6">
        <f>((0/8)*100)</f>
        <v>0</v>
      </c>
      <c r="EA6">
        <f>((8/8)*100)</f>
        <v>100</v>
      </c>
    </row>
    <row r="7" spans="1:131" x14ac:dyDescent="0.25">
      <c r="A7">
        <v>198.57458800000001</v>
      </c>
      <c r="B7">
        <v>8.1170410000000004</v>
      </c>
      <c r="C7">
        <v>190.719337</v>
      </c>
      <c r="D7">
        <v>7.2302039999999996</v>
      </c>
      <c r="E7">
        <v>199.591838</v>
      </c>
      <c r="F7">
        <v>9.5294380000000007</v>
      </c>
      <c r="G7">
        <v>198.686172</v>
      </c>
      <c r="H7">
        <v>5.5188259999999998</v>
      </c>
      <c r="K7">
        <f>(14/200)</f>
        <v>7.0000000000000007E-2</v>
      </c>
      <c r="L7">
        <f>(13/200)</f>
        <v>6.5000000000000002E-2</v>
      </c>
      <c r="M7">
        <f>(14/200)</f>
        <v>7.0000000000000007E-2</v>
      </c>
      <c r="N7">
        <f>(11/200)</f>
        <v>5.5E-2</v>
      </c>
      <c r="P7">
        <f>(9/200)</f>
        <v>4.4999999999999998E-2</v>
      </c>
      <c r="Q7">
        <f>(8/200)</f>
        <v>0.04</v>
      </c>
      <c r="R7">
        <f>(8/200)</f>
        <v>0.04</v>
      </c>
      <c r="S7">
        <f>(9/200)</f>
        <v>4.4999999999999998E-2</v>
      </c>
      <c r="U7">
        <f>0.07+0.045</f>
        <v>0.115</v>
      </c>
      <c r="V7">
        <f>0.065+0.04</f>
        <v>0.10500000000000001</v>
      </c>
      <c r="W7">
        <f>0.07+0.04</f>
        <v>0.11000000000000001</v>
      </c>
      <c r="X7">
        <f>0.055+0.045</f>
        <v>0.1</v>
      </c>
      <c r="Z7">
        <f>SQRT((ABS($A$8-$A$7)^2+(ABS($B$8-$B$7)^2)))</f>
        <v>24.368862647679972</v>
      </c>
      <c r="AA7">
        <f>SQRT((ABS($C$8-$C$7)^2+(ABS($D$8-$D$7)^2)))</f>
        <v>25.048037245554244</v>
      </c>
      <c r="AB7">
        <f>SQRT((ABS($E$8-$E$7)^2+(ABS($F$8-$F$7)^2)))</f>
        <v>23.629604437577704</v>
      </c>
      <c r="AC7">
        <f>SQRT((ABS($G$8-$G$7)^2+(ABS($H$8-$H$7)^2)))</f>
        <v>21.889421685612561</v>
      </c>
      <c r="AJ7">
        <f>1/0.115</f>
        <v>8.695652173913043</v>
      </c>
      <c r="AK7">
        <f>1/0.105</f>
        <v>9.5238095238095237</v>
      </c>
      <c r="AL7">
        <f>1/0.11</f>
        <v>9.0909090909090917</v>
      </c>
      <c r="AM7">
        <f>1/0.1</f>
        <v>10</v>
      </c>
      <c r="AO7">
        <f t="shared" si="0"/>
        <v>211.90315345808671</v>
      </c>
      <c r="AP7">
        <f t="shared" si="1"/>
        <v>238.55273567194516</v>
      </c>
      <c r="AQ7">
        <f t="shared" si="2"/>
        <v>214.81458579616091</v>
      </c>
      <c r="AR7">
        <f t="shared" si="3"/>
        <v>218.89421685612561</v>
      </c>
      <c r="AV7">
        <f>((0.07/0.115)*100)</f>
        <v>60.869565217391312</v>
      </c>
      <c r="AW7">
        <f>((0.065/0.105)*100)</f>
        <v>61.904761904761905</v>
      </c>
      <c r="AX7">
        <f>((0.07/0.11)*100)</f>
        <v>63.636363636363647</v>
      </c>
      <c r="AY7">
        <f>((0.055/0.1)*100)</f>
        <v>54.999999999999993</v>
      </c>
      <c r="BA7">
        <f>((0.045/0.115)*100)</f>
        <v>39.130434782608688</v>
      </c>
      <c r="BB7">
        <f>((0.04/0.105)*100)</f>
        <v>38.095238095238102</v>
      </c>
      <c r="BC7">
        <f>((0.04/0.11)*100)</f>
        <v>36.363636363636367</v>
      </c>
      <c r="BD7">
        <f>((0.045/0.1)*100)</f>
        <v>44.999999999999993</v>
      </c>
      <c r="BF7">
        <f>ABS($B$7-$D$7)</f>
        <v>0.88683700000000076</v>
      </c>
      <c r="BG7">
        <f>ABS($F$7-$H$7)</f>
        <v>4.010612000000001</v>
      </c>
      <c r="BL7">
        <f>SQRT((ABS($A$7-$E$7)^2+(ABS($B$7-$F$7)^2)))</f>
        <v>1.7405926715084665</v>
      </c>
      <c r="BM7">
        <f>SQRT((ABS($C$7-$G$7)^2+(ABS($D$7-$H$7)^2)))</f>
        <v>8.1485750027909205</v>
      </c>
      <c r="BO7">
        <f>SQRT((ABS($A$7-$G$7)^2+(ABS($B$7-$H$7)^2)))</f>
        <v>2.6006099621590701</v>
      </c>
      <c r="BP7">
        <f>SQRT((ABS($C$7-$E$7)^2+(ABS($D$7-$F$7)^2)))</f>
        <v>9.1655742308792085</v>
      </c>
      <c r="BR7">
        <f>DEGREES(ACOS((23.8934838652338^2+25.8013717556326^2-5.24795157313213^2)/(2*23.8934838652338*25.8013717556326)))</f>
        <v>11.299864405825017</v>
      </c>
      <c r="BS7" t="e">
        <f>DEGREES(ACOS((5.24795157313213^2+0^2-5.24795157313213^2)/(2*5.24795157313213*0)))</f>
        <v>#DIV/0!</v>
      </c>
      <c r="BU7">
        <v>14</v>
      </c>
      <c r="BV7">
        <v>6</v>
      </c>
      <c r="BW7">
        <v>6</v>
      </c>
      <c r="BX7">
        <v>6</v>
      </c>
      <c r="BY7">
        <v>13</v>
      </c>
      <c r="BZ7">
        <v>6</v>
      </c>
      <c r="CA7">
        <v>7</v>
      </c>
      <c r="CB7">
        <v>6</v>
      </c>
      <c r="CC7">
        <v>14</v>
      </c>
      <c r="CD7">
        <v>6</v>
      </c>
      <c r="CE7">
        <v>7</v>
      </c>
      <c r="CF7">
        <v>11</v>
      </c>
      <c r="CG7">
        <v>11</v>
      </c>
      <c r="CH7">
        <v>6</v>
      </c>
      <c r="CI7">
        <v>4</v>
      </c>
      <c r="CJ7">
        <v>11</v>
      </c>
      <c r="CL7">
        <v>9</v>
      </c>
      <c r="CM7">
        <v>2</v>
      </c>
      <c r="CN7">
        <v>0</v>
      </c>
      <c r="CO7">
        <v>1</v>
      </c>
      <c r="CP7">
        <v>8</v>
      </c>
      <c r="CQ7">
        <v>2</v>
      </c>
      <c r="CR7">
        <v>0</v>
      </c>
      <c r="CS7">
        <v>0</v>
      </c>
      <c r="CT7">
        <v>8</v>
      </c>
      <c r="CU7">
        <v>0</v>
      </c>
      <c r="CV7">
        <v>2</v>
      </c>
      <c r="CW7">
        <v>8</v>
      </c>
      <c r="CX7">
        <v>9</v>
      </c>
      <c r="CY7">
        <v>1</v>
      </c>
      <c r="CZ7">
        <v>2</v>
      </c>
      <c r="DA7">
        <v>8</v>
      </c>
      <c r="DC7">
        <f>((6/14)*100)</f>
        <v>42.857142857142854</v>
      </c>
      <c r="DD7">
        <f>((6/14)*100)</f>
        <v>42.857142857142854</v>
      </c>
      <c r="DE7">
        <f>((6/14)*100)</f>
        <v>42.857142857142854</v>
      </c>
      <c r="DF7">
        <f>((6/13)*100)</f>
        <v>46.153846153846153</v>
      </c>
      <c r="DG7">
        <f>((7/13)*100)</f>
        <v>53.846153846153847</v>
      </c>
      <c r="DH7">
        <f>((6/13)*100)</f>
        <v>46.153846153846153</v>
      </c>
      <c r="DI7">
        <f>((6/14)*100)</f>
        <v>42.857142857142854</v>
      </c>
      <c r="DJ7">
        <f>((7/14)*100)</f>
        <v>50</v>
      </c>
      <c r="DK7">
        <f>((11/14)*100)</f>
        <v>78.571428571428569</v>
      </c>
      <c r="DL7">
        <f>((6/11)*100)</f>
        <v>54.54545454545454</v>
      </c>
      <c r="DM7">
        <f>((4/11)*100)</f>
        <v>36.363636363636367</v>
      </c>
      <c r="DN7">
        <f>((11/11)*100)</f>
        <v>100</v>
      </c>
      <c r="DP7">
        <f>((2/9)*100)</f>
        <v>22.222222222222221</v>
      </c>
      <c r="DQ7">
        <f>((0/9)*100)</f>
        <v>0</v>
      </c>
      <c r="DR7">
        <f>((1/9)*100)</f>
        <v>11.111111111111111</v>
      </c>
      <c r="DS7">
        <f>((2/8)*100)</f>
        <v>25</v>
      </c>
      <c r="DT7">
        <f>((0/8)*100)</f>
        <v>0</v>
      </c>
      <c r="DU7">
        <f>((0/8)*100)</f>
        <v>0</v>
      </c>
      <c r="DV7">
        <f>((0/8)*100)</f>
        <v>0</v>
      </c>
      <c r="DW7">
        <f>((2/8)*100)</f>
        <v>25</v>
      </c>
      <c r="DX7">
        <f>((8/8)*100)</f>
        <v>100</v>
      </c>
      <c r="DY7">
        <f>((1/9)*100)</f>
        <v>11.111111111111111</v>
      </c>
      <c r="DZ7">
        <f>((2/9)*100)</f>
        <v>22.222222222222221</v>
      </c>
      <c r="EA7">
        <f>((8/9)*100)</f>
        <v>88.888888888888886</v>
      </c>
    </row>
    <row r="8" spans="1:131" x14ac:dyDescent="0.25">
      <c r="A8">
        <v>222.93494999999999</v>
      </c>
      <c r="B8">
        <v>7.4734340000000001</v>
      </c>
      <c r="C8">
        <v>215.75702100000001</v>
      </c>
      <c r="D8">
        <v>6.5101000000000004</v>
      </c>
      <c r="E8">
        <v>223.21348399999999</v>
      </c>
      <c r="F8">
        <v>8.9162119999999998</v>
      </c>
      <c r="G8">
        <v>220.56277800000001</v>
      </c>
      <c r="H8">
        <v>4.7698989999999997</v>
      </c>
      <c r="K8">
        <f>(13/200)</f>
        <v>6.5000000000000002E-2</v>
      </c>
      <c r="L8">
        <f>(14/200)</f>
        <v>7.0000000000000007E-2</v>
      </c>
      <c r="M8">
        <f>(14/200)</f>
        <v>7.0000000000000007E-2</v>
      </c>
      <c r="N8">
        <f>(14/200)</f>
        <v>7.0000000000000007E-2</v>
      </c>
      <c r="P8">
        <f>(8/200)</f>
        <v>0.04</v>
      </c>
      <c r="Q8">
        <f>(9/200)</f>
        <v>4.4999999999999998E-2</v>
      </c>
      <c r="R8">
        <f>(9/200)</f>
        <v>4.4999999999999998E-2</v>
      </c>
      <c r="S8">
        <f>(10/200)</f>
        <v>0.05</v>
      </c>
      <c r="U8">
        <f>0.065+0.04</f>
        <v>0.10500000000000001</v>
      </c>
      <c r="V8">
        <f>0.07+0.045</f>
        <v>0.115</v>
      </c>
      <c r="W8">
        <f>0.07+0.045</f>
        <v>0.115</v>
      </c>
      <c r="X8">
        <f>0.07+0.05</f>
        <v>0.12000000000000001</v>
      </c>
      <c r="Z8">
        <f>SQRT((ABS($A$9-$A$8)^2+(ABS($B$9-$B$8)^2)))</f>
        <v>24.377919537234202</v>
      </c>
      <c r="AA8">
        <f>SQRT((ABS($C$9-$C$8)^2+(ABS($D$9-$D$8)^2)))</f>
        <v>23.788928882658421</v>
      </c>
      <c r="AB8">
        <f>SQRT((ABS($E$9-$E$8)^2+(ABS($F$9-$F$8)^2)))</f>
        <v>25.801371755632552</v>
      </c>
      <c r="AC8">
        <f>SQRT((ABS($G$9-$G$8)^2+(ABS($H$9-$H$8)^2)))</f>
        <v>26.123762289638826</v>
      </c>
      <c r="AJ8">
        <f>1/0.105</f>
        <v>9.5238095238095237</v>
      </c>
      <c r="AK8">
        <f>1/0.115</f>
        <v>8.695652173913043</v>
      </c>
      <c r="AL8">
        <f>1/0.115</f>
        <v>8.695652173913043</v>
      </c>
      <c r="AM8">
        <f>1/0.12</f>
        <v>8.3333333333333339</v>
      </c>
      <c r="AO8">
        <f t="shared" si="0"/>
        <v>232.17066225937333</v>
      </c>
      <c r="AP8">
        <f t="shared" si="1"/>
        <v>206.86025115355147</v>
      </c>
      <c r="AQ8">
        <f t="shared" si="2"/>
        <v>224.35975439680479</v>
      </c>
      <c r="AR8">
        <f t="shared" si="3"/>
        <v>217.69801908032352</v>
      </c>
      <c r="AV8">
        <f>((0.065/0.105)*100)</f>
        <v>61.904761904761905</v>
      </c>
      <c r="AW8">
        <f>((0.07/0.115)*100)</f>
        <v>60.869565217391312</v>
      </c>
      <c r="AX8">
        <f>((0.07/0.115)*100)</f>
        <v>60.869565217391312</v>
      </c>
      <c r="AY8">
        <f>((0.07/0.12)*100)</f>
        <v>58.333333333333336</v>
      </c>
      <c r="BA8">
        <f>((0.04/0.105)*100)</f>
        <v>38.095238095238102</v>
      </c>
      <c r="BB8">
        <f>((0.045/0.115)*100)</f>
        <v>39.130434782608688</v>
      </c>
      <c r="BC8">
        <f>((0.045/0.115)*100)</f>
        <v>39.130434782608688</v>
      </c>
      <c r="BD8">
        <f>((0.05/0.12)*100)</f>
        <v>41.666666666666671</v>
      </c>
      <c r="BF8">
        <f>ABS($B$8-$D$8)</f>
        <v>0.96333399999999969</v>
      </c>
      <c r="BG8">
        <f>ABS($F$8-$H$8)</f>
        <v>4.1463130000000001</v>
      </c>
      <c r="BL8">
        <f>SQRT((ABS($A$8-$E$8)^2+(ABS($B$8-$F$8)^2)))</f>
        <v>1.4694180979013438</v>
      </c>
      <c r="BM8">
        <f>SQRT((ABS($C$8-$G$8)^2+(ABS($D$8-$H$8)^2)))</f>
        <v>5.1111251073956305</v>
      </c>
      <c r="BO8">
        <f>SQRT((ABS($A$8-$G$8)^2+(ABS($B$8-$H$8)^2)))</f>
        <v>3.5967070347484373</v>
      </c>
      <c r="BP8">
        <f>SQRT((ABS($C$8-$E$8)^2+(ABS($D$8-$F$8)^2)))</f>
        <v>7.8350632050362412</v>
      </c>
      <c r="BR8" t="e">
        <f>DEGREES(ACOS((5.24795157313213^2+0^2-5.24795157313213^2)/(2*5.24795157313213*0)))</f>
        <v>#DIV/0!</v>
      </c>
      <c r="BU8">
        <v>13</v>
      </c>
      <c r="BV8">
        <v>7</v>
      </c>
      <c r="BW8">
        <v>4</v>
      </c>
      <c r="BX8">
        <v>6</v>
      </c>
      <c r="BY8">
        <v>14</v>
      </c>
      <c r="BZ8">
        <v>7</v>
      </c>
      <c r="CA8">
        <v>7</v>
      </c>
      <c r="CB8">
        <v>4</v>
      </c>
      <c r="CC8">
        <v>14</v>
      </c>
      <c r="CD8">
        <v>4</v>
      </c>
      <c r="CE8">
        <v>7</v>
      </c>
      <c r="CF8">
        <v>12</v>
      </c>
      <c r="CG8">
        <v>14</v>
      </c>
      <c r="CH8">
        <v>6</v>
      </c>
      <c r="CI8">
        <v>5</v>
      </c>
      <c r="CJ8">
        <v>12</v>
      </c>
      <c r="CL8">
        <v>8</v>
      </c>
      <c r="CM8">
        <v>1</v>
      </c>
      <c r="CN8">
        <v>0</v>
      </c>
      <c r="CO8">
        <v>3</v>
      </c>
      <c r="CP8">
        <v>9</v>
      </c>
      <c r="CQ8">
        <v>1</v>
      </c>
      <c r="CR8">
        <v>2</v>
      </c>
      <c r="CS8">
        <v>2</v>
      </c>
      <c r="CT8">
        <v>9</v>
      </c>
      <c r="CU8">
        <v>0</v>
      </c>
      <c r="CV8">
        <v>2</v>
      </c>
      <c r="CW8">
        <v>7</v>
      </c>
      <c r="CX8">
        <v>10</v>
      </c>
      <c r="CY8">
        <v>3</v>
      </c>
      <c r="CZ8">
        <v>0</v>
      </c>
      <c r="DA8">
        <v>7</v>
      </c>
      <c r="DC8">
        <f>((7/13)*100)</f>
        <v>53.846153846153847</v>
      </c>
      <c r="DD8">
        <f>((4/13)*100)</f>
        <v>30.76923076923077</v>
      </c>
      <c r="DE8">
        <f>((6/13)*100)</f>
        <v>46.153846153846153</v>
      </c>
      <c r="DF8">
        <f>((7/14)*100)</f>
        <v>50</v>
      </c>
      <c r="DG8">
        <f>((7/14)*100)</f>
        <v>50</v>
      </c>
      <c r="DH8">
        <f>((4/14)*100)</f>
        <v>28.571428571428569</v>
      </c>
      <c r="DI8">
        <f>((4/14)*100)</f>
        <v>28.571428571428569</v>
      </c>
      <c r="DJ8">
        <f>((7/14)*100)</f>
        <v>50</v>
      </c>
      <c r="DK8">
        <f>((12/14)*100)</f>
        <v>85.714285714285708</v>
      </c>
      <c r="DL8">
        <f>((6/14)*100)</f>
        <v>42.857142857142854</v>
      </c>
      <c r="DM8">
        <f>((5/14)*100)</f>
        <v>35.714285714285715</v>
      </c>
      <c r="DN8">
        <f>((12/14)*100)</f>
        <v>85.714285714285708</v>
      </c>
      <c r="DP8">
        <f>((1/8)*100)</f>
        <v>12.5</v>
      </c>
      <c r="DQ8">
        <f>((0/8)*100)</f>
        <v>0</v>
      </c>
      <c r="DR8">
        <f>((3/8)*100)</f>
        <v>37.5</v>
      </c>
      <c r="DS8">
        <f>((1/9)*100)</f>
        <v>11.111111111111111</v>
      </c>
      <c r="DT8">
        <f>((2/9)*100)</f>
        <v>22.222222222222221</v>
      </c>
      <c r="DU8">
        <f>((2/9)*100)</f>
        <v>22.222222222222221</v>
      </c>
      <c r="DV8">
        <f>((0/9)*100)</f>
        <v>0</v>
      </c>
      <c r="DW8">
        <f>((2/9)*100)</f>
        <v>22.222222222222221</v>
      </c>
      <c r="DX8">
        <f>((7/9)*100)</f>
        <v>77.777777777777786</v>
      </c>
      <c r="DY8">
        <f>((3/10)*100)</f>
        <v>30</v>
      </c>
      <c r="DZ8">
        <f>((0/10)*100)</f>
        <v>0</v>
      </c>
      <c r="EA8">
        <f>((7/10)*100)</f>
        <v>70</v>
      </c>
    </row>
    <row r="9" spans="1:131" x14ac:dyDescent="0.25">
      <c r="A9">
        <v>247.31212199999999</v>
      </c>
      <c r="B9">
        <v>7.2825249999999997</v>
      </c>
      <c r="C9">
        <v>239.52727300000001</v>
      </c>
      <c r="D9">
        <v>5.5676259999999997</v>
      </c>
      <c r="E9">
        <v>249.013836</v>
      </c>
      <c r="F9">
        <v>9.1456049999999998</v>
      </c>
      <c r="G9">
        <v>246.684494</v>
      </c>
      <c r="H9">
        <v>4.4429290000000004</v>
      </c>
      <c r="P9">
        <f>(10/200)</f>
        <v>0.05</v>
      </c>
      <c r="Q9">
        <f>(9/200)</f>
        <v>4.4999999999999998E-2</v>
      </c>
      <c r="BF9">
        <f>ABS($B$9-$D$9)</f>
        <v>1.714899</v>
      </c>
      <c r="BG9">
        <f>ABS($F$9-$H$9)</f>
        <v>4.7026759999999994</v>
      </c>
      <c r="BI9">
        <v>4.5850195000000005</v>
      </c>
      <c r="BJ9">
        <v>3.7857254999999999</v>
      </c>
      <c r="BO9">
        <f>SQRT((ABS($A$9-$G$9)^2+(ABS($B$9-$H$9)^2)))</f>
        <v>2.9081303873107172</v>
      </c>
      <c r="BP9">
        <f>SQRT((ABS($C$9-$E$9)^2+(ABS($D$9-$F$9)^2)))</f>
        <v>10.138876233459495</v>
      </c>
      <c r="CL9">
        <v>10</v>
      </c>
      <c r="CM9">
        <v>3</v>
      </c>
      <c r="CN9">
        <v>0</v>
      </c>
      <c r="CO9">
        <v>2</v>
      </c>
      <c r="CP9">
        <v>9</v>
      </c>
      <c r="CQ9">
        <v>3</v>
      </c>
      <c r="CR9">
        <v>2</v>
      </c>
      <c r="CS9">
        <v>0</v>
      </c>
      <c r="DP9">
        <f>((3/10)*100)</f>
        <v>30</v>
      </c>
      <c r="DQ9">
        <f>((0/10)*100)</f>
        <v>0</v>
      </c>
      <c r="DR9">
        <f>((2/10)*100)</f>
        <v>20</v>
      </c>
      <c r="DS9">
        <f>((3/9)*100)</f>
        <v>33.333333333333329</v>
      </c>
      <c r="DT9">
        <f>((2/9)*100)</f>
        <v>22.222222222222221</v>
      </c>
      <c r="DU9">
        <f>((0/9)*100)</f>
        <v>0</v>
      </c>
    </row>
    <row r="10" spans="1:131" x14ac:dyDescent="0.25">
      <c r="A10" t="s">
        <v>22</v>
      </c>
      <c r="B10" t="s">
        <v>22</v>
      </c>
      <c r="C10" t="s">
        <v>22</v>
      </c>
      <c r="D10" t="s">
        <v>22</v>
      </c>
      <c r="E10" t="s">
        <v>22</v>
      </c>
      <c r="F10" t="s">
        <v>22</v>
      </c>
      <c r="G10" t="s">
        <v>22</v>
      </c>
      <c r="H10" t="s">
        <v>22</v>
      </c>
      <c r="BR10">
        <f>DEGREES(ACOS((23.4625190152957^2+22.7484355864514^2-3.94420176701953^2)/(2*23.4625190152957*22.7484355864514)))</f>
        <v>9.6314852830924504</v>
      </c>
      <c r="BS10">
        <f>DEGREES(ACOS((4.5558170189686^2+24.7726922987643^2-23.4625190152957^2)/(2*4.5558170189686*24.7726922987643)))</f>
        <v>68.165298853813724</v>
      </c>
    </row>
    <row r="11" spans="1:131" x14ac:dyDescent="0.25">
      <c r="A11">
        <v>231.086162</v>
      </c>
      <c r="B11">
        <v>5.4299489999999997</v>
      </c>
      <c r="C11">
        <v>238.21287699999999</v>
      </c>
      <c r="D11">
        <v>7.0760100000000001</v>
      </c>
      <c r="E11">
        <v>231.742424</v>
      </c>
      <c r="F11">
        <v>4.2975250000000003</v>
      </c>
      <c r="G11">
        <v>233.28429199999999</v>
      </c>
      <c r="H11">
        <v>8.5844950000000004</v>
      </c>
      <c r="K11">
        <f>(13/200)</f>
        <v>6.5000000000000002E-2</v>
      </c>
      <c r="L11">
        <f>(13/200)</f>
        <v>6.5000000000000002E-2</v>
      </c>
      <c r="M11">
        <f>(13/200)</f>
        <v>6.5000000000000002E-2</v>
      </c>
      <c r="N11">
        <f>(15/200)</f>
        <v>7.4999999999999997E-2</v>
      </c>
      <c r="P11">
        <f>(9/200)</f>
        <v>4.4999999999999998E-2</v>
      </c>
      <c r="Q11">
        <f>(11/200)</f>
        <v>5.5E-2</v>
      </c>
      <c r="R11">
        <f>(9/200)</f>
        <v>4.4999999999999998E-2</v>
      </c>
      <c r="S11">
        <f>(9/200)</f>
        <v>4.4999999999999998E-2</v>
      </c>
      <c r="U11">
        <f>0.065+0.045</f>
        <v>0.11</v>
      </c>
      <c r="V11">
        <f>0.065+0.055</f>
        <v>0.12</v>
      </c>
      <c r="W11">
        <f>0.065+0.045</f>
        <v>0.11</v>
      </c>
      <c r="X11">
        <f>0.075+0.045</f>
        <v>0.12</v>
      </c>
      <c r="Z11">
        <f>SQRT((ABS($A$12-$A$11)^2+(ABS($B$12-$B$11)^2)))</f>
        <v>22.001323059711066</v>
      </c>
      <c r="AA11">
        <f>SQRT((ABS($C$12-$C$11)^2+(ABS($D$12-$D$11)^2)))</f>
        <v>22.698478145384463</v>
      </c>
      <c r="AB11">
        <f>SQRT((ABS($E$12-$E$11)^2+(ABS($F$12-$F$11)^2)))</f>
        <v>22.748435586451443</v>
      </c>
      <c r="AC11">
        <f>SQRT((ABS($G$12-$G$11)^2+(ABS($H$12-$H$11)^2)))</f>
        <v>24.772692298764355</v>
      </c>
      <c r="AJ11">
        <f t="shared" ref="AJ11:AJ18" si="4">1/0.11</f>
        <v>9.0909090909090917</v>
      </c>
      <c r="AK11">
        <f>1/0.12</f>
        <v>8.3333333333333339</v>
      </c>
      <c r="AL11">
        <f>1/0.11</f>
        <v>9.0909090909090917</v>
      </c>
      <c r="AM11">
        <f>1/0.12</f>
        <v>8.3333333333333339</v>
      </c>
      <c r="AO11">
        <f t="shared" ref="AO11:AO19" si="5">$Z11/$U11</f>
        <v>200.01202781555514</v>
      </c>
      <c r="AP11">
        <f t="shared" ref="AP11:AP19" si="6">$AA11/$V11</f>
        <v>189.15398454487053</v>
      </c>
      <c r="AQ11">
        <f t="shared" ref="AQ11:AQ18" si="7">$AB11/$W11</f>
        <v>206.8039598768313</v>
      </c>
      <c r="AR11">
        <f t="shared" ref="AR11:AR18" si="8">$AC11/$X11</f>
        <v>206.43910248970298</v>
      </c>
      <c r="AV11">
        <f>((0.065/0.11)*100)</f>
        <v>59.090909090909093</v>
      </c>
      <c r="AW11">
        <f>((0.065/0.12)*100)</f>
        <v>54.166666666666671</v>
      </c>
      <c r="AX11">
        <f>((0.065/0.11)*100)</f>
        <v>59.090909090909093</v>
      </c>
      <c r="AY11">
        <f>((0.075/0.12)*100)</f>
        <v>62.5</v>
      </c>
      <c r="BA11">
        <f>((0.045/0.11)*100)</f>
        <v>40.909090909090907</v>
      </c>
      <c r="BB11">
        <f>((0.055/0.12)*100)</f>
        <v>45.833333333333336</v>
      </c>
      <c r="BC11">
        <f>((0.045/0.11)*100)</f>
        <v>40.909090909090907</v>
      </c>
      <c r="BD11">
        <f>((0.045/0.12)*100)</f>
        <v>37.5</v>
      </c>
      <c r="BF11">
        <f>ABS($B$11-$D$11)</f>
        <v>1.6460610000000004</v>
      </c>
      <c r="BG11">
        <f>ABS($F$11-$H$11)</f>
        <v>4.2869700000000002</v>
      </c>
      <c r="BL11">
        <f>SQRT((ABS($A$11-$E$11)^2+(ABS($B$11-$F$11)^2)))</f>
        <v>1.308840681068554</v>
      </c>
      <c r="BM11">
        <f>SQRT((ABS($C$11-$G$11)^2+(ABS($D$11-$H$11)^2)))</f>
        <v>5.154267852707112</v>
      </c>
      <c r="BO11">
        <f>SQRT((ABS($A$11-$G$11)^2+(ABS($B$11-$H$11)^2)))</f>
        <v>3.8448583800988003</v>
      </c>
      <c r="BP11">
        <f>SQRT((ABS($C$11-$E$11)^2+(ABS($D$11-$F$11)^2)))</f>
        <v>7.0417853503521322</v>
      </c>
      <c r="BR11">
        <f>DEGREES(ACOS((25.7257630873098^2+25.7341024476222^2-3.77034505163069^2)/(2*25.7257630873098*25.7341024476222)))</f>
        <v>8.4033673102152395</v>
      </c>
      <c r="BS11">
        <f>DEGREES(ACOS((24.2946058386602^2+24.0349682693358^2-4.27625241055588^2)/(2*24.2946058386602*24.0349682693358)))</f>
        <v>10.133827356242262</v>
      </c>
      <c r="BU11">
        <v>13</v>
      </c>
      <c r="BV11">
        <v>7</v>
      </c>
      <c r="BW11">
        <v>5</v>
      </c>
      <c r="BX11">
        <v>7</v>
      </c>
      <c r="BY11">
        <v>13</v>
      </c>
      <c r="BZ11">
        <v>7</v>
      </c>
      <c r="CA11">
        <v>5</v>
      </c>
      <c r="CB11">
        <v>4</v>
      </c>
      <c r="CC11">
        <v>13</v>
      </c>
      <c r="CD11">
        <v>5</v>
      </c>
      <c r="CE11">
        <v>5</v>
      </c>
      <c r="CF11">
        <v>13</v>
      </c>
      <c r="CG11">
        <v>15</v>
      </c>
      <c r="CH11">
        <v>7</v>
      </c>
      <c r="CI11">
        <v>6</v>
      </c>
      <c r="CJ11">
        <v>13</v>
      </c>
      <c r="CL11">
        <v>9</v>
      </c>
      <c r="CM11">
        <v>3</v>
      </c>
      <c r="CN11">
        <v>1</v>
      </c>
      <c r="CO11">
        <v>3</v>
      </c>
      <c r="CP11">
        <v>11</v>
      </c>
      <c r="CQ11">
        <v>3</v>
      </c>
      <c r="CR11">
        <v>0</v>
      </c>
      <c r="CS11">
        <v>0</v>
      </c>
      <c r="CT11">
        <v>9</v>
      </c>
      <c r="CU11">
        <v>1</v>
      </c>
      <c r="CV11">
        <v>1</v>
      </c>
      <c r="CW11">
        <v>7</v>
      </c>
      <c r="CX11">
        <v>9</v>
      </c>
      <c r="CY11">
        <v>3</v>
      </c>
      <c r="CZ11">
        <v>0</v>
      </c>
      <c r="DA11">
        <v>7</v>
      </c>
      <c r="DC11">
        <f>((7/13)*100)</f>
        <v>53.846153846153847</v>
      </c>
      <c r="DD11">
        <f>((5/13)*100)</f>
        <v>38.461538461538467</v>
      </c>
      <c r="DE11">
        <f>((7/13)*100)</f>
        <v>53.846153846153847</v>
      </c>
      <c r="DF11">
        <f>((7/13)*100)</f>
        <v>53.846153846153847</v>
      </c>
      <c r="DG11">
        <f>((5/13)*100)</f>
        <v>38.461538461538467</v>
      </c>
      <c r="DH11">
        <f>((4/13)*100)</f>
        <v>30.76923076923077</v>
      </c>
      <c r="DI11">
        <f>((5/13)*100)</f>
        <v>38.461538461538467</v>
      </c>
      <c r="DJ11">
        <f>((5/13)*100)</f>
        <v>38.461538461538467</v>
      </c>
      <c r="DK11">
        <f>((13/13)*100)</f>
        <v>100</v>
      </c>
      <c r="DL11">
        <f>((7/15)*100)</f>
        <v>46.666666666666664</v>
      </c>
      <c r="DM11">
        <f>((6/15)*100)</f>
        <v>40</v>
      </c>
      <c r="DN11">
        <f>((13/15)*100)</f>
        <v>86.666666666666671</v>
      </c>
      <c r="DP11">
        <f>((3/9)*100)</f>
        <v>33.333333333333329</v>
      </c>
      <c r="DQ11">
        <f>((1/9)*100)</f>
        <v>11.111111111111111</v>
      </c>
      <c r="DR11">
        <f>((3/9)*100)</f>
        <v>33.333333333333329</v>
      </c>
      <c r="DS11">
        <f>((3/11)*100)</f>
        <v>27.27272727272727</v>
      </c>
      <c r="DT11">
        <f>((0/11)*100)</f>
        <v>0</v>
      </c>
      <c r="DU11">
        <f>((0/11)*100)</f>
        <v>0</v>
      </c>
      <c r="DV11">
        <f>((1/9)*100)</f>
        <v>11.111111111111111</v>
      </c>
      <c r="DW11">
        <f>((1/9)*100)</f>
        <v>11.111111111111111</v>
      </c>
      <c r="DX11">
        <f>((7/9)*100)</f>
        <v>77.777777777777786</v>
      </c>
      <c r="DY11">
        <f>((3/9)*100)</f>
        <v>33.333333333333329</v>
      </c>
      <c r="DZ11">
        <f>((0/9)*100)</f>
        <v>0</v>
      </c>
      <c r="EA11">
        <f>((7/9)*100)</f>
        <v>77.777777777777786</v>
      </c>
    </row>
    <row r="12" spans="1:131" x14ac:dyDescent="0.25">
      <c r="A12">
        <v>209.09519899999998</v>
      </c>
      <c r="B12">
        <v>4.7548469999999998</v>
      </c>
      <c r="C12">
        <v>215.51904099999999</v>
      </c>
      <c r="D12">
        <v>6.6169700000000002</v>
      </c>
      <c r="E12">
        <v>208.99984699999999</v>
      </c>
      <c r="F12">
        <v>3.7812760000000001</v>
      </c>
      <c r="G12">
        <v>208.52749899999998</v>
      </c>
      <c r="H12">
        <v>7.6970919999999996</v>
      </c>
      <c r="K12">
        <f t="shared" ref="K12:K17" si="9">(14/200)</f>
        <v>7.0000000000000007E-2</v>
      </c>
      <c r="L12">
        <f>(12/200)</f>
        <v>0.06</v>
      </c>
      <c r="M12">
        <f>(12/200)</f>
        <v>0.06</v>
      </c>
      <c r="N12">
        <f>(12/200)</f>
        <v>0.06</v>
      </c>
      <c r="P12">
        <f t="shared" ref="P12:P17" si="10">(8/200)</f>
        <v>0.04</v>
      </c>
      <c r="Q12">
        <f>(9/200)</f>
        <v>4.4999999999999998E-2</v>
      </c>
      <c r="R12">
        <f>(9/200)</f>
        <v>4.4999999999999998E-2</v>
      </c>
      <c r="S12">
        <f>(9/200)</f>
        <v>4.4999999999999998E-2</v>
      </c>
      <c r="U12">
        <f t="shared" ref="U12:U17" si="11">0.07+0.04</f>
        <v>0.11000000000000001</v>
      </c>
      <c r="V12">
        <f>0.06+0.045</f>
        <v>0.105</v>
      </c>
      <c r="W12">
        <f>0.06+0.045</f>
        <v>0.105</v>
      </c>
      <c r="X12">
        <f>0.06+0.045</f>
        <v>0.105</v>
      </c>
      <c r="Z12">
        <f>SQRT((ABS($A$13-$A$12)^2+(ABS($B$13-$B$12)^2)))</f>
        <v>24.744629258388976</v>
      </c>
      <c r="AA12">
        <f>SQRT((ABS($C$13-$C$12)^2+(ABS($D$13-$D$12)^2)))</f>
        <v>24.563255447437857</v>
      </c>
      <c r="AB12">
        <f>SQRT((ABS($E$13-$E$12)^2+(ABS($F$13-$F$12)^2)))</f>
        <v>24.454873819259909</v>
      </c>
      <c r="AC12">
        <f>SQRT((ABS($G$13-$G$12)^2+(ABS($H$13-$H$12)^2)))</f>
        <v>24.034968269335817</v>
      </c>
      <c r="AJ12">
        <f t="shared" si="4"/>
        <v>9.0909090909090917</v>
      </c>
      <c r="AK12">
        <f>1/0.105</f>
        <v>9.5238095238095237</v>
      </c>
      <c r="AL12">
        <f>1/0.105</f>
        <v>9.5238095238095237</v>
      </c>
      <c r="AM12">
        <f>1/0.105</f>
        <v>9.5238095238095237</v>
      </c>
      <c r="AO12">
        <f t="shared" si="5"/>
        <v>224.95117507626338</v>
      </c>
      <c r="AP12">
        <f t="shared" si="6"/>
        <v>233.93576616607484</v>
      </c>
      <c r="AQ12">
        <f t="shared" si="7"/>
        <v>232.90356018342771</v>
      </c>
      <c r="AR12">
        <f t="shared" si="8"/>
        <v>228.90445970796017</v>
      </c>
      <c r="AV12">
        <f t="shared" ref="AV12:AV17" si="12">((0.07/0.11)*100)</f>
        <v>63.636363636363647</v>
      </c>
      <c r="AW12">
        <f>((0.06/0.105)*100)</f>
        <v>57.142857142857139</v>
      </c>
      <c r="AX12">
        <f>((0.06/0.105)*100)</f>
        <v>57.142857142857139</v>
      </c>
      <c r="AY12">
        <f>((0.06/0.105)*100)</f>
        <v>57.142857142857139</v>
      </c>
      <c r="BA12">
        <f t="shared" ref="BA12:BA17" si="13">((0.04/0.11)*100)</f>
        <v>36.363636363636367</v>
      </c>
      <c r="BB12">
        <f>((0.045/0.105)*100)</f>
        <v>42.857142857142854</v>
      </c>
      <c r="BC12">
        <f>((0.045/0.105)*100)</f>
        <v>42.857142857142854</v>
      </c>
      <c r="BD12">
        <f>((0.045/0.105)*100)</f>
        <v>42.857142857142854</v>
      </c>
      <c r="BF12">
        <f>ABS($B$12-$D$12)</f>
        <v>1.8621230000000004</v>
      </c>
      <c r="BG12">
        <f>ABS($F$12-$H$12)</f>
        <v>3.9158159999999995</v>
      </c>
      <c r="BL12">
        <f>SQRT((ABS($A$12-$E$12)^2+(ABS($B$12-$F$12)^2)))</f>
        <v>0.97822926553288003</v>
      </c>
      <c r="BM12">
        <f>SQRT((ABS($C$12-$G$12)^2+(ABS($D$12-$H$12)^2)))</f>
        <v>7.0744839439105478</v>
      </c>
      <c r="BO12">
        <f>SQRT((ABS($A$12-$G$12)^2+(ABS($B$12-$H$12)^2)))</f>
        <v>2.9965127949042705</v>
      </c>
      <c r="BP12">
        <f>SQRT((ABS($C$12-$E$12)^2+(ABS($D$12-$F$12)^2)))</f>
        <v>7.1092229442655679</v>
      </c>
      <c r="BR12">
        <f>DEGREES(ACOS((31.0214032264576^2+31.76709573864^2-4.31356721430048^2)/(2*31.0214032264576*31.76709573864)))</f>
        <v>7.760388428757099</v>
      </c>
      <c r="BS12">
        <f>DEGREES(ACOS((3.77034505163069^2+31.3320396440801^2-31.0214032264576^2)/(2*3.77034505163069*31.3320396440801)))</f>
        <v>81.827808235190318</v>
      </c>
      <c r="BU12">
        <v>14</v>
      </c>
      <c r="BV12">
        <v>7</v>
      </c>
      <c r="BW12">
        <v>5</v>
      </c>
      <c r="BX12">
        <v>5</v>
      </c>
      <c r="BY12">
        <v>12</v>
      </c>
      <c r="BZ12">
        <v>7</v>
      </c>
      <c r="CA12">
        <v>5</v>
      </c>
      <c r="CB12">
        <v>5</v>
      </c>
      <c r="CC12">
        <v>12</v>
      </c>
      <c r="CD12">
        <v>5</v>
      </c>
      <c r="CE12">
        <v>4</v>
      </c>
      <c r="CF12">
        <v>12</v>
      </c>
      <c r="CG12">
        <v>12</v>
      </c>
      <c r="CH12">
        <v>5</v>
      </c>
      <c r="CI12">
        <v>4</v>
      </c>
      <c r="CJ12">
        <v>12</v>
      </c>
      <c r="CL12">
        <v>8</v>
      </c>
      <c r="CM12">
        <v>3</v>
      </c>
      <c r="CN12">
        <v>0</v>
      </c>
      <c r="CO12">
        <v>0</v>
      </c>
      <c r="CP12">
        <v>9</v>
      </c>
      <c r="CQ12">
        <v>3</v>
      </c>
      <c r="CR12">
        <v>1</v>
      </c>
      <c r="CS12">
        <v>0</v>
      </c>
      <c r="CT12">
        <v>9</v>
      </c>
      <c r="CU12">
        <v>0</v>
      </c>
      <c r="CV12">
        <v>2</v>
      </c>
      <c r="CW12">
        <v>9</v>
      </c>
      <c r="CX12">
        <v>9</v>
      </c>
      <c r="CY12">
        <v>0</v>
      </c>
      <c r="CZ12">
        <v>2</v>
      </c>
      <c r="DA12">
        <v>9</v>
      </c>
      <c r="DC12">
        <f>((7/14)*100)</f>
        <v>50</v>
      </c>
      <c r="DD12">
        <f>((5/14)*100)</f>
        <v>35.714285714285715</v>
      </c>
      <c r="DE12">
        <f>((5/14)*100)</f>
        <v>35.714285714285715</v>
      </c>
      <c r="DF12">
        <f>((7/12)*100)</f>
        <v>58.333333333333336</v>
      </c>
      <c r="DG12">
        <f>((5/12)*100)</f>
        <v>41.666666666666671</v>
      </c>
      <c r="DH12">
        <f>((5/12)*100)</f>
        <v>41.666666666666671</v>
      </c>
      <c r="DI12">
        <f>((5/12)*100)</f>
        <v>41.666666666666671</v>
      </c>
      <c r="DJ12">
        <f>((4/12)*100)</f>
        <v>33.333333333333329</v>
      </c>
      <c r="DK12">
        <f>((12/12)*100)</f>
        <v>100</v>
      </c>
      <c r="DL12">
        <f>((5/12)*100)</f>
        <v>41.666666666666671</v>
      </c>
      <c r="DM12">
        <f>((4/12)*100)</f>
        <v>33.333333333333329</v>
      </c>
      <c r="DN12">
        <f>((12/12)*100)</f>
        <v>100</v>
      </c>
      <c r="DP12">
        <f>((3/8)*100)</f>
        <v>37.5</v>
      </c>
      <c r="DQ12">
        <f>((0/8)*100)</f>
        <v>0</v>
      </c>
      <c r="DR12">
        <f>((0/8)*100)</f>
        <v>0</v>
      </c>
      <c r="DS12">
        <f>((3/9)*100)</f>
        <v>33.333333333333329</v>
      </c>
      <c r="DT12">
        <f>((1/9)*100)</f>
        <v>11.111111111111111</v>
      </c>
      <c r="DU12">
        <f>((0/9)*100)</f>
        <v>0</v>
      </c>
      <c r="DV12">
        <f>((0/9)*100)</f>
        <v>0</v>
      </c>
      <c r="DW12">
        <f>((2/9)*100)</f>
        <v>22.222222222222221</v>
      </c>
      <c r="DX12">
        <f>((9/9)*100)</f>
        <v>100</v>
      </c>
      <c r="DY12">
        <f>((0/9)*100)</f>
        <v>0</v>
      </c>
      <c r="DZ12">
        <f>((2/9)*100)</f>
        <v>22.222222222222221</v>
      </c>
      <c r="EA12">
        <f>((9/9)*100)</f>
        <v>100</v>
      </c>
    </row>
    <row r="13" spans="1:131" x14ac:dyDescent="0.25">
      <c r="A13">
        <v>184.35244699999998</v>
      </c>
      <c r="B13">
        <v>5.0596430000000003</v>
      </c>
      <c r="C13">
        <v>190.95693899999998</v>
      </c>
      <c r="D13">
        <v>6.3789290000000003</v>
      </c>
      <c r="E13">
        <v>184.544997</v>
      </c>
      <c r="F13">
        <v>3.8154080000000001</v>
      </c>
      <c r="G13">
        <v>184.49576500000001</v>
      </c>
      <c r="H13">
        <v>8.0913769999999996</v>
      </c>
      <c r="K13">
        <f t="shared" si="9"/>
        <v>7.0000000000000007E-2</v>
      </c>
      <c r="L13">
        <f>(14/200)</f>
        <v>7.0000000000000007E-2</v>
      </c>
      <c r="M13">
        <f>(14/200)</f>
        <v>7.0000000000000007E-2</v>
      </c>
      <c r="N13">
        <f>(13/200)</f>
        <v>6.5000000000000002E-2</v>
      </c>
      <c r="P13">
        <f t="shared" si="10"/>
        <v>0.04</v>
      </c>
      <c r="Q13">
        <f>(10/200)</f>
        <v>0.05</v>
      </c>
      <c r="R13">
        <f>(10/200)</f>
        <v>0.05</v>
      </c>
      <c r="S13">
        <f>(10/200)</f>
        <v>0.05</v>
      </c>
      <c r="U13">
        <f t="shared" si="11"/>
        <v>0.11000000000000001</v>
      </c>
      <c r="V13">
        <f>0.07+0.05</f>
        <v>0.12000000000000001</v>
      </c>
      <c r="W13">
        <f>0.07+0.05</f>
        <v>0.12000000000000001</v>
      </c>
      <c r="X13">
        <f>0.065+0.05</f>
        <v>0.115</v>
      </c>
      <c r="Z13">
        <f>SQRT((ABS($A$14-$A$13)^2+(ABS($B$14-$B$13)^2)))</f>
        <v>24.705646548031265</v>
      </c>
      <c r="AA13">
        <f>SQRT((ABS($C$14-$C$13)^2+(ABS($D$14-$D$13)^2)))</f>
        <v>26.192168624258905</v>
      </c>
      <c r="AB13">
        <f>SQRT((ABS($E$14-$E$13)^2+(ABS($F$14-$F$13)^2)))</f>
        <v>25.73410244762217</v>
      </c>
      <c r="AC13">
        <f>SQRT((ABS($G$14-$G$13)^2+(ABS($H$14-$H$13)^2)))</f>
        <v>25.225072810498382</v>
      </c>
      <c r="AJ13">
        <f t="shared" si="4"/>
        <v>9.0909090909090917</v>
      </c>
      <c r="AK13">
        <f>1/0.12</f>
        <v>8.3333333333333339</v>
      </c>
      <c r="AL13">
        <f>1/0.12</f>
        <v>8.3333333333333339</v>
      </c>
      <c r="AM13">
        <f>1/0.115</f>
        <v>8.695652173913043</v>
      </c>
      <c r="AO13">
        <f t="shared" si="5"/>
        <v>224.59678680028421</v>
      </c>
      <c r="AP13">
        <f t="shared" si="6"/>
        <v>218.26807186882419</v>
      </c>
      <c r="AQ13">
        <f t="shared" si="7"/>
        <v>214.45085373018475</v>
      </c>
      <c r="AR13">
        <f t="shared" si="8"/>
        <v>219.34845922172505</v>
      </c>
      <c r="AV13">
        <f t="shared" si="12"/>
        <v>63.636363636363647</v>
      </c>
      <c r="AW13">
        <f>((0.07/0.12)*100)</f>
        <v>58.333333333333336</v>
      </c>
      <c r="AX13">
        <f>((0.07/0.12)*100)</f>
        <v>58.333333333333336</v>
      </c>
      <c r="AY13">
        <f>((0.065/0.115)*100)</f>
        <v>56.521739130434781</v>
      </c>
      <c r="BA13">
        <f t="shared" si="13"/>
        <v>36.363636363636367</v>
      </c>
      <c r="BB13">
        <f>((0.05/0.12)*100)</f>
        <v>41.666666666666671</v>
      </c>
      <c r="BC13">
        <f>((0.05/0.12)*100)</f>
        <v>41.666666666666671</v>
      </c>
      <c r="BD13">
        <f>((0.05/0.115)*100)</f>
        <v>43.478260869565219</v>
      </c>
      <c r="BF13">
        <f>ABS($B$13-$D$13)</f>
        <v>1.319286</v>
      </c>
      <c r="BG13">
        <f>ABS($F$13-$H$13)</f>
        <v>4.2759689999999999</v>
      </c>
      <c r="BL13">
        <f>SQRT((ABS($A$13-$E$13)^2+(ABS($B$13-$F$13)^2)))</f>
        <v>1.2590457647460656</v>
      </c>
      <c r="BM13">
        <f>SQRT((ABS($C$13-$G$13)^2+(ABS($D$13-$H$13)^2)))</f>
        <v>6.684253706359419</v>
      </c>
      <c r="BO13">
        <f>SQRT((ABS($A$13-$G$13)^2+(ABS($B$13-$H$13)^2)))</f>
        <v>3.035119618051322</v>
      </c>
      <c r="BP13">
        <f>SQRT((ABS($C$13-$E$13)^2+(ABS($D$13-$F$13)^2)))</f>
        <v>6.9054065867843564</v>
      </c>
      <c r="BR13">
        <f>DEGREES(ACOS((26.0226887532815^2+26.2886208944466^2-4.69447020120152^2)/(2*26.0226887532815*26.2886208944466)))</f>
        <v>10.280969724971078</v>
      </c>
      <c r="BS13">
        <f>DEGREES(ACOS((4.69447020120152^2+24.1654793218709^2-23.8557549467384^2)/(2*4.69447020120152*24.1654793218709)))</f>
        <v>80.637201009192907</v>
      </c>
      <c r="BU13">
        <v>14</v>
      </c>
      <c r="BV13">
        <v>9</v>
      </c>
      <c r="BW13">
        <v>5</v>
      </c>
      <c r="BX13">
        <v>5</v>
      </c>
      <c r="BY13">
        <v>14</v>
      </c>
      <c r="BZ13">
        <v>9</v>
      </c>
      <c r="CA13">
        <v>4</v>
      </c>
      <c r="CB13">
        <v>4</v>
      </c>
      <c r="CC13">
        <v>14</v>
      </c>
      <c r="CD13">
        <v>6</v>
      </c>
      <c r="CE13">
        <v>4</v>
      </c>
      <c r="CF13">
        <v>13</v>
      </c>
      <c r="CG13">
        <v>13</v>
      </c>
      <c r="CH13">
        <v>5</v>
      </c>
      <c r="CI13">
        <v>3</v>
      </c>
      <c r="CJ13">
        <v>13</v>
      </c>
      <c r="CL13">
        <v>8</v>
      </c>
      <c r="CM13">
        <v>3</v>
      </c>
      <c r="CN13">
        <v>1</v>
      </c>
      <c r="CO13">
        <v>1</v>
      </c>
      <c r="CP13">
        <v>10</v>
      </c>
      <c r="CQ13">
        <v>3</v>
      </c>
      <c r="CR13">
        <v>2</v>
      </c>
      <c r="CS13">
        <v>2</v>
      </c>
      <c r="CT13">
        <v>10</v>
      </c>
      <c r="CU13">
        <v>1</v>
      </c>
      <c r="CV13">
        <v>0</v>
      </c>
      <c r="CW13">
        <v>10</v>
      </c>
      <c r="CX13">
        <v>10</v>
      </c>
      <c r="CY13">
        <v>1</v>
      </c>
      <c r="CZ13">
        <v>0</v>
      </c>
      <c r="DA13">
        <v>10</v>
      </c>
      <c r="DC13">
        <f>((9/14)*100)</f>
        <v>64.285714285714292</v>
      </c>
      <c r="DD13">
        <f>((5/14)*100)</f>
        <v>35.714285714285715</v>
      </c>
      <c r="DE13">
        <f>((5/14)*100)</f>
        <v>35.714285714285715</v>
      </c>
      <c r="DF13">
        <f>((9/14)*100)</f>
        <v>64.285714285714292</v>
      </c>
      <c r="DG13">
        <f>((4/14)*100)</f>
        <v>28.571428571428569</v>
      </c>
      <c r="DH13">
        <f>((4/14)*100)</f>
        <v>28.571428571428569</v>
      </c>
      <c r="DI13">
        <f>((6/14)*100)</f>
        <v>42.857142857142854</v>
      </c>
      <c r="DJ13">
        <f>((4/14)*100)</f>
        <v>28.571428571428569</v>
      </c>
      <c r="DK13">
        <f>((13/14)*100)</f>
        <v>92.857142857142861</v>
      </c>
      <c r="DL13">
        <f>((5/13)*100)</f>
        <v>38.461538461538467</v>
      </c>
      <c r="DM13">
        <f>((3/13)*100)</f>
        <v>23.076923076923077</v>
      </c>
      <c r="DN13">
        <f>((13/13)*100)</f>
        <v>100</v>
      </c>
      <c r="DP13">
        <f>((3/8)*100)</f>
        <v>37.5</v>
      </c>
      <c r="DQ13">
        <f>((1/8)*100)</f>
        <v>12.5</v>
      </c>
      <c r="DR13">
        <f>((1/8)*100)</f>
        <v>12.5</v>
      </c>
      <c r="DS13">
        <f>((3/10)*100)</f>
        <v>30</v>
      </c>
      <c r="DT13">
        <f>((2/10)*100)</f>
        <v>20</v>
      </c>
      <c r="DU13">
        <f>((2/10)*100)</f>
        <v>20</v>
      </c>
      <c r="DV13">
        <f>((1/10)*100)</f>
        <v>10</v>
      </c>
      <c r="DW13">
        <f>((0/10)*100)</f>
        <v>0</v>
      </c>
      <c r="DX13">
        <f>((10/10)*100)</f>
        <v>100</v>
      </c>
      <c r="DY13">
        <f>((1/10)*100)</f>
        <v>10</v>
      </c>
      <c r="DZ13">
        <f>((0/10)*100)</f>
        <v>0</v>
      </c>
      <c r="EA13">
        <f>((10/10)*100)</f>
        <v>100</v>
      </c>
    </row>
    <row r="14" spans="1:131" x14ac:dyDescent="0.25">
      <c r="A14">
        <v>159.658366</v>
      </c>
      <c r="B14">
        <v>5.8155099999999997</v>
      </c>
      <c r="C14">
        <v>164.77862099999999</v>
      </c>
      <c r="D14">
        <v>7.2306119999999998</v>
      </c>
      <c r="E14">
        <v>158.83382499999999</v>
      </c>
      <c r="F14">
        <v>4.9015310000000003</v>
      </c>
      <c r="G14">
        <v>159.27678499999999</v>
      </c>
      <c r="H14">
        <v>8.6457650000000008</v>
      </c>
      <c r="K14">
        <f t="shared" si="9"/>
        <v>7.0000000000000007E-2</v>
      </c>
      <c r="L14">
        <f>(10/200)</f>
        <v>0.05</v>
      </c>
      <c r="M14">
        <f>(13/200)</f>
        <v>6.5000000000000002E-2</v>
      </c>
      <c r="N14">
        <f>(13/200)</f>
        <v>6.5000000000000002E-2</v>
      </c>
      <c r="P14">
        <f t="shared" si="10"/>
        <v>0.04</v>
      </c>
      <c r="Q14">
        <f>(10/200)</f>
        <v>0.05</v>
      </c>
      <c r="R14">
        <f>(9/200)</f>
        <v>4.4999999999999998E-2</v>
      </c>
      <c r="S14">
        <f>(8/200)</f>
        <v>0.04</v>
      </c>
      <c r="U14">
        <f t="shared" si="11"/>
        <v>0.11000000000000001</v>
      </c>
      <c r="V14">
        <f>0.05+0.05</f>
        <v>0.1</v>
      </c>
      <c r="W14">
        <f>0.065+0.045</f>
        <v>0.11</v>
      </c>
      <c r="X14">
        <f>0.065+0.04</f>
        <v>0.10500000000000001</v>
      </c>
      <c r="Z14">
        <f>SQRT((ABS($A$15-$A$14)^2+(ABS($B$15-$B$14)^2)))</f>
        <v>32.216788770860447</v>
      </c>
      <c r="AA14">
        <f>SQRT((ABS($C$15-$C$14)^2+(ABS($D$15-$D$14)^2)))</f>
        <v>31.44893541372592</v>
      </c>
      <c r="AB14">
        <f>SQRT((ABS($E$15-$E$14)^2+(ABS($F$15-$F$14)^2)))</f>
        <v>31.767095738639998</v>
      </c>
      <c r="AC14">
        <f>SQRT((ABS($G$15-$G$14)^2+(ABS($H$15-$H$14)^2)))</f>
        <v>31.332039644080048</v>
      </c>
      <c r="AJ14">
        <f t="shared" si="4"/>
        <v>9.0909090909090917</v>
      </c>
      <c r="AK14">
        <f>1/0.1</f>
        <v>10</v>
      </c>
      <c r="AL14">
        <f>1/0.11</f>
        <v>9.0909090909090917</v>
      </c>
      <c r="AM14">
        <f>1/0.105</f>
        <v>9.5238095238095237</v>
      </c>
      <c r="AO14">
        <f t="shared" si="5"/>
        <v>292.87989791691314</v>
      </c>
      <c r="AP14">
        <f t="shared" si="6"/>
        <v>314.48935413725917</v>
      </c>
      <c r="AQ14">
        <f t="shared" si="7"/>
        <v>288.79177944218179</v>
      </c>
      <c r="AR14">
        <f t="shared" si="8"/>
        <v>298.40037756266707</v>
      </c>
      <c r="AV14">
        <f t="shared" si="12"/>
        <v>63.636363636363647</v>
      </c>
      <c r="AW14">
        <f>((0.05/0.1)*100)</f>
        <v>50</v>
      </c>
      <c r="AX14">
        <f>((0.065/0.11)*100)</f>
        <v>59.090909090909093</v>
      </c>
      <c r="AY14">
        <f>((0.065/0.105)*100)</f>
        <v>61.904761904761905</v>
      </c>
      <c r="BA14">
        <f t="shared" si="13"/>
        <v>36.363636363636367</v>
      </c>
      <c r="BB14">
        <f>((0.05/0.1)*100)</f>
        <v>50</v>
      </c>
      <c r="BC14">
        <f>((0.045/0.11)*100)</f>
        <v>40.909090909090907</v>
      </c>
      <c r="BD14">
        <f>((0.04/0.105)*100)</f>
        <v>38.095238095238102</v>
      </c>
      <c r="BF14">
        <f>ABS($B$14-$D$14)</f>
        <v>1.4151020000000001</v>
      </c>
      <c r="BG14">
        <f>ABS($F$14-$H$14)</f>
        <v>3.7442340000000005</v>
      </c>
      <c r="BL14">
        <f>SQRT((ABS($A$14-$E$14)^2+(ABS($B$14-$F$14)^2)))</f>
        <v>1.2309449512963675</v>
      </c>
      <c r="BM14">
        <f>SQRT((ABS($C$14-$G$14)^2+(ABS($D$14-$H$14)^2)))</f>
        <v>5.6809204698098856</v>
      </c>
      <c r="BO14">
        <f>SQRT((ABS($A$14-$G$14)^2+(ABS($B$14-$H$14)^2)))</f>
        <v>2.8558619407432873</v>
      </c>
      <c r="BP14">
        <f>SQRT((ABS($C$14-$E$14)^2+(ABS($D$14-$F$14)^2)))</f>
        <v>6.3847645051463688</v>
      </c>
      <c r="BR14">
        <f>DEGREES(ACOS((23.8557549467384^2+24.3904343411867^2-4.14301276682573^2)/(2*23.8557549467384*24.3904343411867)))</f>
        <v>9.7703867973120087</v>
      </c>
      <c r="BS14">
        <f>DEGREES(ACOS((4.14301276682573^2+18.0664281736308^2-17.7817535356624^2)/(2*4.14301276682573*18.0664281736308)))</f>
        <v>79.465288685235564</v>
      </c>
      <c r="BU14">
        <v>14</v>
      </c>
      <c r="BV14">
        <v>7</v>
      </c>
      <c r="BW14">
        <v>5</v>
      </c>
      <c r="BX14">
        <v>6</v>
      </c>
      <c r="BY14">
        <v>10</v>
      </c>
      <c r="BZ14">
        <v>7</v>
      </c>
      <c r="CA14">
        <v>4</v>
      </c>
      <c r="CB14">
        <v>3</v>
      </c>
      <c r="CC14">
        <v>13</v>
      </c>
      <c r="CD14">
        <v>5</v>
      </c>
      <c r="CE14">
        <v>6</v>
      </c>
      <c r="CF14">
        <v>11</v>
      </c>
      <c r="CG14">
        <v>13</v>
      </c>
      <c r="CH14">
        <v>6</v>
      </c>
      <c r="CI14">
        <v>4</v>
      </c>
      <c r="CJ14">
        <v>11</v>
      </c>
      <c r="CL14">
        <v>8</v>
      </c>
      <c r="CM14">
        <v>5</v>
      </c>
      <c r="CN14">
        <v>0</v>
      </c>
      <c r="CO14">
        <v>0</v>
      </c>
      <c r="CP14">
        <v>10</v>
      </c>
      <c r="CQ14">
        <v>5</v>
      </c>
      <c r="CR14">
        <v>0</v>
      </c>
      <c r="CS14">
        <v>0</v>
      </c>
      <c r="CT14">
        <v>9</v>
      </c>
      <c r="CU14">
        <v>0</v>
      </c>
      <c r="CV14">
        <v>3</v>
      </c>
      <c r="CW14">
        <v>7</v>
      </c>
      <c r="CX14">
        <v>8</v>
      </c>
      <c r="CY14">
        <v>0</v>
      </c>
      <c r="CZ14">
        <v>1</v>
      </c>
      <c r="DA14">
        <v>7</v>
      </c>
      <c r="DC14">
        <f>((7/14)*100)</f>
        <v>50</v>
      </c>
      <c r="DD14">
        <f>((5/14)*100)</f>
        <v>35.714285714285715</v>
      </c>
      <c r="DE14">
        <f>((6/14)*100)</f>
        <v>42.857142857142854</v>
      </c>
      <c r="DF14">
        <f>((7/10)*100)</f>
        <v>70</v>
      </c>
      <c r="DG14">
        <f>((4/10)*100)</f>
        <v>40</v>
      </c>
      <c r="DH14">
        <f>((3/10)*100)</f>
        <v>30</v>
      </c>
      <c r="DI14">
        <f>((5/13)*100)</f>
        <v>38.461538461538467</v>
      </c>
      <c r="DJ14">
        <f>((6/13)*100)</f>
        <v>46.153846153846153</v>
      </c>
      <c r="DK14">
        <f>((11/13)*100)</f>
        <v>84.615384615384613</v>
      </c>
      <c r="DL14">
        <f>((6/13)*100)</f>
        <v>46.153846153846153</v>
      </c>
      <c r="DM14">
        <f>((4/13)*100)</f>
        <v>30.76923076923077</v>
      </c>
      <c r="DN14">
        <f>((11/13)*100)</f>
        <v>84.615384615384613</v>
      </c>
      <c r="DP14">
        <f>((5/8)*100)</f>
        <v>62.5</v>
      </c>
      <c r="DQ14">
        <f>((0/8)*100)</f>
        <v>0</v>
      </c>
      <c r="DR14">
        <f>((0/8)*100)</f>
        <v>0</v>
      </c>
      <c r="DS14">
        <f>((5/10)*100)</f>
        <v>50</v>
      </c>
      <c r="DT14">
        <f>((0/10)*100)</f>
        <v>0</v>
      </c>
      <c r="DU14">
        <f>((0/10)*100)</f>
        <v>0</v>
      </c>
      <c r="DV14">
        <f>((0/9)*100)</f>
        <v>0</v>
      </c>
      <c r="DW14">
        <f>((3/9)*100)</f>
        <v>33.333333333333329</v>
      </c>
      <c r="DX14">
        <f>((7/9)*100)</f>
        <v>77.777777777777786</v>
      </c>
      <c r="DY14">
        <f>((0/8)*100)</f>
        <v>0</v>
      </c>
      <c r="DZ14">
        <f>((1/8)*100)</f>
        <v>12.5</v>
      </c>
      <c r="EA14">
        <f>((7/8)*100)</f>
        <v>87.5</v>
      </c>
    </row>
    <row r="15" spans="1:131" x14ac:dyDescent="0.25">
      <c r="A15">
        <v>127.466374</v>
      </c>
      <c r="B15">
        <v>4.5517339999999997</v>
      </c>
      <c r="C15">
        <v>133.35826600000001</v>
      </c>
      <c r="D15">
        <v>5.8901529999999998</v>
      </c>
      <c r="E15">
        <v>127.09178600000001</v>
      </c>
      <c r="F15">
        <v>3.6400510000000001</v>
      </c>
      <c r="G15">
        <v>127.95443800000001</v>
      </c>
      <c r="H15">
        <v>7.866479</v>
      </c>
      <c r="K15">
        <f t="shared" si="9"/>
        <v>7.0000000000000007E-2</v>
      </c>
      <c r="L15">
        <f>(13/200)</f>
        <v>6.5000000000000002E-2</v>
      </c>
      <c r="M15">
        <f>(13/200)</f>
        <v>6.5000000000000002E-2</v>
      </c>
      <c r="N15">
        <f>(13/200)</f>
        <v>6.5000000000000002E-2</v>
      </c>
      <c r="P15">
        <f t="shared" si="10"/>
        <v>0.04</v>
      </c>
      <c r="Q15">
        <f>(10/200)</f>
        <v>0.05</v>
      </c>
      <c r="R15">
        <f>(8/200)</f>
        <v>0.04</v>
      </c>
      <c r="S15">
        <f>(9/200)</f>
        <v>4.4999999999999998E-2</v>
      </c>
      <c r="U15">
        <f t="shared" si="11"/>
        <v>0.11000000000000001</v>
      </c>
      <c r="V15">
        <f>0.065+0.05</f>
        <v>0.115</v>
      </c>
      <c r="W15">
        <f>0.065+0.04</f>
        <v>0.10500000000000001</v>
      </c>
      <c r="X15">
        <f>0.065+0.045</f>
        <v>0.11</v>
      </c>
      <c r="Z15">
        <f>SQRT((ABS($A$16-$A$15)^2+(ABS($B$16-$B$15)^2)))</f>
        <v>25.459532488751631</v>
      </c>
      <c r="AA15">
        <f>SQRT((ABS($C$16-$C$15)^2+(ABS($D$16-$D$15)^2)))</f>
        <v>24.535398514089106</v>
      </c>
      <c r="AB15">
        <f>SQRT((ABS($E$16-$E$15)^2+(ABS($F$16-$F$15)^2)))</f>
        <v>26.288620894446577</v>
      </c>
      <c r="AC15">
        <f>SQRT((ABS($G$16-$G$15)^2+(ABS($H$16-$H$15)^2)))</f>
        <v>26.411142163987165</v>
      </c>
      <c r="AJ15">
        <f t="shared" si="4"/>
        <v>9.0909090909090917</v>
      </c>
      <c r="AK15">
        <f>1/0.115</f>
        <v>8.695652173913043</v>
      </c>
      <c r="AL15">
        <f>1/0.105</f>
        <v>9.5238095238095237</v>
      </c>
      <c r="AM15">
        <f>1/0.11</f>
        <v>9.0909090909090917</v>
      </c>
      <c r="AO15">
        <f t="shared" si="5"/>
        <v>231.45029535228753</v>
      </c>
      <c r="AP15">
        <f t="shared" si="6"/>
        <v>213.35129142686179</v>
      </c>
      <c r="AQ15">
        <f t="shared" si="7"/>
        <v>250.36781804234832</v>
      </c>
      <c r="AR15">
        <f t="shared" si="8"/>
        <v>240.10129239988331</v>
      </c>
      <c r="AV15">
        <f t="shared" si="12"/>
        <v>63.636363636363647</v>
      </c>
      <c r="AW15">
        <f>((0.065/0.115)*100)</f>
        <v>56.521739130434781</v>
      </c>
      <c r="AX15">
        <f>((0.065/0.105)*100)</f>
        <v>61.904761904761905</v>
      </c>
      <c r="AY15">
        <f>((0.065/0.11)*100)</f>
        <v>59.090909090909093</v>
      </c>
      <c r="BA15">
        <f t="shared" si="13"/>
        <v>36.363636363636367</v>
      </c>
      <c r="BB15">
        <f>((0.05/0.115)*100)</f>
        <v>43.478260869565219</v>
      </c>
      <c r="BC15">
        <f>((0.04/0.105)*100)</f>
        <v>38.095238095238102</v>
      </c>
      <c r="BD15">
        <f>((0.045/0.11)*100)</f>
        <v>40.909090909090907</v>
      </c>
      <c r="BF15">
        <f>ABS($B$15-$D$15)</f>
        <v>1.338419</v>
      </c>
      <c r="BG15">
        <f>ABS($F$15-$H$15)</f>
        <v>4.2264280000000003</v>
      </c>
      <c r="BL15">
        <f>SQRT((ABS($A$15-$E$15)^2+(ABS($B$15-$F$15)^2)))</f>
        <v>0.98563789610231134</v>
      </c>
      <c r="BM15">
        <f>SQRT((ABS($C$15-$G$15)^2+(ABS($D$15-$H$15)^2)))</f>
        <v>5.753887512965477</v>
      </c>
      <c r="BO15">
        <f>SQRT((ABS($A$15-$G$15)^2+(ABS($B$15-$H$15)^2)))</f>
        <v>3.3504836789814405</v>
      </c>
      <c r="BP15">
        <f>SQRT((ABS($C$15-$E$15)^2+(ABS($D$15-$F$15)^2)))</f>
        <v>6.6582077619134123</v>
      </c>
      <c r="BR15">
        <f>DEGREES(ACOS((17.7817535356624^2+19.5724807743348^2-5.27068214843145^2)/(2*17.7817535356624*19.5724807743348)))</f>
        <v>15.26971470564424</v>
      </c>
      <c r="BS15">
        <f>DEGREES(ACOS((5.27068214843145^2+22.2855211166226^2-20.2494935703217^2)/(2*5.27068214843145*22.2855211166226)))</f>
        <v>60.862940857104235</v>
      </c>
      <c r="BU15">
        <v>14</v>
      </c>
      <c r="BV15">
        <v>8</v>
      </c>
      <c r="BW15">
        <v>6</v>
      </c>
      <c r="BX15">
        <v>6</v>
      </c>
      <c r="BY15">
        <v>13</v>
      </c>
      <c r="BZ15">
        <v>8</v>
      </c>
      <c r="CA15">
        <v>6</v>
      </c>
      <c r="CB15">
        <v>4</v>
      </c>
      <c r="CC15">
        <v>13</v>
      </c>
      <c r="CD15">
        <v>5</v>
      </c>
      <c r="CE15">
        <v>5</v>
      </c>
      <c r="CF15">
        <v>12</v>
      </c>
      <c r="CG15">
        <v>13</v>
      </c>
      <c r="CH15">
        <v>6</v>
      </c>
      <c r="CI15">
        <v>4</v>
      </c>
      <c r="CJ15">
        <v>12</v>
      </c>
      <c r="CL15">
        <v>8</v>
      </c>
      <c r="CM15">
        <v>3</v>
      </c>
      <c r="CN15">
        <v>0</v>
      </c>
      <c r="CO15">
        <v>1</v>
      </c>
      <c r="CP15">
        <v>10</v>
      </c>
      <c r="CQ15">
        <v>3</v>
      </c>
      <c r="CR15">
        <v>3</v>
      </c>
      <c r="CS15">
        <v>1</v>
      </c>
      <c r="CT15">
        <v>8</v>
      </c>
      <c r="CU15">
        <v>0</v>
      </c>
      <c r="CV15">
        <v>1</v>
      </c>
      <c r="CW15">
        <v>7</v>
      </c>
      <c r="CX15">
        <v>9</v>
      </c>
      <c r="CY15">
        <v>1</v>
      </c>
      <c r="CZ15">
        <v>0</v>
      </c>
      <c r="DA15">
        <v>7</v>
      </c>
      <c r="DC15">
        <f>((8/14)*100)</f>
        <v>57.142857142857139</v>
      </c>
      <c r="DD15">
        <f>((6/14)*100)</f>
        <v>42.857142857142854</v>
      </c>
      <c r="DE15">
        <f>((6/14)*100)</f>
        <v>42.857142857142854</v>
      </c>
      <c r="DF15">
        <f>((8/13)*100)</f>
        <v>61.53846153846154</v>
      </c>
      <c r="DG15">
        <f>((6/13)*100)</f>
        <v>46.153846153846153</v>
      </c>
      <c r="DH15">
        <f>((4/13)*100)</f>
        <v>30.76923076923077</v>
      </c>
      <c r="DI15">
        <f>((5/13)*100)</f>
        <v>38.461538461538467</v>
      </c>
      <c r="DJ15">
        <f>((5/13)*100)</f>
        <v>38.461538461538467</v>
      </c>
      <c r="DK15">
        <f>((12/13)*100)</f>
        <v>92.307692307692307</v>
      </c>
      <c r="DL15">
        <f>((6/13)*100)</f>
        <v>46.153846153846153</v>
      </c>
      <c r="DM15">
        <f>((4/13)*100)</f>
        <v>30.76923076923077</v>
      </c>
      <c r="DN15">
        <f>((12/13)*100)</f>
        <v>92.307692307692307</v>
      </c>
      <c r="DP15">
        <f>((3/8)*100)</f>
        <v>37.5</v>
      </c>
      <c r="DQ15">
        <f>((0/8)*100)</f>
        <v>0</v>
      </c>
      <c r="DR15">
        <f>((1/8)*100)</f>
        <v>12.5</v>
      </c>
      <c r="DS15">
        <f>((3/10)*100)</f>
        <v>30</v>
      </c>
      <c r="DT15">
        <f>((3/10)*100)</f>
        <v>30</v>
      </c>
      <c r="DU15">
        <f>((1/10)*100)</f>
        <v>10</v>
      </c>
      <c r="DV15">
        <f>((0/8)*100)</f>
        <v>0</v>
      </c>
      <c r="DW15">
        <f>((1/8)*100)</f>
        <v>12.5</v>
      </c>
      <c r="DX15">
        <f>((7/8)*100)</f>
        <v>87.5</v>
      </c>
      <c r="DY15">
        <f>((1/9)*100)</f>
        <v>11.111111111111111</v>
      </c>
      <c r="DZ15">
        <f>((0/9)*100)</f>
        <v>0</v>
      </c>
      <c r="EA15">
        <f>((7/9)*100)</f>
        <v>77.777777777777786</v>
      </c>
    </row>
    <row r="16" spans="1:131" x14ac:dyDescent="0.25">
      <c r="A16">
        <v>102.01546</v>
      </c>
      <c r="B16">
        <v>5.2141320000000002</v>
      </c>
      <c r="C16">
        <v>108.846532</v>
      </c>
      <c r="D16">
        <v>6.9675000000000002</v>
      </c>
      <c r="E16">
        <v>100.80576400000001</v>
      </c>
      <c r="F16">
        <v>4.0096939999999996</v>
      </c>
      <c r="G16">
        <v>101.554744</v>
      </c>
      <c r="H16">
        <v>8.644031</v>
      </c>
      <c r="K16">
        <f t="shared" si="9"/>
        <v>7.0000000000000007E-2</v>
      </c>
      <c r="L16">
        <f>(12/200)</f>
        <v>0.06</v>
      </c>
      <c r="M16">
        <f>(15/200)</f>
        <v>7.4999999999999997E-2</v>
      </c>
      <c r="N16">
        <f>(13/200)</f>
        <v>6.5000000000000002E-2</v>
      </c>
      <c r="P16">
        <f t="shared" si="10"/>
        <v>0.04</v>
      </c>
      <c r="Q16">
        <f>(9/200)</f>
        <v>4.4999999999999998E-2</v>
      </c>
      <c r="R16">
        <f>(9/200)</f>
        <v>4.4999999999999998E-2</v>
      </c>
      <c r="S16">
        <f>(10/200)</f>
        <v>0.05</v>
      </c>
      <c r="U16">
        <f t="shared" si="11"/>
        <v>0.11000000000000001</v>
      </c>
      <c r="V16">
        <f>0.06+0.045</f>
        <v>0.105</v>
      </c>
      <c r="W16">
        <f>0.075+0.045</f>
        <v>0.12</v>
      </c>
      <c r="X16">
        <f>0.065+0.05</f>
        <v>0.115</v>
      </c>
      <c r="Z16">
        <f>SQRT((ABS($A$17-$A$16)^2+(ABS($B$17-$B$16)^2)))</f>
        <v>23.803772107578176</v>
      </c>
      <c r="AA16">
        <f>SQRT((ABS($C$17-$C$16)^2+(ABS($D$17-$D$16)^2)))</f>
        <v>24.037435449288374</v>
      </c>
      <c r="AB16">
        <f>SQRT((ABS($E$17-$E$16)^2+(ABS($F$17-$F$16)^2)))</f>
        <v>24.390434341186666</v>
      </c>
      <c r="AC16">
        <f>SQRT((ABS($G$17-$G$16)^2+(ABS($H$17-$H$16)^2)))</f>
        <v>24.165479321870897</v>
      </c>
      <c r="AJ16">
        <f t="shared" si="4"/>
        <v>9.0909090909090917</v>
      </c>
      <c r="AK16">
        <f>1/0.105</f>
        <v>9.5238095238095237</v>
      </c>
      <c r="AL16">
        <f>1/0.12</f>
        <v>8.3333333333333339</v>
      </c>
      <c r="AM16">
        <f>1/0.115</f>
        <v>8.695652173913043</v>
      </c>
      <c r="AO16">
        <f t="shared" si="5"/>
        <v>216.39792825071066</v>
      </c>
      <c r="AP16">
        <f t="shared" si="6"/>
        <v>228.92795665988928</v>
      </c>
      <c r="AQ16">
        <f t="shared" si="7"/>
        <v>203.25361950988889</v>
      </c>
      <c r="AR16">
        <f t="shared" si="8"/>
        <v>210.13460279887735</v>
      </c>
      <c r="AV16">
        <f t="shared" si="12"/>
        <v>63.636363636363647</v>
      </c>
      <c r="AW16">
        <f>((0.06/0.105)*100)</f>
        <v>57.142857142857139</v>
      </c>
      <c r="AX16">
        <f>((0.075/0.12)*100)</f>
        <v>62.5</v>
      </c>
      <c r="AY16">
        <f>((0.065/0.115)*100)</f>
        <v>56.521739130434781</v>
      </c>
      <c r="BA16">
        <f t="shared" si="13"/>
        <v>36.363636363636367</v>
      </c>
      <c r="BB16">
        <f>((0.045/0.105)*100)</f>
        <v>42.857142857142854</v>
      </c>
      <c r="BC16">
        <f>((0.045/0.12)*100)</f>
        <v>37.5</v>
      </c>
      <c r="BD16">
        <f>((0.05/0.115)*100)</f>
        <v>43.478260869565219</v>
      </c>
      <c r="BF16">
        <f>ABS($B$16-$D$16)</f>
        <v>1.753368</v>
      </c>
      <c r="BG16">
        <f>ABS($F$16-$H$16)</f>
        <v>4.6343370000000004</v>
      </c>
      <c r="BL16">
        <f>SQRT((ABS($A$16-$E$16)^2+(ABS($B$16-$F$16)^2)))</f>
        <v>1.7070545709671927</v>
      </c>
      <c r="BM16">
        <f>SQRT((ABS($C$16-$G$16)^2+(ABS($D$16-$H$16)^2)))</f>
        <v>7.4820403922262377</v>
      </c>
      <c r="BO16">
        <f>SQRT((ABS($A$16-$G$16)^2+(ABS($B$16-$H$16)^2)))</f>
        <v>3.4607031630662868</v>
      </c>
      <c r="BP16">
        <f>SQRT((ABS($C$16-$E$16)^2+(ABS($D$16-$F$16)^2)))</f>
        <v>8.5675297702114683</v>
      </c>
      <c r="BR16">
        <f>DEGREES(ACOS((20.2494935703217^2+22.9924645635141^2-5.50480070752521^2)/(2*20.2494935703217*22.9924645635141)))</f>
        <v>12.699273658054256</v>
      </c>
      <c r="BU16">
        <v>14</v>
      </c>
      <c r="BV16">
        <v>7</v>
      </c>
      <c r="BW16">
        <v>5</v>
      </c>
      <c r="BX16">
        <v>5</v>
      </c>
      <c r="BY16">
        <v>12</v>
      </c>
      <c r="BZ16">
        <v>7</v>
      </c>
      <c r="CA16">
        <v>5</v>
      </c>
      <c r="CB16">
        <v>4</v>
      </c>
      <c r="CC16">
        <v>15</v>
      </c>
      <c r="CD16">
        <v>7</v>
      </c>
      <c r="CE16">
        <v>8</v>
      </c>
      <c r="CF16">
        <v>13</v>
      </c>
      <c r="CG16">
        <v>13</v>
      </c>
      <c r="CH16">
        <v>5</v>
      </c>
      <c r="CI16">
        <v>6</v>
      </c>
      <c r="CJ16">
        <v>13</v>
      </c>
      <c r="CL16">
        <v>8</v>
      </c>
      <c r="CM16">
        <v>3</v>
      </c>
      <c r="CN16">
        <v>0</v>
      </c>
      <c r="CO16">
        <v>1</v>
      </c>
      <c r="CP16">
        <v>9</v>
      </c>
      <c r="CQ16">
        <v>3</v>
      </c>
      <c r="CR16">
        <v>1</v>
      </c>
      <c r="CS16">
        <v>0</v>
      </c>
      <c r="CT16">
        <v>9</v>
      </c>
      <c r="CU16">
        <v>0</v>
      </c>
      <c r="CV16">
        <v>2</v>
      </c>
      <c r="CW16">
        <v>9</v>
      </c>
      <c r="CX16">
        <v>10</v>
      </c>
      <c r="CY16">
        <v>1</v>
      </c>
      <c r="CZ16">
        <v>2</v>
      </c>
      <c r="DA16">
        <v>9</v>
      </c>
      <c r="DC16">
        <f>((7/14)*100)</f>
        <v>50</v>
      </c>
      <c r="DD16">
        <f>((5/14)*100)</f>
        <v>35.714285714285715</v>
      </c>
      <c r="DE16">
        <f>((5/14)*100)</f>
        <v>35.714285714285715</v>
      </c>
      <c r="DF16">
        <f>((7/12)*100)</f>
        <v>58.333333333333336</v>
      </c>
      <c r="DG16">
        <f>((5/12)*100)</f>
        <v>41.666666666666671</v>
      </c>
      <c r="DH16">
        <f>((4/12)*100)</f>
        <v>33.333333333333329</v>
      </c>
      <c r="DI16">
        <f>((7/15)*100)</f>
        <v>46.666666666666664</v>
      </c>
      <c r="DJ16">
        <f>((8/15)*100)</f>
        <v>53.333333333333336</v>
      </c>
      <c r="DK16">
        <f>((13/15)*100)</f>
        <v>86.666666666666671</v>
      </c>
      <c r="DL16">
        <f>((5/13)*100)</f>
        <v>38.461538461538467</v>
      </c>
      <c r="DM16">
        <f>((6/13)*100)</f>
        <v>46.153846153846153</v>
      </c>
      <c r="DN16">
        <f>((13/13)*100)</f>
        <v>100</v>
      </c>
      <c r="DP16">
        <f>((3/8)*100)</f>
        <v>37.5</v>
      </c>
      <c r="DQ16">
        <f>((0/8)*100)</f>
        <v>0</v>
      </c>
      <c r="DR16">
        <f>((1/8)*100)</f>
        <v>12.5</v>
      </c>
      <c r="DS16">
        <f>((3/9)*100)</f>
        <v>33.333333333333329</v>
      </c>
      <c r="DT16">
        <f>((1/9)*100)</f>
        <v>11.111111111111111</v>
      </c>
      <c r="DU16">
        <f>((0/9)*100)</f>
        <v>0</v>
      </c>
      <c r="DV16">
        <f>((0/9)*100)</f>
        <v>0</v>
      </c>
      <c r="DW16">
        <f>((2/9)*100)</f>
        <v>22.222222222222221</v>
      </c>
      <c r="DX16">
        <f>((9/9)*100)</f>
        <v>100</v>
      </c>
      <c r="DY16">
        <f>((1/10)*100)</f>
        <v>10</v>
      </c>
      <c r="DZ16">
        <f>((2/10)*100)</f>
        <v>20</v>
      </c>
      <c r="EA16">
        <f>((9/10)*100)</f>
        <v>90</v>
      </c>
    </row>
    <row r="17" spans="1:131" x14ac:dyDescent="0.25">
      <c r="A17">
        <v>78.23352100000001</v>
      </c>
      <c r="B17">
        <v>6.2334180000000003</v>
      </c>
      <c r="C17">
        <v>84.811837000000011</v>
      </c>
      <c r="D17">
        <v>7.3304590000000003</v>
      </c>
      <c r="E17">
        <v>76.421071000000012</v>
      </c>
      <c r="F17">
        <v>4.5388770000000003</v>
      </c>
      <c r="G17">
        <v>77.389386999999999</v>
      </c>
      <c r="H17">
        <v>8.5671420000000005</v>
      </c>
      <c r="K17">
        <f t="shared" si="9"/>
        <v>7.0000000000000007E-2</v>
      </c>
      <c r="L17">
        <f>(12/200)</f>
        <v>0.06</v>
      </c>
      <c r="M17">
        <f>(12/200)</f>
        <v>0.06</v>
      </c>
      <c r="N17">
        <f>(11/200)</f>
        <v>5.5E-2</v>
      </c>
      <c r="P17">
        <f t="shared" si="10"/>
        <v>0.04</v>
      </c>
      <c r="Q17">
        <f>(9/200)</f>
        <v>4.4999999999999998E-2</v>
      </c>
      <c r="R17">
        <f>(9/200)</f>
        <v>4.4999999999999998E-2</v>
      </c>
      <c r="S17">
        <f>(9/200)</f>
        <v>4.4999999999999998E-2</v>
      </c>
      <c r="U17">
        <f t="shared" si="11"/>
        <v>0.11000000000000001</v>
      </c>
      <c r="V17">
        <f>0.06+0.045</f>
        <v>0.105</v>
      </c>
      <c r="W17">
        <f>0.06+0.045</f>
        <v>0.105</v>
      </c>
      <c r="X17">
        <f>0.055+0.045</f>
        <v>0.1</v>
      </c>
      <c r="Z17">
        <f>SQRT((ABS($A$18-$A$17)^2+(ABS($B$18-$B$17)^2)))</f>
        <v>21.060994108932281</v>
      </c>
      <c r="AA17">
        <f>SQRT((ABS($C$18-$C$17)^2+(ABS($D$18-$D$17)^2)))</f>
        <v>20.820305079590842</v>
      </c>
      <c r="AB17">
        <f>SQRT((ABS($E$18-$E$17)^2+(ABS($F$18-$F$17)^2)))</f>
        <v>19.572480774334799</v>
      </c>
      <c r="AC17">
        <f>SQRT((ABS($G$18-$G$17)^2+(ABS($H$18-$H$17)^2)))</f>
        <v>18.066428173630833</v>
      </c>
      <c r="AJ17">
        <f t="shared" si="4"/>
        <v>9.0909090909090917</v>
      </c>
      <c r="AK17">
        <f>1/0.105</f>
        <v>9.5238095238095237</v>
      </c>
      <c r="AL17">
        <f>1/0.105</f>
        <v>9.5238095238095237</v>
      </c>
      <c r="AM17">
        <f>1/0.1</f>
        <v>10</v>
      </c>
      <c r="AO17">
        <f t="shared" si="5"/>
        <v>191.46358280847525</v>
      </c>
      <c r="AP17">
        <f t="shared" si="6"/>
        <v>198.28861980562706</v>
      </c>
      <c r="AQ17">
        <f t="shared" si="7"/>
        <v>186.40457880318857</v>
      </c>
      <c r="AR17">
        <f t="shared" si="8"/>
        <v>180.66428173630831</v>
      </c>
      <c r="AV17">
        <f t="shared" si="12"/>
        <v>63.636363636363647</v>
      </c>
      <c r="AW17">
        <f>((0.06/0.105)*100)</f>
        <v>57.142857142857139</v>
      </c>
      <c r="AX17">
        <f>((0.06/0.105)*100)</f>
        <v>57.142857142857139</v>
      </c>
      <c r="AY17">
        <f>((0.055/0.1)*100)</f>
        <v>54.999999999999993</v>
      </c>
      <c r="BA17">
        <f t="shared" si="13"/>
        <v>36.363636363636367</v>
      </c>
      <c r="BB17">
        <f>((0.045/0.105)*100)</f>
        <v>42.857142857142854</v>
      </c>
      <c r="BC17">
        <f>((0.045/0.105)*100)</f>
        <v>42.857142857142854</v>
      </c>
      <c r="BD17">
        <f>((0.045/0.1)*100)</f>
        <v>44.999999999999993</v>
      </c>
      <c r="BF17">
        <f>ABS($B$17-$D$17)</f>
        <v>1.0970409999999999</v>
      </c>
      <c r="BG17">
        <f>ABS($F$17-$H$17)</f>
        <v>4.0282650000000002</v>
      </c>
      <c r="BL17">
        <f>SQRT((ABS($A$17-$E$17)^2+(ABS($B$17-$F$17)^2)))</f>
        <v>2.4812182901109274</v>
      </c>
      <c r="BM17">
        <f>SQRT((ABS($C$17-$G$17)^2+(ABS($D$17-$H$17)^2)))</f>
        <v>7.5247690227002435</v>
      </c>
      <c r="BO17">
        <f>SQRT((ABS($A$17-$G$17)^2+(ABS($B$17-$H$17)^2)))</f>
        <v>2.4816989982937132</v>
      </c>
      <c r="BP17">
        <f>SQRT((ABS($C$17-$E$17)^2+(ABS($D$17-$F$17)^2)))</f>
        <v>8.8429567526636692</v>
      </c>
      <c r="BU17">
        <v>14</v>
      </c>
      <c r="BV17">
        <v>6</v>
      </c>
      <c r="BW17">
        <v>5</v>
      </c>
      <c r="BX17">
        <v>5</v>
      </c>
      <c r="BY17">
        <v>12</v>
      </c>
      <c r="BZ17">
        <v>6</v>
      </c>
      <c r="CA17">
        <v>8</v>
      </c>
      <c r="CB17">
        <v>6</v>
      </c>
      <c r="CC17">
        <v>12</v>
      </c>
      <c r="CD17">
        <v>3</v>
      </c>
      <c r="CE17">
        <v>7</v>
      </c>
      <c r="CF17">
        <v>9</v>
      </c>
      <c r="CG17">
        <v>11</v>
      </c>
      <c r="CH17">
        <v>5</v>
      </c>
      <c r="CI17">
        <v>4</v>
      </c>
      <c r="CJ17">
        <v>9</v>
      </c>
      <c r="CL17">
        <v>8</v>
      </c>
      <c r="CM17">
        <v>2</v>
      </c>
      <c r="CN17">
        <v>0</v>
      </c>
      <c r="CO17">
        <v>0</v>
      </c>
      <c r="CP17">
        <v>9</v>
      </c>
      <c r="CQ17">
        <v>2</v>
      </c>
      <c r="CR17">
        <v>2</v>
      </c>
      <c r="CS17">
        <v>2</v>
      </c>
      <c r="CT17">
        <v>9</v>
      </c>
      <c r="CU17">
        <v>0</v>
      </c>
      <c r="CV17">
        <v>5</v>
      </c>
      <c r="CW17">
        <v>7</v>
      </c>
      <c r="CX17">
        <v>9</v>
      </c>
      <c r="CY17">
        <v>0</v>
      </c>
      <c r="CZ17">
        <v>3</v>
      </c>
      <c r="DA17">
        <v>7</v>
      </c>
      <c r="DC17">
        <f>((6/14)*100)</f>
        <v>42.857142857142854</v>
      </c>
      <c r="DD17">
        <f>((5/14)*100)</f>
        <v>35.714285714285715</v>
      </c>
      <c r="DE17">
        <f>((5/14)*100)</f>
        <v>35.714285714285715</v>
      </c>
      <c r="DF17">
        <f>((6/12)*100)</f>
        <v>50</v>
      </c>
      <c r="DG17">
        <f>((8/12)*100)</f>
        <v>66.666666666666657</v>
      </c>
      <c r="DH17">
        <f>((6/12)*100)</f>
        <v>50</v>
      </c>
      <c r="DI17">
        <f>((3/12)*100)</f>
        <v>25</v>
      </c>
      <c r="DJ17">
        <f>((7/12)*100)</f>
        <v>58.333333333333336</v>
      </c>
      <c r="DK17">
        <f>((9/12)*100)</f>
        <v>75</v>
      </c>
      <c r="DL17">
        <f>((5/11)*100)</f>
        <v>45.454545454545453</v>
      </c>
      <c r="DM17">
        <f>((4/11)*100)</f>
        <v>36.363636363636367</v>
      </c>
      <c r="DN17">
        <f>((9/11)*100)</f>
        <v>81.818181818181827</v>
      </c>
      <c r="DP17">
        <f>((2/8)*100)</f>
        <v>25</v>
      </c>
      <c r="DQ17">
        <f>((0/8)*100)</f>
        <v>0</v>
      </c>
      <c r="DR17">
        <f>((0/8)*100)</f>
        <v>0</v>
      </c>
      <c r="DS17">
        <f>((2/9)*100)</f>
        <v>22.222222222222221</v>
      </c>
      <c r="DT17">
        <f>((2/9)*100)</f>
        <v>22.222222222222221</v>
      </c>
      <c r="DU17">
        <f>((2/9)*100)</f>
        <v>22.222222222222221</v>
      </c>
      <c r="DV17">
        <f>((0/9)*100)</f>
        <v>0</v>
      </c>
      <c r="DW17">
        <f>((5/9)*100)</f>
        <v>55.555555555555557</v>
      </c>
      <c r="DX17">
        <f>((7/9)*100)</f>
        <v>77.777777777777786</v>
      </c>
      <c r="DY17">
        <f>((0/9)*100)</f>
        <v>0</v>
      </c>
      <c r="DZ17">
        <f>((3/9)*100)</f>
        <v>33.333333333333329</v>
      </c>
      <c r="EA17">
        <f>((7/9)*100)</f>
        <v>77.777777777777786</v>
      </c>
    </row>
    <row r="18" spans="1:131" x14ac:dyDescent="0.25">
      <c r="A18">
        <v>57.178005000000006</v>
      </c>
      <c r="B18">
        <v>6.7137500000000001</v>
      </c>
      <c r="C18">
        <v>64.000031000000007</v>
      </c>
      <c r="D18">
        <v>7.9252989999999999</v>
      </c>
      <c r="E18">
        <v>56.851303000000001</v>
      </c>
      <c r="F18">
        <v>4.8647359999999997</v>
      </c>
      <c r="G18">
        <v>59.347416000000003</v>
      </c>
      <c r="H18">
        <v>9.5068809999999999</v>
      </c>
      <c r="K18">
        <f>(13/200)</f>
        <v>6.5000000000000002E-2</v>
      </c>
      <c r="L18">
        <f>(12/200)</f>
        <v>0.06</v>
      </c>
      <c r="M18">
        <f>(15/200)</f>
        <v>7.4999999999999997E-2</v>
      </c>
      <c r="N18">
        <f>(13/200)</f>
        <v>6.5000000000000002E-2</v>
      </c>
      <c r="P18">
        <f>(9/200)</f>
        <v>4.4999999999999998E-2</v>
      </c>
      <c r="Q18">
        <f>(10/200)</f>
        <v>0.05</v>
      </c>
      <c r="R18">
        <f>(10/200)</f>
        <v>0.05</v>
      </c>
      <c r="S18">
        <f>(10/200)</f>
        <v>0.05</v>
      </c>
      <c r="U18">
        <f>0.065+0.045</f>
        <v>0.11</v>
      </c>
      <c r="V18">
        <f>0.06+0.05</f>
        <v>0.11</v>
      </c>
      <c r="W18">
        <f>0.075+0.05</f>
        <v>0.125</v>
      </c>
      <c r="X18">
        <f>0.065+0.05</f>
        <v>0.115</v>
      </c>
      <c r="Z18">
        <f>SQRT((ABS($A$19-$A$18)^2+(ABS($B$19-$B$18)^2)))</f>
        <v>22.831418632788132</v>
      </c>
      <c r="AA18">
        <f>SQRT((ABS($C$19-$C$18)^2+(ABS($D$19-$D$18)^2)))</f>
        <v>21.930321368421509</v>
      </c>
      <c r="AB18">
        <f>SQRT((ABS($E$19-$E$18)^2+(ABS($F$19-$F$18)^2)))</f>
        <v>22.992464563514062</v>
      </c>
      <c r="AC18">
        <f>SQRT((ABS($G$19-$G$18)^2+(ABS($H$19-$H$18)^2)))</f>
        <v>22.285521116622647</v>
      </c>
      <c r="AJ18">
        <f t="shared" si="4"/>
        <v>9.0909090909090917</v>
      </c>
      <c r="AK18">
        <f>1/0.11</f>
        <v>9.0909090909090917</v>
      </c>
      <c r="AL18">
        <f>1/0.125</f>
        <v>8</v>
      </c>
      <c r="AM18">
        <f>1/0.115</f>
        <v>8.695652173913043</v>
      </c>
      <c r="AO18">
        <f t="shared" si="5"/>
        <v>207.55835120716483</v>
      </c>
      <c r="AP18">
        <f t="shared" si="6"/>
        <v>199.36655789474099</v>
      </c>
      <c r="AQ18">
        <f t="shared" si="7"/>
        <v>183.9397165081125</v>
      </c>
      <c r="AR18">
        <f t="shared" si="8"/>
        <v>193.78714014454474</v>
      </c>
      <c r="AV18">
        <f>((0.065/0.11)*100)</f>
        <v>59.090909090909093</v>
      </c>
      <c r="AW18">
        <f>((0.06/0.11)*100)</f>
        <v>54.54545454545454</v>
      </c>
      <c r="AX18">
        <f>((0.075/0.125)*100)</f>
        <v>60</v>
      </c>
      <c r="AY18">
        <f>((0.065/0.115)*100)</f>
        <v>56.521739130434781</v>
      </c>
      <c r="BA18">
        <f>((0.045/0.11)*100)</f>
        <v>40.909090909090907</v>
      </c>
      <c r="BB18">
        <f>((0.05/0.11)*100)</f>
        <v>45.45454545454546</v>
      </c>
      <c r="BC18">
        <f>((0.05/0.125)*100)</f>
        <v>40</v>
      </c>
      <c r="BD18">
        <f>((0.05/0.115)*100)</f>
        <v>43.478260869565219</v>
      </c>
      <c r="BF18">
        <f>ABS($B$18-$D$18)</f>
        <v>1.2115489999999998</v>
      </c>
      <c r="BG18">
        <f>ABS($F$18-$H$18)</f>
        <v>4.6421450000000002</v>
      </c>
      <c r="BL18">
        <f>SQRT((ABS($A$18-$E$18)^2+(ABS($B$18-$F$18)^2)))</f>
        <v>1.8776546458281418</v>
      </c>
      <c r="BM18">
        <f>SQRT((ABS($C$18-$G$18)^2+(ABS($D$18-$H$18)^2)))</f>
        <v>4.9140846513820904</v>
      </c>
      <c r="BO18">
        <f>SQRT((ABS($A$18-$G$18)^2+(ABS($B$18-$H$18)^2)))</f>
        <v>3.5366544742287145</v>
      </c>
      <c r="BP18">
        <f>SQRT((ABS($C$18-$E$18)^2+(ABS($D$18-$F$18)^2)))</f>
        <v>7.7763331908395665</v>
      </c>
      <c r="BS18">
        <f>DEGREES(ACOS((14.4400073620286^2+17.6452085025527^2-5.08553509805104^2)/(2*14.4400073620286*17.6452085025527)))</f>
        <v>14.20865552469129</v>
      </c>
      <c r="BU18">
        <v>13</v>
      </c>
      <c r="BV18">
        <v>5</v>
      </c>
      <c r="BW18">
        <v>3</v>
      </c>
      <c r="BX18">
        <v>6</v>
      </c>
      <c r="BY18">
        <v>12</v>
      </c>
      <c r="BZ18">
        <v>5</v>
      </c>
      <c r="CA18">
        <v>7</v>
      </c>
      <c r="CB18">
        <v>4</v>
      </c>
      <c r="CC18">
        <v>15</v>
      </c>
      <c r="CD18">
        <v>4</v>
      </c>
      <c r="CE18">
        <v>9</v>
      </c>
      <c r="CF18">
        <v>10</v>
      </c>
      <c r="CG18">
        <v>13</v>
      </c>
      <c r="CH18">
        <v>6</v>
      </c>
      <c r="CI18">
        <v>4</v>
      </c>
      <c r="CJ18">
        <v>10</v>
      </c>
      <c r="CL18">
        <v>9</v>
      </c>
      <c r="CM18">
        <v>2</v>
      </c>
      <c r="CN18">
        <v>0</v>
      </c>
      <c r="CO18">
        <v>3</v>
      </c>
      <c r="CP18">
        <v>10</v>
      </c>
      <c r="CQ18">
        <v>2</v>
      </c>
      <c r="CR18">
        <v>5</v>
      </c>
      <c r="CS18">
        <v>3</v>
      </c>
      <c r="CT18">
        <v>10</v>
      </c>
      <c r="CU18">
        <v>0</v>
      </c>
      <c r="CV18">
        <v>5</v>
      </c>
      <c r="CW18">
        <v>7</v>
      </c>
      <c r="CX18">
        <v>10</v>
      </c>
      <c r="CY18">
        <v>3</v>
      </c>
      <c r="CZ18">
        <v>2</v>
      </c>
      <c r="DA18">
        <v>7</v>
      </c>
      <c r="DC18">
        <f>((5/13)*100)</f>
        <v>38.461538461538467</v>
      </c>
      <c r="DD18">
        <f>((3/13)*100)</f>
        <v>23.076923076923077</v>
      </c>
      <c r="DE18">
        <f>((6/13)*100)</f>
        <v>46.153846153846153</v>
      </c>
      <c r="DF18">
        <f>((5/12)*100)</f>
        <v>41.666666666666671</v>
      </c>
      <c r="DG18">
        <f>((7/12)*100)</f>
        <v>58.333333333333336</v>
      </c>
      <c r="DH18">
        <f>((4/12)*100)</f>
        <v>33.333333333333329</v>
      </c>
      <c r="DI18">
        <f>((4/15)*100)</f>
        <v>26.666666666666668</v>
      </c>
      <c r="DJ18">
        <f>((9/15)*100)</f>
        <v>60</v>
      </c>
      <c r="DK18">
        <f>((10/15)*100)</f>
        <v>66.666666666666657</v>
      </c>
      <c r="DL18">
        <f>((6/13)*100)</f>
        <v>46.153846153846153</v>
      </c>
      <c r="DM18">
        <f>((4/13)*100)</f>
        <v>30.76923076923077</v>
      </c>
      <c r="DN18">
        <f>((10/13)*100)</f>
        <v>76.923076923076934</v>
      </c>
      <c r="DP18">
        <f>((2/9)*100)</f>
        <v>22.222222222222221</v>
      </c>
      <c r="DQ18">
        <f>((0/9)*100)</f>
        <v>0</v>
      </c>
      <c r="DR18">
        <f>((3/9)*100)</f>
        <v>33.333333333333329</v>
      </c>
      <c r="DS18">
        <f>((2/10)*100)</f>
        <v>20</v>
      </c>
      <c r="DT18">
        <f>((5/10)*100)</f>
        <v>50</v>
      </c>
      <c r="DU18">
        <f>((3/10)*100)</f>
        <v>30</v>
      </c>
      <c r="DV18">
        <f>((0/10)*100)</f>
        <v>0</v>
      </c>
      <c r="DW18">
        <f>((5/10)*100)</f>
        <v>50</v>
      </c>
      <c r="DX18">
        <f>((7/10)*100)</f>
        <v>70</v>
      </c>
      <c r="DY18">
        <f>((3/10)*100)</f>
        <v>30</v>
      </c>
      <c r="DZ18">
        <f>((2/10)*100)</f>
        <v>20</v>
      </c>
      <c r="EA18">
        <f>((7/10)*100)</f>
        <v>70</v>
      </c>
    </row>
    <row r="19" spans="1:131" x14ac:dyDescent="0.25">
      <c r="A19">
        <v>34.362576000000004</v>
      </c>
      <c r="B19">
        <v>5.8594220000000004</v>
      </c>
      <c r="C19">
        <v>42.070229000000005</v>
      </c>
      <c r="D19">
        <v>7.7743700000000002</v>
      </c>
      <c r="E19">
        <v>33.859480000000005</v>
      </c>
      <c r="F19">
        <v>4.6929749999999997</v>
      </c>
      <c r="G19">
        <v>37.064463000000003</v>
      </c>
      <c r="H19">
        <v>9.1685660000000002</v>
      </c>
      <c r="K19">
        <f>(13/200)</f>
        <v>6.5000000000000002E-2</v>
      </c>
      <c r="L19">
        <f>(12/200)</f>
        <v>0.06</v>
      </c>
      <c r="P19">
        <f>(11/200)</f>
        <v>5.5E-2</v>
      </c>
      <c r="Q19">
        <f>(11/200)</f>
        <v>5.5E-2</v>
      </c>
      <c r="R19">
        <f>(11/200)</f>
        <v>5.5E-2</v>
      </c>
      <c r="S19">
        <f>(11/200)</f>
        <v>5.5E-2</v>
      </c>
      <c r="U19">
        <f>0.065+0.055</f>
        <v>0.12</v>
      </c>
      <c r="V19">
        <f>0.06+0.055</f>
        <v>0.11499999999999999</v>
      </c>
      <c r="Z19">
        <f>SQRT((ABS($A$20-$A$19)^2+(ABS($B$20-$B$19)^2)))</f>
        <v>18.407740866659466</v>
      </c>
      <c r="AA19">
        <f>SQRT((ABS($C$20-$C$19)^2+(ABS($D$20-$D$19)^2)))</f>
        <v>20.109980293324305</v>
      </c>
      <c r="AJ19">
        <f>1/0.12</f>
        <v>8.3333333333333339</v>
      </c>
      <c r="AK19">
        <f>1/0.115</f>
        <v>8.695652173913043</v>
      </c>
      <c r="AO19">
        <f t="shared" si="5"/>
        <v>153.39784055549555</v>
      </c>
      <c r="AP19">
        <f t="shared" si="6"/>
        <v>174.86939385499397</v>
      </c>
      <c r="AV19">
        <f>((0.065/0.12)*100)</f>
        <v>54.166666666666671</v>
      </c>
      <c r="AW19">
        <f>((0.06/0.115)*100)</f>
        <v>52.173913043478258</v>
      </c>
      <c r="BA19">
        <f>((0.055/0.12)*100)</f>
        <v>45.833333333333336</v>
      </c>
      <c r="BB19">
        <f>((0.055/0.115)*100)</f>
        <v>47.826086956521735</v>
      </c>
      <c r="BF19">
        <f>ABS($B$19-$D$19)</f>
        <v>1.9149479999999999</v>
      </c>
      <c r="BG19">
        <f>ABS($F$19-$H$19)</f>
        <v>4.4755910000000005</v>
      </c>
      <c r="BI19">
        <v>2.1279170000000001</v>
      </c>
      <c r="BJ19">
        <v>1.5763935</v>
      </c>
      <c r="BL19">
        <f>SQRT((ABS($A$19-$E$19)^2+(ABS($B$19-$F$19)^2)))</f>
        <v>1.2703165703969233</v>
      </c>
      <c r="BM19">
        <f>SQRT((ABS($C$19-$G$19)^2+(ABS($D$19-$H$19)^2)))</f>
        <v>5.1962944232570205</v>
      </c>
      <c r="BO19">
        <f>SQRT((ABS($A$19-$G$19)^2+(ABS($B$19-$H$19)^2)))</f>
        <v>4.2720753005424648</v>
      </c>
      <c r="BP19">
        <f>SQRT((ABS($C$19-$E$19)^2+(ABS($D$19-$F$19)^2)))</f>
        <v>8.7699141550545399</v>
      </c>
      <c r="BR19">
        <f>DEGREES(ACOS((7.36349446737791^2+19.9111791313108^2-13.6688130354998^2)/(2*7.36349446737791*19.9111791313108)))</f>
        <v>25.87279564053874</v>
      </c>
      <c r="BS19">
        <f>DEGREES(ACOS((13.9407617792219^2+18.4842471679729^2-6.38052342014367^2)/(2*13.9407617792219*18.4842471679729)))</f>
        <v>16.041611712605253</v>
      </c>
      <c r="BU19">
        <v>13</v>
      </c>
      <c r="BV19">
        <v>4</v>
      </c>
      <c r="BW19">
        <v>2</v>
      </c>
      <c r="BX19">
        <v>6</v>
      </c>
      <c r="BY19">
        <v>12</v>
      </c>
      <c r="BZ19">
        <v>4</v>
      </c>
      <c r="CA19">
        <v>9</v>
      </c>
      <c r="CB19">
        <v>4</v>
      </c>
      <c r="CL19">
        <v>11</v>
      </c>
      <c r="CM19">
        <v>3</v>
      </c>
      <c r="CN19">
        <v>0</v>
      </c>
      <c r="CO19">
        <v>4</v>
      </c>
      <c r="CP19">
        <v>11</v>
      </c>
      <c r="CQ19">
        <v>3</v>
      </c>
      <c r="CR19">
        <v>5</v>
      </c>
      <c r="CS19">
        <v>2</v>
      </c>
      <c r="CT19">
        <v>11</v>
      </c>
      <c r="CU19">
        <v>0</v>
      </c>
      <c r="CV19">
        <v>8</v>
      </c>
      <c r="CW19">
        <v>6</v>
      </c>
      <c r="CX19">
        <v>11</v>
      </c>
      <c r="CY19">
        <v>4</v>
      </c>
      <c r="CZ19">
        <v>3</v>
      </c>
      <c r="DA19">
        <v>6</v>
      </c>
      <c r="DC19">
        <f>((4/13)*100)</f>
        <v>30.76923076923077</v>
      </c>
      <c r="DD19">
        <f>((2/13)*100)</f>
        <v>15.384615384615385</v>
      </c>
      <c r="DE19">
        <f>((6/13)*100)</f>
        <v>46.153846153846153</v>
      </c>
      <c r="DF19">
        <f>((4/12)*100)</f>
        <v>33.333333333333329</v>
      </c>
      <c r="DG19">
        <f>((9/12)*100)</f>
        <v>75</v>
      </c>
      <c r="DH19">
        <f>((4/12)*100)</f>
        <v>33.333333333333329</v>
      </c>
      <c r="DP19">
        <f>((3/11)*100)</f>
        <v>27.27272727272727</v>
      </c>
      <c r="DQ19">
        <f>((0/11)*100)</f>
        <v>0</v>
      </c>
      <c r="DR19">
        <f>((4/11)*100)</f>
        <v>36.363636363636367</v>
      </c>
      <c r="DS19">
        <f>((3/11)*100)</f>
        <v>27.27272727272727</v>
      </c>
      <c r="DT19">
        <f>((5/11)*100)</f>
        <v>45.454545454545453</v>
      </c>
      <c r="DU19">
        <f>((2/11)*100)</f>
        <v>18.181818181818183</v>
      </c>
      <c r="DV19">
        <f>((0/11)*100)</f>
        <v>0</v>
      </c>
      <c r="DW19">
        <f>((8/11)*100)</f>
        <v>72.727272727272734</v>
      </c>
      <c r="DX19">
        <f>((6/11)*100)</f>
        <v>54.54545454545454</v>
      </c>
      <c r="DY19">
        <f>((4/11)*100)</f>
        <v>36.363636363636367</v>
      </c>
      <c r="DZ19">
        <f>((3/11)*100)</f>
        <v>27.27272727272727</v>
      </c>
      <c r="EA19">
        <f>((6/11)*100)</f>
        <v>54.54545454545454</v>
      </c>
    </row>
    <row r="20" spans="1:131" x14ac:dyDescent="0.25">
      <c r="A20">
        <v>15.955398000000002</v>
      </c>
      <c r="B20">
        <v>6.0033729999999998</v>
      </c>
      <c r="C20">
        <v>21.960333000000006</v>
      </c>
      <c r="D20">
        <v>7.7161439999999999</v>
      </c>
      <c r="Q20">
        <f>(13/200)</f>
        <v>6.5000000000000002E-2</v>
      </c>
      <c r="BF20">
        <f>ABS($B$20-$D$20)</f>
        <v>1.712771</v>
      </c>
      <c r="BR20">
        <f>DEGREES(ACOS((6.01654191747394^2+18.7335278776848^2-14.4400073620286^2)/(2*6.01654191747394*18.7335278776848)))</f>
        <v>37.58732328083584</v>
      </c>
      <c r="BS20">
        <f>DEGREES(ACOS((21.6951660245364^2+22.8313724427216^2-4.353673698895^2)/(2*21.6951660245364*22.8313724427216)))</f>
        <v>10.835801585765211</v>
      </c>
      <c r="CP20">
        <v>13</v>
      </c>
      <c r="CQ20">
        <v>4</v>
      </c>
      <c r="CR20">
        <v>8</v>
      </c>
      <c r="CS20">
        <v>3</v>
      </c>
      <c r="DS20">
        <f>((4/13)*100)</f>
        <v>30.76923076923077</v>
      </c>
      <c r="DT20">
        <f>((8/13)*100)</f>
        <v>61.53846153846154</v>
      </c>
      <c r="DU20">
        <f>((3/13)*100)</f>
        <v>23.076923076923077</v>
      </c>
    </row>
    <row r="21" spans="1:131" x14ac:dyDescent="0.25">
      <c r="A21" t="s">
        <v>22</v>
      </c>
      <c r="B21" t="s">
        <v>22</v>
      </c>
      <c r="C21" t="s">
        <v>22</v>
      </c>
      <c r="D21" t="s">
        <v>22</v>
      </c>
      <c r="E21" t="s">
        <v>22</v>
      </c>
      <c r="F21" t="s">
        <v>22</v>
      </c>
      <c r="G21" t="s">
        <v>22</v>
      </c>
      <c r="H21" t="s">
        <v>22</v>
      </c>
      <c r="BR21">
        <f>DEGREES(ACOS((5.08553509805104^2+16.9202233298101^2-13.9407617792219^2)/(2*5.08553509805104*16.9202233298101)))</f>
        <v>46.798431807691685</v>
      </c>
      <c r="BS21">
        <f>DEGREES(ACOS((32.6288351525541^2+33.1098214370974^2-4.09721659138066^2)/(2*32.6288351525541*33.1098214370974)))</f>
        <v>7.097357580392476</v>
      </c>
    </row>
    <row r="22" spans="1:131" x14ac:dyDescent="0.25">
      <c r="A22">
        <v>37.838118000000001</v>
      </c>
      <c r="B22">
        <v>8.6470830000000003</v>
      </c>
      <c r="C22">
        <v>46.172092000000006</v>
      </c>
      <c r="D22">
        <v>6.4649619999999999</v>
      </c>
      <c r="E22">
        <v>39.109196000000004</v>
      </c>
      <c r="F22">
        <v>9.9293580000000006</v>
      </c>
      <c r="G22">
        <v>45.514107000000003</v>
      </c>
      <c r="H22">
        <v>6.29643</v>
      </c>
      <c r="K22">
        <f>(11/200)</f>
        <v>5.5E-2</v>
      </c>
      <c r="L22">
        <f>(14/200)</f>
        <v>7.0000000000000007E-2</v>
      </c>
      <c r="M22">
        <f>(14/200)</f>
        <v>7.0000000000000007E-2</v>
      </c>
      <c r="N22">
        <f>(12/200)</f>
        <v>0.06</v>
      </c>
      <c r="P22">
        <f>(14/200)</f>
        <v>7.0000000000000007E-2</v>
      </c>
      <c r="Q22">
        <f>(12/200)</f>
        <v>0.06</v>
      </c>
      <c r="R22">
        <f>(12/200)</f>
        <v>0.06</v>
      </c>
      <c r="S22">
        <f>(12/200)</f>
        <v>0.06</v>
      </c>
      <c r="U22">
        <f>0.055+0.07</f>
        <v>0.125</v>
      </c>
      <c r="V22">
        <f>0.07+0.06</f>
        <v>0.13</v>
      </c>
      <c r="W22">
        <f>0.07+0.06</f>
        <v>0.13</v>
      </c>
      <c r="X22">
        <f>0.06+0.06</f>
        <v>0.12</v>
      </c>
      <c r="Z22">
        <f>SQRT((ABS($A$23-$A$22)^2+(ABS($B$23-$B$22)^2)))</f>
        <v>20.344058631621024</v>
      </c>
      <c r="AA22">
        <f>SQRT((ABS($C$23-$C$22)^2+(ABS($D$23-$D$22)^2)))</f>
        <v>19.394767939990921</v>
      </c>
      <c r="AB22">
        <f>SQRT((ABS($E$23-$E$22)^2+(ABS($F$23-$F$22)^2)))</f>
        <v>19.911179131310782</v>
      </c>
      <c r="AC22">
        <f>SQRT((ABS($G$23-$G$22)^2+(ABS($H$23-$H$22)^2)))</f>
        <v>18.135119342812885</v>
      </c>
      <c r="AJ22">
        <f>1/0.125</f>
        <v>8</v>
      </c>
      <c r="AK22">
        <f>1/0.13</f>
        <v>7.6923076923076916</v>
      </c>
      <c r="AL22">
        <f>1/0.13</f>
        <v>7.6923076923076916</v>
      </c>
      <c r="AM22">
        <f>1/0.12</f>
        <v>8.3333333333333339</v>
      </c>
      <c r="AO22">
        <f t="shared" ref="AO22:AO30" si="14">$Z22/$U22</f>
        <v>162.75246905296819</v>
      </c>
      <c r="AP22">
        <f t="shared" ref="AP22:AP30" si="15">$AA22/$V22</f>
        <v>149.19052261531476</v>
      </c>
      <c r="AQ22">
        <f t="shared" ref="AQ22:AQ30" si="16">$AB22/$W22</f>
        <v>153.16291639469833</v>
      </c>
      <c r="AR22">
        <f t="shared" ref="AR22:AR30" si="17">$AC22/$X22</f>
        <v>151.12599452344071</v>
      </c>
      <c r="AV22">
        <f>((0.055/0.125)*100)</f>
        <v>44</v>
      </c>
      <c r="AW22">
        <f>((0.07/0.13)*100)</f>
        <v>53.846153846153854</v>
      </c>
      <c r="AX22">
        <f>((0.07/0.13)*100)</f>
        <v>53.846153846153854</v>
      </c>
      <c r="AY22">
        <f>((0.06/0.12)*100)</f>
        <v>50</v>
      </c>
      <c r="BA22">
        <f>((0.07/0.125)*100)</f>
        <v>56.000000000000007</v>
      </c>
      <c r="BB22">
        <f>((0.06/0.13)*100)</f>
        <v>46.153846153846153</v>
      </c>
      <c r="BC22">
        <f>((0.06/0.13)*100)</f>
        <v>46.153846153846153</v>
      </c>
      <c r="BD22">
        <f>((0.06/0.12)*100)</f>
        <v>50</v>
      </c>
      <c r="BF22">
        <f>ABS($B$22-$D$22)</f>
        <v>2.1821210000000004</v>
      </c>
      <c r="BG22">
        <f>ABS($F$22-$H$22)</f>
        <v>3.6329280000000006</v>
      </c>
      <c r="BL22">
        <f>SQRT((ABS($A$22-$E$22)^2+(ABS($B$22-$F$22)^2)))</f>
        <v>1.8055105808909035</v>
      </c>
      <c r="BM22">
        <f>SQRT((ABS($C$22-$G$22)^2+(ABS($D$22-$H$22)^2)))</f>
        <v>0.67922551133552445</v>
      </c>
      <c r="BO22">
        <f>SQRT((ABS($A$22-$G$22)^2+(ABS($B$22-$H$22)^2)))</f>
        <v>8.027850064278109</v>
      </c>
      <c r="BP22">
        <f>SQRT((ABS($C$22-$E$22)^2+(ABS($D$22-$F$22)^2)))</f>
        <v>7.8667998291320496</v>
      </c>
      <c r="BR22">
        <f>DEGREES(ACOS((6.38052342014367^2+26.5026053963019^2-21.6951660245364^2)/(2*6.38052342014367*26.5026053963019)))</f>
        <v>36.34198776164142</v>
      </c>
      <c r="BS22">
        <f>DEGREES(ACOS((24.8707862129167^2+26.4220439712572^2-5.26430933010438^2)/(2*24.8707862129167*26.4220439712572)))</f>
        <v>11.261869731799219</v>
      </c>
      <c r="BU22">
        <v>11</v>
      </c>
      <c r="BV22">
        <v>2</v>
      </c>
      <c r="BW22">
        <v>1</v>
      </c>
      <c r="BX22">
        <v>9</v>
      </c>
      <c r="BY22">
        <v>14</v>
      </c>
      <c r="BZ22">
        <v>2</v>
      </c>
      <c r="CA22">
        <v>10</v>
      </c>
      <c r="CB22">
        <v>2</v>
      </c>
      <c r="CC22">
        <v>14</v>
      </c>
      <c r="CD22">
        <v>2</v>
      </c>
      <c r="CE22">
        <v>10</v>
      </c>
      <c r="CF22">
        <v>6</v>
      </c>
      <c r="CG22">
        <v>12</v>
      </c>
      <c r="CH22">
        <v>8</v>
      </c>
      <c r="CI22">
        <v>2</v>
      </c>
      <c r="CJ22">
        <v>6</v>
      </c>
      <c r="CL22">
        <v>14</v>
      </c>
      <c r="CM22">
        <v>3</v>
      </c>
      <c r="CN22">
        <v>0</v>
      </c>
      <c r="CO22">
        <v>0</v>
      </c>
      <c r="CP22">
        <v>12</v>
      </c>
      <c r="CQ22">
        <v>3</v>
      </c>
      <c r="CR22">
        <v>8</v>
      </c>
      <c r="CS22">
        <v>0</v>
      </c>
      <c r="CT22">
        <v>12</v>
      </c>
      <c r="CU22">
        <v>2</v>
      </c>
      <c r="CV22">
        <v>8</v>
      </c>
      <c r="CW22">
        <v>4</v>
      </c>
      <c r="CX22">
        <v>12</v>
      </c>
      <c r="CY22">
        <v>10</v>
      </c>
      <c r="CZ22">
        <v>0</v>
      </c>
      <c r="DA22">
        <v>4</v>
      </c>
      <c r="DC22">
        <f>((2/11)*100)</f>
        <v>18.181818181818183</v>
      </c>
      <c r="DD22">
        <f>((1/11)*100)</f>
        <v>9.0909090909090917</v>
      </c>
      <c r="DE22">
        <f>((9/11)*100)</f>
        <v>81.818181818181827</v>
      </c>
      <c r="DF22">
        <f>((2/14)*100)</f>
        <v>14.285714285714285</v>
      </c>
      <c r="DG22">
        <f>((10/14)*100)</f>
        <v>71.428571428571431</v>
      </c>
      <c r="DH22">
        <f>((2/14)*100)</f>
        <v>14.285714285714285</v>
      </c>
      <c r="DI22">
        <f>((2/14)*100)</f>
        <v>14.285714285714285</v>
      </c>
      <c r="DJ22">
        <f>((10/14)*100)</f>
        <v>71.428571428571431</v>
      </c>
      <c r="DK22">
        <f>((6/14)*100)</f>
        <v>42.857142857142854</v>
      </c>
      <c r="DL22">
        <f>((8/12)*100)</f>
        <v>66.666666666666657</v>
      </c>
      <c r="DM22">
        <f>((2/12)*100)</f>
        <v>16.666666666666664</v>
      </c>
      <c r="DN22">
        <f>((6/12)*100)</f>
        <v>50</v>
      </c>
      <c r="DP22">
        <f>((3/14)*100)</f>
        <v>21.428571428571427</v>
      </c>
      <c r="DQ22">
        <f>((0/14)*100)</f>
        <v>0</v>
      </c>
      <c r="DR22">
        <f>((0/14)*100)</f>
        <v>0</v>
      </c>
      <c r="DS22">
        <f>((3/12)*100)</f>
        <v>25</v>
      </c>
      <c r="DT22">
        <f>((8/12)*100)</f>
        <v>66.666666666666657</v>
      </c>
      <c r="DU22">
        <f>((0/12)*100)</f>
        <v>0</v>
      </c>
      <c r="DV22">
        <f>((2/12)*100)</f>
        <v>16.666666666666664</v>
      </c>
      <c r="DW22">
        <f>((8/12)*100)</f>
        <v>66.666666666666657</v>
      </c>
      <c r="DX22">
        <f>((4/12)*100)</f>
        <v>33.333333333333329</v>
      </c>
      <c r="DY22">
        <f>((10/12)*100)</f>
        <v>83.333333333333343</v>
      </c>
      <c r="DZ22">
        <f>((0/12)*100)</f>
        <v>0</v>
      </c>
      <c r="EA22">
        <f>((4/12)*100)</f>
        <v>33.333333333333329</v>
      </c>
    </row>
    <row r="23" spans="1:131" x14ac:dyDescent="0.25">
      <c r="A23">
        <v>58.106133</v>
      </c>
      <c r="B23">
        <v>6.8897300000000001</v>
      </c>
      <c r="C23">
        <v>65.518439999999998</v>
      </c>
      <c r="D23">
        <v>5.0953480000000004</v>
      </c>
      <c r="E23">
        <v>58.979107000000006</v>
      </c>
      <c r="F23">
        <v>8.6480730000000001</v>
      </c>
      <c r="G23">
        <v>63.585522000000005</v>
      </c>
      <c r="H23">
        <v>4.7777089999999998</v>
      </c>
      <c r="K23">
        <f>(14/200)</f>
        <v>7.0000000000000007E-2</v>
      </c>
      <c r="L23">
        <f>(14/200)</f>
        <v>7.0000000000000007E-2</v>
      </c>
      <c r="M23">
        <f>(14/200)</f>
        <v>7.0000000000000007E-2</v>
      </c>
      <c r="N23">
        <f>(12/200)</f>
        <v>0.06</v>
      </c>
      <c r="P23">
        <f>(14/200)</f>
        <v>7.0000000000000007E-2</v>
      </c>
      <c r="Q23">
        <f>(12/200)</f>
        <v>0.06</v>
      </c>
      <c r="R23">
        <f>(12/200)</f>
        <v>0.06</v>
      </c>
      <c r="S23">
        <f>(13/200)</f>
        <v>6.5000000000000002E-2</v>
      </c>
      <c r="U23">
        <f>0.07+0.07</f>
        <v>0.14000000000000001</v>
      </c>
      <c r="V23">
        <f>0.07+0.06</f>
        <v>0.13</v>
      </c>
      <c r="W23">
        <f>0.07+0.06</f>
        <v>0.13</v>
      </c>
      <c r="X23">
        <f>0.06+0.065</f>
        <v>0.125</v>
      </c>
      <c r="Z23">
        <f>SQRT((ABS($A$24-$A$23)^2+(ABS($B$24-$B$23)^2)))</f>
        <v>18.023808351829008</v>
      </c>
      <c r="AA23">
        <f>SQRT((ABS($C$24-$C$23)^2+(ABS($D$24-$D$23)^2)))</f>
        <v>17.017396599556381</v>
      </c>
      <c r="AB23">
        <f>SQRT((ABS($E$24-$E$23)^2+(ABS($F$24-$F$23)^2)))</f>
        <v>18.733527877684793</v>
      </c>
      <c r="AC23">
        <f>SQRT((ABS($G$24-$G$23)^2+(ABS($H$24-$H$23)^2)))</f>
        <v>17.645208502552666</v>
      </c>
      <c r="AJ23">
        <f>1/0.14</f>
        <v>7.1428571428571423</v>
      </c>
      <c r="AK23">
        <f>1/0.13</f>
        <v>7.6923076923076916</v>
      </c>
      <c r="AL23">
        <f>1/0.13</f>
        <v>7.6923076923076916</v>
      </c>
      <c r="AM23">
        <f>1/0.125</f>
        <v>8</v>
      </c>
      <c r="AO23">
        <f t="shared" si="14"/>
        <v>128.74148822735003</v>
      </c>
      <c r="AP23">
        <f t="shared" si="15"/>
        <v>130.90305076581831</v>
      </c>
      <c r="AQ23">
        <f t="shared" si="16"/>
        <v>144.10406059757531</v>
      </c>
      <c r="AR23">
        <f t="shared" si="17"/>
        <v>141.16166802042133</v>
      </c>
      <c r="AV23">
        <f>((0.07/0.14)*100)</f>
        <v>50</v>
      </c>
      <c r="AW23">
        <f>((0.07/0.13)*100)</f>
        <v>53.846153846153854</v>
      </c>
      <c r="AX23">
        <f>((0.07/0.13)*100)</f>
        <v>53.846153846153854</v>
      </c>
      <c r="AY23">
        <f>((0.06/0.125)*100)</f>
        <v>48</v>
      </c>
      <c r="BA23">
        <f>((0.07/0.14)*100)</f>
        <v>50</v>
      </c>
      <c r="BB23">
        <f>((0.06/0.13)*100)</f>
        <v>46.153846153846153</v>
      </c>
      <c r="BC23">
        <f>((0.06/0.13)*100)</f>
        <v>46.153846153846153</v>
      </c>
      <c r="BD23">
        <f>((0.065/0.125)*100)</f>
        <v>52</v>
      </c>
      <c r="BF23">
        <f>ABS($B$23-$D$23)</f>
        <v>1.7943819999999997</v>
      </c>
      <c r="BG23">
        <f>ABS($F$23-$H$23)</f>
        <v>3.8703640000000004</v>
      </c>
      <c r="BL23">
        <f>SQRT((ABS($A$23-$E$23)^2+(ABS($B$23-$F$23)^2)))</f>
        <v>1.9631234577389705</v>
      </c>
      <c r="BM23">
        <f>SQRT((ABS($C$23-$G$23)^2+(ABS($D$23-$H$23)^2)))</f>
        <v>1.9588431609102799</v>
      </c>
      <c r="BO23">
        <f>SQRT((ABS($A$23-$G$23)^2+(ABS($B$23-$H$23)^2)))</f>
        <v>5.8723365467045614</v>
      </c>
      <c r="BP23">
        <f>SQRT((ABS($C$23-$E$23)^2+(ABS($D$23-$F$23)^2)))</f>
        <v>7.4420918437300871</v>
      </c>
      <c r="BR23">
        <f>DEGREES(ACOS((4.353673698895^2+33.4837905045554^2-32.6288351525541^2)/(2*4.353673698895*33.4837905045554)))</f>
        <v>74.996372017422331</v>
      </c>
      <c r="BS23">
        <f>DEGREES(ACOS((24.6826379092501^2+25.1098920024486^2-4.37693818554683^2)/(2*24.6826379092501*25.1098920024486)))</f>
        <v>10.03809654705794</v>
      </c>
      <c r="BU23">
        <v>14</v>
      </c>
      <c r="BV23">
        <v>4</v>
      </c>
      <c r="BW23">
        <v>2</v>
      </c>
      <c r="BX23">
        <v>8</v>
      </c>
      <c r="BY23">
        <v>14</v>
      </c>
      <c r="BZ23">
        <v>4</v>
      </c>
      <c r="CA23">
        <v>10</v>
      </c>
      <c r="CB23">
        <v>3</v>
      </c>
      <c r="CC23">
        <v>14</v>
      </c>
      <c r="CD23">
        <v>2</v>
      </c>
      <c r="CE23">
        <v>10</v>
      </c>
      <c r="CF23">
        <v>7</v>
      </c>
      <c r="CG23">
        <v>12</v>
      </c>
      <c r="CH23">
        <v>7</v>
      </c>
      <c r="CI23">
        <v>3</v>
      </c>
      <c r="CJ23">
        <v>7</v>
      </c>
      <c r="CL23">
        <v>14</v>
      </c>
      <c r="CM23">
        <v>2</v>
      </c>
      <c r="CN23">
        <v>2</v>
      </c>
      <c r="CO23">
        <v>10</v>
      </c>
      <c r="CP23">
        <v>12</v>
      </c>
      <c r="CQ23">
        <v>2</v>
      </c>
      <c r="CR23">
        <v>8</v>
      </c>
      <c r="CS23">
        <v>2</v>
      </c>
      <c r="CT23">
        <v>12</v>
      </c>
      <c r="CU23">
        <v>0</v>
      </c>
      <c r="CV23">
        <v>8</v>
      </c>
      <c r="CW23">
        <v>6</v>
      </c>
      <c r="CX23">
        <v>13</v>
      </c>
      <c r="CY23">
        <v>7</v>
      </c>
      <c r="CZ23">
        <v>2</v>
      </c>
      <c r="DA23">
        <v>6</v>
      </c>
      <c r="DC23">
        <f>((4/14)*100)</f>
        <v>28.571428571428569</v>
      </c>
      <c r="DD23">
        <f>((2/14)*100)</f>
        <v>14.285714285714285</v>
      </c>
      <c r="DE23">
        <f>((8/14)*100)</f>
        <v>57.142857142857139</v>
      </c>
      <c r="DF23">
        <f>((4/14)*100)</f>
        <v>28.571428571428569</v>
      </c>
      <c r="DG23">
        <f>((10/14)*100)</f>
        <v>71.428571428571431</v>
      </c>
      <c r="DH23">
        <f>((3/14)*100)</f>
        <v>21.428571428571427</v>
      </c>
      <c r="DI23">
        <f>((2/14)*100)</f>
        <v>14.285714285714285</v>
      </c>
      <c r="DJ23">
        <f>((10/14)*100)</f>
        <v>71.428571428571431</v>
      </c>
      <c r="DK23">
        <f>((7/14)*100)</f>
        <v>50</v>
      </c>
      <c r="DL23">
        <f>((7/12)*100)</f>
        <v>58.333333333333336</v>
      </c>
      <c r="DM23">
        <f>((3/12)*100)</f>
        <v>25</v>
      </c>
      <c r="DN23">
        <f>((7/12)*100)</f>
        <v>58.333333333333336</v>
      </c>
      <c r="DP23">
        <f>((2/14)*100)</f>
        <v>14.285714285714285</v>
      </c>
      <c r="DQ23">
        <f>((2/14)*100)</f>
        <v>14.285714285714285</v>
      </c>
      <c r="DR23">
        <f>((10/14)*100)</f>
        <v>71.428571428571431</v>
      </c>
      <c r="DS23">
        <f>((2/12)*100)</f>
        <v>16.666666666666664</v>
      </c>
      <c r="DT23">
        <f>((8/12)*100)</f>
        <v>66.666666666666657</v>
      </c>
      <c r="DU23">
        <f>((2/12)*100)</f>
        <v>16.666666666666664</v>
      </c>
      <c r="DV23">
        <f>((0/12)*100)</f>
        <v>0</v>
      </c>
      <c r="DW23">
        <f>((8/12)*100)</f>
        <v>66.666666666666657</v>
      </c>
      <c r="DX23">
        <f>((6/12)*100)</f>
        <v>50</v>
      </c>
      <c r="DY23">
        <f>((7/13)*100)</f>
        <v>53.846153846153847</v>
      </c>
      <c r="DZ23">
        <f>((2/13)*100)</f>
        <v>15.384615384615385</v>
      </c>
      <c r="EA23">
        <f>((6/13)*100)</f>
        <v>46.153846153846153</v>
      </c>
    </row>
    <row r="24" spans="1:131" x14ac:dyDescent="0.25">
      <c r="A24">
        <v>76.108214000000004</v>
      </c>
      <c r="B24">
        <v>6.0049999999999999</v>
      </c>
      <c r="C24">
        <v>82.522092000000001</v>
      </c>
      <c r="D24">
        <v>4.4115310000000001</v>
      </c>
      <c r="E24">
        <v>77.695510000000013</v>
      </c>
      <c r="F24">
        <v>7.847245</v>
      </c>
      <c r="G24">
        <v>81.220663000000002</v>
      </c>
      <c r="H24">
        <v>4.1817349999999998</v>
      </c>
      <c r="K24">
        <f>(11/200)</f>
        <v>5.5E-2</v>
      </c>
      <c r="L24">
        <f>(15/200)</f>
        <v>7.4999999999999997E-2</v>
      </c>
      <c r="M24">
        <f>(13/200)</f>
        <v>6.5000000000000002E-2</v>
      </c>
      <c r="N24">
        <f>(12/200)</f>
        <v>0.06</v>
      </c>
      <c r="P24">
        <f>(12/200)</f>
        <v>0.06</v>
      </c>
      <c r="Q24">
        <f>(10/200)</f>
        <v>0.05</v>
      </c>
      <c r="R24">
        <f>(11/200)</f>
        <v>5.5E-2</v>
      </c>
      <c r="S24">
        <f>(12/200)</f>
        <v>0.06</v>
      </c>
      <c r="U24">
        <f>0.055+0.06</f>
        <v>0.11499999999999999</v>
      </c>
      <c r="V24">
        <f>0.075+0.05</f>
        <v>0.125</v>
      </c>
      <c r="W24">
        <f>0.065+0.055</f>
        <v>0.12</v>
      </c>
      <c r="X24">
        <f>0.06+0.06</f>
        <v>0.12</v>
      </c>
      <c r="Z24">
        <f>SQRT((ABS($A$25-$A$24)^2+(ABS($B$25-$B$24)^2)))</f>
        <v>17.539018708693749</v>
      </c>
      <c r="AA24">
        <f>SQRT((ABS($C$25-$C$24)^2+(ABS($D$25-$D$24)^2)))</f>
        <v>19.628788111574497</v>
      </c>
      <c r="AB24">
        <f>SQRT((ABS($E$25-$E$24)^2+(ABS($F$25-$F$24)^2)))</f>
        <v>16.920223329810092</v>
      </c>
      <c r="AC24">
        <f>SQRT((ABS($G$25-$G$24)^2+(ABS($H$25-$H$24)^2)))</f>
        <v>18.484247167972875</v>
      </c>
      <c r="AJ24">
        <f>1/0.115</f>
        <v>8.695652173913043</v>
      </c>
      <c r="AK24">
        <f>1/0.125</f>
        <v>8</v>
      </c>
      <c r="AL24">
        <f>1/0.12</f>
        <v>8.3333333333333339</v>
      </c>
      <c r="AM24">
        <f>1/0.12</f>
        <v>8.3333333333333339</v>
      </c>
      <c r="AO24">
        <f t="shared" si="14"/>
        <v>152.51320616255435</v>
      </c>
      <c r="AP24">
        <f t="shared" si="15"/>
        <v>157.03030489259598</v>
      </c>
      <c r="AQ24">
        <f t="shared" si="16"/>
        <v>141.00186108175077</v>
      </c>
      <c r="AR24">
        <f t="shared" si="17"/>
        <v>154.03539306644063</v>
      </c>
      <c r="AV24">
        <f>((0.055/0.115)*100)</f>
        <v>47.826086956521735</v>
      </c>
      <c r="AW24">
        <f>((0.075/0.125)*100)</f>
        <v>60</v>
      </c>
      <c r="AX24">
        <f>((0.065/0.12)*100)</f>
        <v>54.166666666666671</v>
      </c>
      <c r="AY24">
        <f>((0.06/0.12)*100)</f>
        <v>50</v>
      </c>
      <c r="BA24">
        <f>((0.06/0.115)*100)</f>
        <v>52.173913043478258</v>
      </c>
      <c r="BB24">
        <f>((0.05/0.125)*100)</f>
        <v>40</v>
      </c>
      <c r="BC24">
        <f>((0.055/0.12)*100)</f>
        <v>45.833333333333336</v>
      </c>
      <c r="BD24">
        <f>((0.06/0.12)*100)</f>
        <v>50</v>
      </c>
      <c r="BF24">
        <f>ABS($B$24-$D$24)</f>
        <v>1.5934689999999998</v>
      </c>
      <c r="BG24">
        <f>ABS($F$24-$H$24)</f>
        <v>3.6655100000000003</v>
      </c>
      <c r="BL24">
        <f>SQRT((ABS($A$24-$E$24)^2+(ABS($B$24-$F$24)^2)))</f>
        <v>2.4317432495312965</v>
      </c>
      <c r="BM24">
        <f>SQRT((ABS($C$24-$G$24)^2+(ABS($D$24-$H$24)^2)))</f>
        <v>1.321561063158641</v>
      </c>
      <c r="BO24">
        <f>SQRT((ABS($A$24-$G$24)^2+(ABS($B$24-$H$24)^2)))</f>
        <v>5.4278384314408239</v>
      </c>
      <c r="BP24">
        <f>SQRT((ABS($C$24-$E$24)^2+(ABS($D$24-$F$24)^2)))</f>
        <v>5.9245273644840122</v>
      </c>
      <c r="BR24">
        <f>DEGREES(ACOS((4.09721659138066^2+25.5144610713866^2-24.8707862129167^2)/(2*4.09721659138066*25.5144610713866)))</f>
        <v>76.384154073810606</v>
      </c>
      <c r="BS24">
        <f>DEGREES(ACOS((27.637703065713^2+29.0310806141905^2-5.32345780186195^2)/(2*27.637703065713*29.0310806141905)))</f>
        <v>10.40687348669362</v>
      </c>
      <c r="BU24">
        <v>11</v>
      </c>
      <c r="BV24">
        <v>3</v>
      </c>
      <c r="BW24">
        <v>2</v>
      </c>
      <c r="BX24">
        <v>7</v>
      </c>
      <c r="BY24">
        <v>15</v>
      </c>
      <c r="BZ24">
        <v>3</v>
      </c>
      <c r="CA24">
        <v>10</v>
      </c>
      <c r="CB24">
        <v>4</v>
      </c>
      <c r="CC24">
        <v>13</v>
      </c>
      <c r="CD24">
        <v>1</v>
      </c>
      <c r="CE24">
        <v>10</v>
      </c>
      <c r="CF24">
        <v>7</v>
      </c>
      <c r="CG24">
        <v>12</v>
      </c>
      <c r="CH24">
        <v>6</v>
      </c>
      <c r="CI24">
        <v>4</v>
      </c>
      <c r="CJ24">
        <v>7</v>
      </c>
      <c r="CL24">
        <v>12</v>
      </c>
      <c r="CM24">
        <v>2</v>
      </c>
      <c r="CN24">
        <v>0</v>
      </c>
      <c r="CO24">
        <v>7</v>
      </c>
      <c r="CP24">
        <v>10</v>
      </c>
      <c r="CQ24">
        <v>2</v>
      </c>
      <c r="CR24">
        <v>6</v>
      </c>
      <c r="CS24">
        <v>1</v>
      </c>
      <c r="CT24">
        <v>11</v>
      </c>
      <c r="CU24">
        <v>2</v>
      </c>
      <c r="CV24">
        <v>6</v>
      </c>
      <c r="CW24">
        <v>6</v>
      </c>
      <c r="CX24">
        <v>12</v>
      </c>
      <c r="CY24">
        <v>8</v>
      </c>
      <c r="CZ24">
        <v>1</v>
      </c>
      <c r="DA24">
        <v>6</v>
      </c>
      <c r="DC24">
        <f>((3/11)*100)</f>
        <v>27.27272727272727</v>
      </c>
      <c r="DD24">
        <f>((2/11)*100)</f>
        <v>18.181818181818183</v>
      </c>
      <c r="DE24">
        <f>((7/11)*100)</f>
        <v>63.636363636363633</v>
      </c>
      <c r="DF24">
        <f>((3/15)*100)</f>
        <v>20</v>
      </c>
      <c r="DG24">
        <f>((10/15)*100)</f>
        <v>66.666666666666657</v>
      </c>
      <c r="DH24">
        <f>((4/15)*100)</f>
        <v>26.666666666666668</v>
      </c>
      <c r="DI24">
        <f>((1/13)*100)</f>
        <v>7.6923076923076925</v>
      </c>
      <c r="DJ24">
        <f>((10/13)*100)</f>
        <v>76.923076923076934</v>
      </c>
      <c r="DK24">
        <f>((7/13)*100)</f>
        <v>53.846153846153847</v>
      </c>
      <c r="DL24">
        <f>((6/12)*100)</f>
        <v>50</v>
      </c>
      <c r="DM24">
        <f>((4/12)*100)</f>
        <v>33.333333333333329</v>
      </c>
      <c r="DN24">
        <f>((7/12)*100)</f>
        <v>58.333333333333336</v>
      </c>
      <c r="DP24">
        <f>((2/12)*100)</f>
        <v>16.666666666666664</v>
      </c>
      <c r="DQ24">
        <f>((0/12)*100)</f>
        <v>0</v>
      </c>
      <c r="DR24">
        <f>((7/12)*100)</f>
        <v>58.333333333333336</v>
      </c>
      <c r="DS24">
        <f>((2/10)*100)</f>
        <v>20</v>
      </c>
      <c r="DT24">
        <f>((6/10)*100)</f>
        <v>60</v>
      </c>
      <c r="DU24">
        <f>((1/10)*100)</f>
        <v>10</v>
      </c>
      <c r="DV24">
        <f>((2/11)*100)</f>
        <v>18.181818181818183</v>
      </c>
      <c r="DW24">
        <f>((6/11)*100)</f>
        <v>54.54545454545454</v>
      </c>
      <c r="DX24">
        <f>((6/11)*100)</f>
        <v>54.54545454545454</v>
      </c>
      <c r="DY24">
        <f>((8/12)*100)</f>
        <v>66.666666666666657</v>
      </c>
      <c r="DZ24">
        <f>((1/12)*100)</f>
        <v>8.3333333333333321</v>
      </c>
      <c r="EA24">
        <f>((6/12)*100)</f>
        <v>50</v>
      </c>
    </row>
    <row r="25" spans="1:131" x14ac:dyDescent="0.25">
      <c r="A25">
        <v>93.647092000000015</v>
      </c>
      <c r="B25">
        <v>5.9347450000000004</v>
      </c>
      <c r="C25">
        <v>102.14898000000001</v>
      </c>
      <c r="D25">
        <v>4.6846430000000003</v>
      </c>
      <c r="E25">
        <v>94.614541000000003</v>
      </c>
      <c r="F25">
        <v>8.0481119999999997</v>
      </c>
      <c r="G25">
        <v>99.704900000000009</v>
      </c>
      <c r="H25">
        <v>4.2011229999999999</v>
      </c>
      <c r="K25">
        <f>(13/200)</f>
        <v>6.5000000000000002E-2</v>
      </c>
      <c r="L25">
        <f>(13/200)</f>
        <v>6.5000000000000002E-2</v>
      </c>
      <c r="M25">
        <f>(16/200)</f>
        <v>0.08</v>
      </c>
      <c r="N25">
        <f>(13/200)</f>
        <v>6.5000000000000002E-2</v>
      </c>
      <c r="P25">
        <f>(14/200)</f>
        <v>7.0000000000000007E-2</v>
      </c>
      <c r="Q25">
        <f>(10/200)</f>
        <v>0.05</v>
      </c>
      <c r="R25">
        <f>(11/200)</f>
        <v>5.5E-2</v>
      </c>
      <c r="S25">
        <f>(10/200)</f>
        <v>0.05</v>
      </c>
      <c r="U25">
        <f>0.065+0.07</f>
        <v>0.13500000000000001</v>
      </c>
      <c r="V25">
        <f>0.065+0.05</f>
        <v>0.115</v>
      </c>
      <c r="W25">
        <f>0.08+0.055</f>
        <v>0.13500000000000001</v>
      </c>
      <c r="X25">
        <f>0.065+0.05</f>
        <v>0.115</v>
      </c>
      <c r="Z25">
        <f>SQRT((ABS($A$26-$A$25)^2+(ABS($B$26-$B$25)^2)))</f>
        <v>23.094246666909498</v>
      </c>
      <c r="AA25">
        <f>SQRT((ABS($C$26-$C$25)^2+(ABS($D$26-$D$25)^2)))</f>
        <v>21.139693221980149</v>
      </c>
      <c r="AB25">
        <f>SQRT((ABS($E$26-$E$25)^2+(ABS($F$26-$F$25)^2)))</f>
        <v>26.502605396301863</v>
      </c>
      <c r="AC25">
        <f>SQRT((ABS($G$26-$G$25)^2+(ABS($H$26-$H$25)^2)))</f>
        <v>22.831372442721634</v>
      </c>
      <c r="AJ25">
        <f>1/0.135</f>
        <v>7.4074074074074066</v>
      </c>
      <c r="AK25">
        <f>1/0.115</f>
        <v>8.695652173913043</v>
      </c>
      <c r="AL25">
        <f>1/0.135</f>
        <v>7.4074074074074066</v>
      </c>
      <c r="AM25">
        <f>1/0.115</f>
        <v>8.695652173913043</v>
      </c>
      <c r="AO25">
        <f t="shared" si="14"/>
        <v>171.06849382895925</v>
      </c>
      <c r="AP25">
        <f t="shared" si="15"/>
        <v>183.82341932156652</v>
      </c>
      <c r="AQ25">
        <f t="shared" si="16"/>
        <v>196.31559552816194</v>
      </c>
      <c r="AR25">
        <f t="shared" si="17"/>
        <v>198.53367341497071</v>
      </c>
      <c r="AV25">
        <f>((0.065/0.135)*100)</f>
        <v>48.148148148148145</v>
      </c>
      <c r="AW25">
        <f>((0.065/0.115)*100)</f>
        <v>56.521739130434781</v>
      </c>
      <c r="AX25">
        <f>((0.08/0.135)*100)</f>
        <v>59.259259259259252</v>
      </c>
      <c r="AY25">
        <f>((0.065/0.115)*100)</f>
        <v>56.521739130434781</v>
      </c>
      <c r="BA25">
        <f>((0.07/0.135)*100)</f>
        <v>51.851851851851848</v>
      </c>
      <c r="BB25">
        <f>((0.05/0.115)*100)</f>
        <v>43.478260869565219</v>
      </c>
      <c r="BC25">
        <f>((0.055/0.135)*100)</f>
        <v>40.74074074074074</v>
      </c>
      <c r="BD25">
        <f>((0.05/0.115)*100)</f>
        <v>43.478260869565219</v>
      </c>
      <c r="BF25">
        <f>ABS($B$25-$D$25)</f>
        <v>1.250102</v>
      </c>
      <c r="BG25">
        <f>ABS($F$25-$H$25)</f>
        <v>3.8469889999999998</v>
      </c>
      <c r="BL25">
        <f>SQRT((ABS($A$25-$E$25)^2+(ABS($B$25-$F$25)^2)))</f>
        <v>2.3242800270814987</v>
      </c>
      <c r="BM25">
        <f>SQRT((ABS($C$25-$G$25)^2+(ABS($D$25-$H$25)^2)))</f>
        <v>2.4914491037948174</v>
      </c>
      <c r="BO25">
        <f>SQRT((ABS($A$25-$G$25)^2+(ABS($B$25-$H$25)^2)))</f>
        <v>6.30099063669737</v>
      </c>
      <c r="BP25">
        <f>SQRT((ABS($C$25-$E$25)^2+(ABS($D$25-$F$25)^2)))</f>
        <v>8.2511026389617825</v>
      </c>
      <c r="BR25">
        <f>DEGREES(ACOS((5.26430933010438^2+26.3741513809551^2-24.6826379092501^2)/(2*5.26430933010438*26.3741513809551)))</f>
        <v>65.744025576826814</v>
      </c>
      <c r="BS25" t="e">
        <f>DEGREES(ACOS((5.32345780186195^2+0^2-5.32345780186195^2)/(2*5.32345780186195*0)))</f>
        <v>#DIV/0!</v>
      </c>
      <c r="BU25">
        <v>13</v>
      </c>
      <c r="BV25">
        <v>5</v>
      </c>
      <c r="BW25">
        <v>2</v>
      </c>
      <c r="BX25">
        <v>6</v>
      </c>
      <c r="BY25">
        <v>13</v>
      </c>
      <c r="BZ25">
        <v>5</v>
      </c>
      <c r="CA25">
        <v>9</v>
      </c>
      <c r="CB25">
        <v>5</v>
      </c>
      <c r="CC25">
        <v>16</v>
      </c>
      <c r="CD25">
        <v>5</v>
      </c>
      <c r="CE25">
        <v>9</v>
      </c>
      <c r="CF25">
        <v>12</v>
      </c>
      <c r="CG25">
        <v>13</v>
      </c>
      <c r="CH25">
        <v>5</v>
      </c>
      <c r="CI25">
        <v>5</v>
      </c>
      <c r="CJ25">
        <v>12</v>
      </c>
      <c r="CL25">
        <v>14</v>
      </c>
      <c r="CM25">
        <v>2</v>
      </c>
      <c r="CN25">
        <v>2</v>
      </c>
      <c r="CO25">
        <v>8</v>
      </c>
      <c r="CP25">
        <v>10</v>
      </c>
      <c r="CQ25">
        <v>2</v>
      </c>
      <c r="CR25">
        <v>7</v>
      </c>
      <c r="CS25">
        <v>2</v>
      </c>
      <c r="CT25">
        <v>11</v>
      </c>
      <c r="CU25">
        <v>0</v>
      </c>
      <c r="CV25">
        <v>7</v>
      </c>
      <c r="CW25">
        <v>6</v>
      </c>
      <c r="CX25">
        <v>10</v>
      </c>
      <c r="CY25">
        <v>3</v>
      </c>
      <c r="CZ25">
        <v>2</v>
      </c>
      <c r="DA25">
        <v>6</v>
      </c>
      <c r="DC25">
        <f>((5/13)*100)</f>
        <v>38.461538461538467</v>
      </c>
      <c r="DD25">
        <f>((2/13)*100)</f>
        <v>15.384615384615385</v>
      </c>
      <c r="DE25">
        <f>((6/13)*100)</f>
        <v>46.153846153846153</v>
      </c>
      <c r="DF25">
        <f>((5/13)*100)</f>
        <v>38.461538461538467</v>
      </c>
      <c r="DG25">
        <f>((9/13)*100)</f>
        <v>69.230769230769226</v>
      </c>
      <c r="DH25">
        <f>((5/13)*100)</f>
        <v>38.461538461538467</v>
      </c>
      <c r="DI25">
        <f>((5/16)*100)</f>
        <v>31.25</v>
      </c>
      <c r="DJ25">
        <f>((9/16)*100)</f>
        <v>56.25</v>
      </c>
      <c r="DK25">
        <f>((12/16)*100)</f>
        <v>75</v>
      </c>
      <c r="DL25">
        <f>((5/13)*100)</f>
        <v>38.461538461538467</v>
      </c>
      <c r="DM25">
        <f>((5/13)*100)</f>
        <v>38.461538461538467</v>
      </c>
      <c r="DN25">
        <f>((12/13)*100)</f>
        <v>92.307692307692307</v>
      </c>
      <c r="DP25">
        <f>((2/14)*100)</f>
        <v>14.285714285714285</v>
      </c>
      <c r="DQ25">
        <f>((2/14)*100)</f>
        <v>14.285714285714285</v>
      </c>
      <c r="DR25">
        <f>((8/14)*100)</f>
        <v>57.142857142857139</v>
      </c>
      <c r="DS25">
        <f>((2/10)*100)</f>
        <v>20</v>
      </c>
      <c r="DT25">
        <f>((7/10)*100)</f>
        <v>70</v>
      </c>
      <c r="DU25">
        <f>((2/10)*100)</f>
        <v>20</v>
      </c>
      <c r="DV25">
        <f>((0/11)*100)</f>
        <v>0</v>
      </c>
      <c r="DW25">
        <f>((7/11)*100)</f>
        <v>63.636363636363633</v>
      </c>
      <c r="DX25">
        <f>((6/11)*100)</f>
        <v>54.54545454545454</v>
      </c>
      <c r="DY25">
        <f>((3/10)*100)</f>
        <v>30</v>
      </c>
      <c r="DZ25">
        <f>((2/10)*100)</f>
        <v>20</v>
      </c>
      <c r="EA25">
        <f>((6/10)*100)</f>
        <v>60</v>
      </c>
    </row>
    <row r="26" spans="1:131" x14ac:dyDescent="0.25">
      <c r="A26">
        <v>116.740002</v>
      </c>
      <c r="B26">
        <v>6.1832140000000004</v>
      </c>
      <c r="C26">
        <v>123.288625</v>
      </c>
      <c r="D26">
        <v>4.7297960000000003</v>
      </c>
      <c r="E26">
        <v>121.114949</v>
      </c>
      <c r="F26">
        <v>7.7068370000000002</v>
      </c>
      <c r="G26">
        <v>122.52806200000001</v>
      </c>
      <c r="H26">
        <v>3.5888779999999998</v>
      </c>
      <c r="K26">
        <f>(14/200)</f>
        <v>7.0000000000000007E-2</v>
      </c>
      <c r="L26">
        <f>(15/200)</f>
        <v>7.4999999999999997E-2</v>
      </c>
      <c r="M26">
        <f>(13/200)</f>
        <v>6.5000000000000002E-2</v>
      </c>
      <c r="N26">
        <f>(12/200)</f>
        <v>0.06</v>
      </c>
      <c r="P26">
        <f>(11/200)</f>
        <v>5.5E-2</v>
      </c>
      <c r="Q26">
        <f>(9/200)</f>
        <v>4.4999999999999998E-2</v>
      </c>
      <c r="R26">
        <f>(10/200)</f>
        <v>0.05</v>
      </c>
      <c r="S26">
        <f>(11/200)</f>
        <v>5.5E-2</v>
      </c>
      <c r="U26">
        <f>0.07+0.055</f>
        <v>0.125</v>
      </c>
      <c r="V26">
        <f>0.075+0.045</f>
        <v>0.12</v>
      </c>
      <c r="W26">
        <f>0.065+0.05</f>
        <v>0.115</v>
      </c>
      <c r="X26">
        <f>0.06+0.055</f>
        <v>0.11499999999999999</v>
      </c>
      <c r="Z26">
        <f>SQRT((ABS($A$27-$A$26)^2+(ABS($B$27-$B$26)^2)))</f>
        <v>34.386743069512164</v>
      </c>
      <c r="AA26">
        <f>SQRT((ABS($C$27-$C$26)^2+(ABS($D$27-$D$26)^2)))</f>
        <v>31.932908270102327</v>
      </c>
      <c r="AB26">
        <f>SQRT((ABS($E$27-$E$26)^2+(ABS($F$27-$F$26)^2)))</f>
        <v>33.483790504555401</v>
      </c>
      <c r="AC26">
        <f>SQRT((ABS($G$27-$G$26)^2+(ABS($H$27-$H$26)^2)))</f>
        <v>33.109821437097423</v>
      </c>
      <c r="AJ26">
        <f>1/0.125</f>
        <v>8</v>
      </c>
      <c r="AK26">
        <f>1/0.12</f>
        <v>8.3333333333333339</v>
      </c>
      <c r="AL26">
        <f>1/0.115</f>
        <v>8.695652173913043</v>
      </c>
      <c r="AM26">
        <f>1/0.115</f>
        <v>8.695652173913043</v>
      </c>
      <c r="AO26">
        <f t="shared" si="14"/>
        <v>275.09394455609731</v>
      </c>
      <c r="AP26">
        <f t="shared" si="15"/>
        <v>266.10756891751942</v>
      </c>
      <c r="AQ26">
        <f t="shared" si="16"/>
        <v>291.16339569178609</v>
      </c>
      <c r="AR26">
        <f t="shared" si="17"/>
        <v>287.91149075736894</v>
      </c>
      <c r="AV26">
        <f>((0.07/0.125)*100)</f>
        <v>56.000000000000007</v>
      </c>
      <c r="AW26">
        <f>((0.075/0.12)*100)</f>
        <v>62.5</v>
      </c>
      <c r="AX26">
        <f>((0.065/0.115)*100)</f>
        <v>56.521739130434781</v>
      </c>
      <c r="AY26">
        <f>((0.06/0.115)*100)</f>
        <v>52.173913043478258</v>
      </c>
      <c r="BA26">
        <f>((0.055/0.125)*100)</f>
        <v>44</v>
      </c>
      <c r="BB26">
        <f>((0.045/0.12)*100)</f>
        <v>37.5</v>
      </c>
      <c r="BC26">
        <f>((0.05/0.115)*100)</f>
        <v>43.478260869565219</v>
      </c>
      <c r="BD26">
        <f>((0.055/0.115)*100)</f>
        <v>47.826086956521735</v>
      </c>
      <c r="BF26">
        <f>ABS($B$26-$D$26)</f>
        <v>1.4534180000000001</v>
      </c>
      <c r="BG26">
        <f>ABS($F$26-$H$26)</f>
        <v>4.1179590000000008</v>
      </c>
      <c r="BL26">
        <f>SQRT((ABS($A$26-$E$26)^2+(ABS($B$26-$F$26)^2)))</f>
        <v>4.6326653558116977</v>
      </c>
      <c r="BM26">
        <f>SQRT((ABS($C$26-$G$26)^2+(ABS($D$26-$H$26)^2)))</f>
        <v>1.3711856036631171</v>
      </c>
      <c r="BO26">
        <f>SQRT((ABS($A$26-$G$26)^2+(ABS($B$26-$H$26)^2)))</f>
        <v>6.3428871852253543</v>
      </c>
      <c r="BP26">
        <f>SQRT((ABS($C$26-$E$26)^2+(ABS($D$26-$F$26)^2)))</f>
        <v>3.6861416777786773</v>
      </c>
      <c r="BR26">
        <f>DEGREES(ACOS((25.1193423001984^2+23.907843326968^2-4.7625515228434^2)/(2*25.1193423001984*23.907843326968)))</f>
        <v>10.784564048393422</v>
      </c>
      <c r="BU26">
        <v>14</v>
      </c>
      <c r="BV26">
        <v>8</v>
      </c>
      <c r="BW26">
        <v>4</v>
      </c>
      <c r="BX26">
        <v>5</v>
      </c>
      <c r="BY26">
        <v>15</v>
      </c>
      <c r="BZ26">
        <v>8</v>
      </c>
      <c r="CA26">
        <v>7</v>
      </c>
      <c r="CB26">
        <v>5</v>
      </c>
      <c r="CC26">
        <v>13</v>
      </c>
      <c r="CD26">
        <v>3</v>
      </c>
      <c r="CE26">
        <v>7</v>
      </c>
      <c r="CF26">
        <v>11</v>
      </c>
      <c r="CG26">
        <v>12</v>
      </c>
      <c r="CH26">
        <v>4</v>
      </c>
      <c r="CI26">
        <v>6</v>
      </c>
      <c r="CJ26">
        <v>11</v>
      </c>
      <c r="CL26">
        <v>11</v>
      </c>
      <c r="CM26">
        <v>3</v>
      </c>
      <c r="CN26">
        <v>0</v>
      </c>
      <c r="CO26">
        <v>3</v>
      </c>
      <c r="CP26">
        <v>9</v>
      </c>
      <c r="CQ26">
        <v>3</v>
      </c>
      <c r="CR26">
        <v>2</v>
      </c>
      <c r="CS26">
        <v>1</v>
      </c>
      <c r="CT26">
        <v>10</v>
      </c>
      <c r="CU26">
        <v>0</v>
      </c>
      <c r="CV26">
        <v>2</v>
      </c>
      <c r="CW26">
        <v>9</v>
      </c>
      <c r="CX26">
        <v>11</v>
      </c>
      <c r="CY26">
        <v>2</v>
      </c>
      <c r="CZ26">
        <v>1</v>
      </c>
      <c r="DA26">
        <v>9</v>
      </c>
      <c r="DC26">
        <f>((8/14)*100)</f>
        <v>57.142857142857139</v>
      </c>
      <c r="DD26">
        <f>((4/14)*100)</f>
        <v>28.571428571428569</v>
      </c>
      <c r="DE26">
        <f>((5/14)*100)</f>
        <v>35.714285714285715</v>
      </c>
      <c r="DF26">
        <f>((8/15)*100)</f>
        <v>53.333333333333336</v>
      </c>
      <c r="DG26">
        <f>((7/15)*100)</f>
        <v>46.666666666666664</v>
      </c>
      <c r="DH26">
        <f>((5/15)*100)</f>
        <v>33.333333333333329</v>
      </c>
      <c r="DI26">
        <f>((3/13)*100)</f>
        <v>23.076923076923077</v>
      </c>
      <c r="DJ26">
        <f>((7/13)*100)</f>
        <v>53.846153846153847</v>
      </c>
      <c r="DK26">
        <f>((11/13)*100)</f>
        <v>84.615384615384613</v>
      </c>
      <c r="DL26">
        <f>((4/12)*100)</f>
        <v>33.333333333333329</v>
      </c>
      <c r="DM26">
        <f>((6/12)*100)</f>
        <v>50</v>
      </c>
      <c r="DN26">
        <f>((11/12)*100)</f>
        <v>91.666666666666657</v>
      </c>
      <c r="DP26">
        <f>((3/11)*100)</f>
        <v>27.27272727272727</v>
      </c>
      <c r="DQ26">
        <f>((0/11)*100)</f>
        <v>0</v>
      </c>
      <c r="DR26">
        <f>((3/11)*100)</f>
        <v>27.27272727272727</v>
      </c>
      <c r="DS26">
        <f>((3/9)*100)</f>
        <v>33.333333333333329</v>
      </c>
      <c r="DT26">
        <f>((2/9)*100)</f>
        <v>22.222222222222221</v>
      </c>
      <c r="DU26">
        <f>((1/9)*100)</f>
        <v>11.111111111111111</v>
      </c>
      <c r="DV26">
        <f>((0/10)*100)</f>
        <v>0</v>
      </c>
      <c r="DW26">
        <f>((2/10)*100)</f>
        <v>20</v>
      </c>
      <c r="DX26">
        <f>((9/10)*100)</f>
        <v>90</v>
      </c>
      <c r="DY26">
        <f>((2/11)*100)</f>
        <v>18.181818181818183</v>
      </c>
      <c r="DZ26">
        <f>((1/11)*100)</f>
        <v>9.0909090909090917</v>
      </c>
      <c r="EA26">
        <f>((9/11)*100)</f>
        <v>81.818181818181827</v>
      </c>
    </row>
    <row r="27" spans="1:131" x14ac:dyDescent="0.25">
      <c r="A27">
        <v>151.07408099999998</v>
      </c>
      <c r="B27">
        <v>8.0856119999999994</v>
      </c>
      <c r="C27">
        <v>155.15734599999999</v>
      </c>
      <c r="D27">
        <v>6.7534689999999999</v>
      </c>
      <c r="E27">
        <v>154.519744</v>
      </c>
      <c r="F27">
        <v>10.005509999999999</v>
      </c>
      <c r="G27">
        <v>155.54709099999999</v>
      </c>
      <c r="H27">
        <v>6.0391839999999997</v>
      </c>
      <c r="K27">
        <f>(14/200)</f>
        <v>7.0000000000000007E-2</v>
      </c>
      <c r="L27">
        <f>(17/200)</f>
        <v>8.5000000000000006E-2</v>
      </c>
      <c r="M27">
        <f>(16/200)</f>
        <v>0.08</v>
      </c>
      <c r="N27">
        <f>(15/200)</f>
        <v>7.4999999999999997E-2</v>
      </c>
      <c r="P27">
        <f>(10/200)</f>
        <v>0.05</v>
      </c>
      <c r="Q27">
        <f>(6/200)</f>
        <v>0.03</v>
      </c>
      <c r="R27">
        <f>(8/200)</f>
        <v>0.04</v>
      </c>
      <c r="S27">
        <f>(9/200)</f>
        <v>4.4999999999999998E-2</v>
      </c>
      <c r="U27">
        <f>0.07+0.05</f>
        <v>0.12000000000000001</v>
      </c>
      <c r="V27">
        <f>0.085+0.03</f>
        <v>0.115</v>
      </c>
      <c r="W27">
        <f>0.08+0.04</f>
        <v>0.12</v>
      </c>
      <c r="X27">
        <f>0.075+0.045</f>
        <v>0.12</v>
      </c>
      <c r="Z27">
        <f>SQRT((ABS($A$28-$A$27)^2+(ABS($B$28-$B$27)^2)))</f>
        <v>22.634441017117009</v>
      </c>
      <c r="AA27">
        <f>SQRT((ABS($C$28-$C$27)^2+(ABS($D$28-$D$27)^2)))</f>
        <v>25.096087169387747</v>
      </c>
      <c r="AB27">
        <f>SQRT((ABS($E$28-$E$27)^2+(ABS($F$28-$F$27)^2)))</f>
        <v>25.514461071386563</v>
      </c>
      <c r="AC27">
        <f>SQRT((ABS($G$28-$G$27)^2+(ABS($H$28-$H$27)^2)))</f>
        <v>26.422043971257221</v>
      </c>
      <c r="AJ27">
        <f>1/0.12</f>
        <v>8.3333333333333339</v>
      </c>
      <c r="AK27">
        <f>1/0.115</f>
        <v>8.695652173913043</v>
      </c>
      <c r="AL27">
        <f>1/0.12</f>
        <v>8.3333333333333339</v>
      </c>
      <c r="AM27">
        <f>1/0.12</f>
        <v>8.3333333333333339</v>
      </c>
      <c r="AO27">
        <f t="shared" si="14"/>
        <v>188.6203418093084</v>
      </c>
      <c r="AP27">
        <f t="shared" si="15"/>
        <v>218.22684495119779</v>
      </c>
      <c r="AQ27">
        <f t="shared" si="16"/>
        <v>212.62050892822137</v>
      </c>
      <c r="AR27">
        <f t="shared" si="17"/>
        <v>220.18369976047686</v>
      </c>
      <c r="AV27">
        <f>((0.07/0.12)*100)</f>
        <v>58.333333333333336</v>
      </c>
      <c r="AW27">
        <f>((0.085/0.115)*100)</f>
        <v>73.913043478260875</v>
      </c>
      <c r="AX27">
        <f>((0.08/0.12)*100)</f>
        <v>66.666666666666671</v>
      </c>
      <c r="AY27">
        <f>((0.075/0.12)*100)</f>
        <v>62.5</v>
      </c>
      <c r="BA27">
        <f>((0.05/0.12)*100)</f>
        <v>41.666666666666671</v>
      </c>
      <c r="BB27">
        <f>((0.03/0.115)*100)</f>
        <v>26.086956521739129</v>
      </c>
      <c r="BC27">
        <f>((0.04/0.12)*100)</f>
        <v>33.333333333333336</v>
      </c>
      <c r="BD27">
        <f>((0.045/0.12)*100)</f>
        <v>37.5</v>
      </c>
      <c r="BF27">
        <f>ABS($B$27-$D$27)</f>
        <v>1.3321429999999994</v>
      </c>
      <c r="BG27">
        <f>ABS($F$27-$H$27)</f>
        <v>3.9663259999999996</v>
      </c>
      <c r="BL27">
        <f>SQRT((ABS($A$27-$E$27)^2+(ABS($B$27-$F$27)^2)))</f>
        <v>3.9444393568634273</v>
      </c>
      <c r="BM27">
        <f>SQRT((ABS($C$27-$G$27)^2+(ABS($D$27-$H$27)^2)))</f>
        <v>0.81369787160223306</v>
      </c>
      <c r="BO27">
        <f>SQRT((ABS($A$27-$G$27)^2+(ABS($B$27-$H$27)^2)))</f>
        <v>4.9189110603144828</v>
      </c>
      <c r="BP27">
        <f>SQRT((ABS($C$27-$E$27)^2+(ABS($D$27-$F$27)^2)))</f>
        <v>3.3139563932081209</v>
      </c>
      <c r="BR27" t="e">
        <f>DEGREES(ACOS((5.32345780186195^2+0^2-5.32345780186195^2)/(2*5.32345780186195*0)))</f>
        <v>#DIV/0!</v>
      </c>
      <c r="BS27">
        <f>DEGREES(ACOS((4.8503141929744^2+23.1012719253207^2-21.6139910765636^2)/(2*4.8503141929744*23.1012719253207)))</f>
        <v>66.312712470973693</v>
      </c>
      <c r="BU27">
        <v>14</v>
      </c>
      <c r="BV27">
        <v>11</v>
      </c>
      <c r="BW27">
        <v>6</v>
      </c>
      <c r="BX27">
        <v>5</v>
      </c>
      <c r="BY27">
        <v>17</v>
      </c>
      <c r="BZ27">
        <v>11</v>
      </c>
      <c r="CA27">
        <v>9</v>
      </c>
      <c r="CB27">
        <v>8</v>
      </c>
      <c r="CC27">
        <v>16</v>
      </c>
      <c r="CD27">
        <v>7</v>
      </c>
      <c r="CE27">
        <v>9</v>
      </c>
      <c r="CF27">
        <v>14</v>
      </c>
      <c r="CG27">
        <v>15</v>
      </c>
      <c r="CH27">
        <v>6</v>
      </c>
      <c r="CI27">
        <v>7</v>
      </c>
      <c r="CJ27">
        <v>14</v>
      </c>
      <c r="CL27">
        <v>10</v>
      </c>
      <c r="CM27">
        <v>3</v>
      </c>
      <c r="CN27">
        <v>0</v>
      </c>
      <c r="CO27">
        <v>2</v>
      </c>
      <c r="CP27">
        <v>6</v>
      </c>
      <c r="CQ27">
        <v>3</v>
      </c>
      <c r="CR27">
        <v>0</v>
      </c>
      <c r="CS27">
        <v>0</v>
      </c>
      <c r="CT27">
        <v>8</v>
      </c>
      <c r="CU27">
        <v>0</v>
      </c>
      <c r="CV27">
        <v>0</v>
      </c>
      <c r="CW27">
        <v>7</v>
      </c>
      <c r="CX27">
        <v>9</v>
      </c>
      <c r="CY27">
        <v>0</v>
      </c>
      <c r="CZ27">
        <v>0</v>
      </c>
      <c r="DA27">
        <v>7</v>
      </c>
      <c r="DC27">
        <f>((11/14)*100)</f>
        <v>78.571428571428569</v>
      </c>
      <c r="DD27">
        <f>((6/14)*100)</f>
        <v>42.857142857142854</v>
      </c>
      <c r="DE27">
        <f>((5/14)*100)</f>
        <v>35.714285714285715</v>
      </c>
      <c r="DF27">
        <f>((11/17)*100)</f>
        <v>64.705882352941174</v>
      </c>
      <c r="DG27">
        <f>((9/17)*100)</f>
        <v>52.941176470588239</v>
      </c>
      <c r="DH27">
        <f>((8/17)*100)</f>
        <v>47.058823529411761</v>
      </c>
      <c r="DI27">
        <f>((7/16)*100)</f>
        <v>43.75</v>
      </c>
      <c r="DJ27">
        <f>((9/16)*100)</f>
        <v>56.25</v>
      </c>
      <c r="DK27">
        <f>((14/16)*100)</f>
        <v>87.5</v>
      </c>
      <c r="DL27">
        <f>((6/15)*100)</f>
        <v>40</v>
      </c>
      <c r="DM27">
        <f>((7/15)*100)</f>
        <v>46.666666666666664</v>
      </c>
      <c r="DN27">
        <f>((14/15)*100)</f>
        <v>93.333333333333329</v>
      </c>
      <c r="DP27">
        <f>((3/10)*100)</f>
        <v>30</v>
      </c>
      <c r="DQ27">
        <f>((0/10)*100)</f>
        <v>0</v>
      </c>
      <c r="DR27">
        <f>((2/10)*100)</f>
        <v>20</v>
      </c>
      <c r="DS27">
        <f>((3/6)*100)</f>
        <v>50</v>
      </c>
      <c r="DT27">
        <f>((0/6)*100)</f>
        <v>0</v>
      </c>
      <c r="DU27">
        <f>((0/6)*100)</f>
        <v>0</v>
      </c>
      <c r="DV27">
        <f>((0/8)*100)</f>
        <v>0</v>
      </c>
      <c r="DW27">
        <f>((0/8)*100)</f>
        <v>0</v>
      </c>
      <c r="DX27">
        <f>((7/8)*100)</f>
        <v>87.5</v>
      </c>
      <c r="DY27">
        <f>((0/9)*100)</f>
        <v>0</v>
      </c>
      <c r="DZ27">
        <f>((0/9)*100)</f>
        <v>0</v>
      </c>
      <c r="EA27">
        <f>((7/9)*100)</f>
        <v>77.777777777777786</v>
      </c>
    </row>
    <row r="28" spans="1:131" x14ac:dyDescent="0.25">
      <c r="A28">
        <v>173.703723</v>
      </c>
      <c r="B28">
        <v>8.5516839999999998</v>
      </c>
      <c r="C28">
        <v>180.25219299999998</v>
      </c>
      <c r="D28">
        <v>7.0029589999999997</v>
      </c>
      <c r="E28">
        <v>180.03101799999999</v>
      </c>
      <c r="F28">
        <v>10.408775</v>
      </c>
      <c r="G28">
        <v>181.96387799999999</v>
      </c>
      <c r="H28">
        <v>5.512143</v>
      </c>
      <c r="K28">
        <f>(11/200)</f>
        <v>5.5E-2</v>
      </c>
      <c r="L28">
        <f>(13/200)</f>
        <v>6.5000000000000002E-2</v>
      </c>
      <c r="M28">
        <f>(14/200)</f>
        <v>7.0000000000000007E-2</v>
      </c>
      <c r="N28">
        <f>(12/200)</f>
        <v>0.06</v>
      </c>
      <c r="P28">
        <f>(9/200)</f>
        <v>4.4999999999999998E-2</v>
      </c>
      <c r="Q28">
        <f>(8/200)</f>
        <v>0.04</v>
      </c>
      <c r="R28">
        <f>(8/200)</f>
        <v>0.04</v>
      </c>
      <c r="S28">
        <f>(9/200)</f>
        <v>4.4999999999999998E-2</v>
      </c>
      <c r="U28">
        <f>0.055+0.045</f>
        <v>0.1</v>
      </c>
      <c r="V28">
        <f>0.065+0.04</f>
        <v>0.10500000000000001</v>
      </c>
      <c r="W28">
        <f>0.07+0.04</f>
        <v>0.11000000000000001</v>
      </c>
      <c r="X28">
        <f>0.06+0.045</f>
        <v>0.105</v>
      </c>
      <c r="Z28">
        <f>SQRT((ABS($A$29-$A$28)^2+(ABS($B$29-$B$28)^2)))</f>
        <v>25.155167146302752</v>
      </c>
      <c r="AA28">
        <f>SQRT((ABS($C$29-$C$28)^2+(ABS($D$29-$D$28)^2)))</f>
        <v>25.531774467217133</v>
      </c>
      <c r="AB28">
        <f>SQRT((ABS($E$29-$E$28)^2+(ABS($F$29-$F$28)^2)))</f>
        <v>26.374151380955066</v>
      </c>
      <c r="AC28">
        <f>SQRT((ABS($G$29-$G$28)^2+(ABS($H$29-$H$28)^2)))</f>
        <v>25.109892002448518</v>
      </c>
      <c r="AJ28">
        <f>1/0.1</f>
        <v>10</v>
      </c>
      <c r="AK28">
        <f>1/0.105</f>
        <v>9.5238095238095237</v>
      </c>
      <c r="AL28">
        <f>1/0.11</f>
        <v>9.0909090909090917</v>
      </c>
      <c r="AM28">
        <f>1/0.105</f>
        <v>9.5238095238095237</v>
      </c>
      <c r="AO28">
        <f t="shared" si="14"/>
        <v>251.5516714630275</v>
      </c>
      <c r="AP28">
        <f t="shared" si="15"/>
        <v>243.15975683063934</v>
      </c>
      <c r="AQ28">
        <f t="shared" si="16"/>
        <v>239.76501255413694</v>
      </c>
      <c r="AR28">
        <f t="shared" si="17"/>
        <v>239.14182859474781</v>
      </c>
      <c r="AV28">
        <f>((0.055/0.1)*100)</f>
        <v>54.999999999999993</v>
      </c>
      <c r="AW28">
        <f>((0.065/0.105)*100)</f>
        <v>61.904761904761905</v>
      </c>
      <c r="AX28">
        <f>((0.07/0.11)*100)</f>
        <v>63.636363636363647</v>
      </c>
      <c r="AY28">
        <f>((0.06/0.105)*100)</f>
        <v>57.142857142857139</v>
      </c>
      <c r="BA28">
        <f>((0.045/0.1)*100)</f>
        <v>44.999999999999993</v>
      </c>
      <c r="BB28">
        <f>((0.04/0.105)*100)</f>
        <v>38.095238095238102</v>
      </c>
      <c r="BC28">
        <f>((0.04/0.11)*100)</f>
        <v>36.363636363636367</v>
      </c>
      <c r="BD28">
        <f>((0.045/0.105)*100)</f>
        <v>42.857142857142854</v>
      </c>
      <c r="BF28">
        <f>ABS($B$28-$D$28)</f>
        <v>1.5487250000000001</v>
      </c>
      <c r="BG28">
        <f>ABS($F$28-$H$28)</f>
        <v>4.8966320000000003</v>
      </c>
      <c r="BL28">
        <f>SQRT((ABS($A$28-$E$28)^2+(ABS($B$28-$F$28)^2)))</f>
        <v>6.594198131638592</v>
      </c>
      <c r="BM28">
        <f>SQRT((ABS($C$28-$G$28)^2+(ABS($D$28-$H$28)^2)))</f>
        <v>2.2698893993058467</v>
      </c>
      <c r="BO28">
        <f>SQRT((ABS($A$28-$G$28)^2+(ABS($B$28-$H$28)^2)))</f>
        <v>8.8016458753295659</v>
      </c>
      <c r="BP28">
        <f>SQRT((ABS($C$28-$E$28)^2+(ABS($D$28-$F$28)^2)))</f>
        <v>3.4129900390245793</v>
      </c>
      <c r="BS28">
        <f>DEGREES(ACOS((4.63488970483279^2+19.8786908741587^2-19.736859923356^2)/(2*4.63488970483279*19.8786908741587)))</f>
        <v>81.542781024897124</v>
      </c>
      <c r="BU28">
        <v>11</v>
      </c>
      <c r="BV28">
        <v>6</v>
      </c>
      <c r="BW28">
        <v>4</v>
      </c>
      <c r="BX28">
        <v>5</v>
      </c>
      <c r="BY28">
        <v>13</v>
      </c>
      <c r="BZ28">
        <v>6</v>
      </c>
      <c r="CA28">
        <v>6</v>
      </c>
      <c r="CB28">
        <v>4</v>
      </c>
      <c r="CC28">
        <v>14</v>
      </c>
      <c r="CD28">
        <v>6</v>
      </c>
      <c r="CE28">
        <v>6</v>
      </c>
      <c r="CF28">
        <v>12</v>
      </c>
      <c r="CG28">
        <v>12</v>
      </c>
      <c r="CH28">
        <v>6</v>
      </c>
      <c r="CI28">
        <v>4</v>
      </c>
      <c r="CJ28">
        <v>12</v>
      </c>
      <c r="CL28">
        <v>9</v>
      </c>
      <c r="CM28">
        <v>3</v>
      </c>
      <c r="CN28">
        <v>0</v>
      </c>
      <c r="CO28">
        <v>0</v>
      </c>
      <c r="CP28">
        <v>8</v>
      </c>
      <c r="CQ28">
        <v>3</v>
      </c>
      <c r="CR28">
        <v>1</v>
      </c>
      <c r="CS28">
        <v>0</v>
      </c>
      <c r="CT28">
        <v>8</v>
      </c>
      <c r="CU28">
        <v>1</v>
      </c>
      <c r="CV28">
        <v>1</v>
      </c>
      <c r="CW28">
        <v>7</v>
      </c>
      <c r="CX28">
        <v>9</v>
      </c>
      <c r="CY28">
        <v>3</v>
      </c>
      <c r="CZ28">
        <v>0</v>
      </c>
      <c r="DA28">
        <v>7</v>
      </c>
      <c r="DC28">
        <f>((6/11)*100)</f>
        <v>54.54545454545454</v>
      </c>
      <c r="DD28">
        <f>((4/11)*100)</f>
        <v>36.363636363636367</v>
      </c>
      <c r="DE28">
        <f>((5/11)*100)</f>
        <v>45.454545454545453</v>
      </c>
      <c r="DF28">
        <f>((6/13)*100)</f>
        <v>46.153846153846153</v>
      </c>
      <c r="DG28">
        <f>((6/13)*100)</f>
        <v>46.153846153846153</v>
      </c>
      <c r="DH28">
        <f>((4/13)*100)</f>
        <v>30.76923076923077</v>
      </c>
      <c r="DI28">
        <f>((6/14)*100)</f>
        <v>42.857142857142854</v>
      </c>
      <c r="DJ28">
        <f>((6/14)*100)</f>
        <v>42.857142857142854</v>
      </c>
      <c r="DK28">
        <f>((12/14)*100)</f>
        <v>85.714285714285708</v>
      </c>
      <c r="DL28">
        <f>((6/12)*100)</f>
        <v>50</v>
      </c>
      <c r="DM28">
        <f>((4/12)*100)</f>
        <v>33.333333333333329</v>
      </c>
      <c r="DN28">
        <f>((12/12)*100)</f>
        <v>100</v>
      </c>
      <c r="DP28">
        <f>((3/9)*100)</f>
        <v>33.333333333333329</v>
      </c>
      <c r="DQ28">
        <f>((0/9)*100)</f>
        <v>0</v>
      </c>
      <c r="DR28">
        <f>((0/9)*100)</f>
        <v>0</v>
      </c>
      <c r="DS28">
        <f>((3/8)*100)</f>
        <v>37.5</v>
      </c>
      <c r="DT28">
        <f>((1/8)*100)</f>
        <v>12.5</v>
      </c>
      <c r="DU28">
        <f>((0/8)*100)</f>
        <v>0</v>
      </c>
      <c r="DV28">
        <f>((1/8)*100)</f>
        <v>12.5</v>
      </c>
      <c r="DW28">
        <f>((1/8)*100)</f>
        <v>12.5</v>
      </c>
      <c r="DX28">
        <f>((7/8)*100)</f>
        <v>87.5</v>
      </c>
      <c r="DY28">
        <f>((3/9)*100)</f>
        <v>33.333333333333329</v>
      </c>
      <c r="DZ28">
        <f>((0/9)*100)</f>
        <v>0</v>
      </c>
      <c r="EA28">
        <f>((7/9)*100)</f>
        <v>77.777777777777786</v>
      </c>
    </row>
    <row r="29" spans="1:131" x14ac:dyDescent="0.25">
      <c r="A29">
        <v>198.836173</v>
      </c>
      <c r="B29">
        <v>7.4828570000000001</v>
      </c>
      <c r="C29">
        <v>205.77249499999999</v>
      </c>
      <c r="D29">
        <v>6.2376529999999999</v>
      </c>
      <c r="E29">
        <v>206.37556000000001</v>
      </c>
      <c r="F29">
        <v>9.1593879999999999</v>
      </c>
      <c r="G29">
        <v>207.06469299999998</v>
      </c>
      <c r="H29">
        <v>4.8370410000000001</v>
      </c>
      <c r="K29">
        <f>(14/200)</f>
        <v>7.0000000000000007E-2</v>
      </c>
      <c r="L29">
        <f>(15/200)</f>
        <v>7.4999999999999997E-2</v>
      </c>
      <c r="M29">
        <f>(14/200)</f>
        <v>7.0000000000000007E-2</v>
      </c>
      <c r="N29">
        <f>(13/200)</f>
        <v>6.5000000000000002E-2</v>
      </c>
      <c r="P29">
        <f>(9/200)</f>
        <v>4.4999999999999998E-2</v>
      </c>
      <c r="Q29">
        <f>(8/200)</f>
        <v>0.04</v>
      </c>
      <c r="R29">
        <f>(9/200)</f>
        <v>4.4999999999999998E-2</v>
      </c>
      <c r="S29">
        <f>(10/200)</f>
        <v>0.05</v>
      </c>
      <c r="U29">
        <f>0.07+0.045</f>
        <v>0.115</v>
      </c>
      <c r="V29">
        <f>0.075+0.04</f>
        <v>0.11499999999999999</v>
      </c>
      <c r="W29">
        <f>0.07+0.045</f>
        <v>0.115</v>
      </c>
      <c r="X29">
        <f>0.065+0.05</f>
        <v>0.115</v>
      </c>
      <c r="Z29">
        <f>SQRT((ABS($A$30-$A$29)^2+(ABS($B$30-$B$29)^2)))</f>
        <v>24.741257194384715</v>
      </c>
      <c r="AA29">
        <f>SQRT((ABS($C$30-$C$29)^2+(ABS($D$30-$D$29)^2)))</f>
        <v>24.510646348877479</v>
      </c>
      <c r="AB29">
        <f>SQRT((ABS($E$30-$E$29)^2+(ABS($F$30-$F$29)^2)))</f>
        <v>23.907843326968017</v>
      </c>
      <c r="AC29">
        <f>SQRT((ABS($G$30-$G$29)^2+(ABS($H$30-$H$29)^2)))</f>
        <v>23.918522034191213</v>
      </c>
      <c r="AJ29">
        <f>1/0.115</f>
        <v>8.695652173913043</v>
      </c>
      <c r="AK29">
        <f>1/0.115</f>
        <v>8.695652173913043</v>
      </c>
      <c r="AL29">
        <f>1/0.115</f>
        <v>8.695652173913043</v>
      </c>
      <c r="AM29">
        <f>1/0.115</f>
        <v>8.695652173913043</v>
      </c>
      <c r="AO29">
        <f t="shared" si="14"/>
        <v>215.14136690769317</v>
      </c>
      <c r="AP29">
        <f t="shared" si="15"/>
        <v>213.13605520763028</v>
      </c>
      <c r="AQ29">
        <f t="shared" si="16"/>
        <v>207.89428979972189</v>
      </c>
      <c r="AR29">
        <f t="shared" si="17"/>
        <v>207.98714812340185</v>
      </c>
      <c r="AV29">
        <f>((0.07/0.115)*100)</f>
        <v>60.869565217391312</v>
      </c>
      <c r="AW29">
        <f>((0.075/0.115)*100)</f>
        <v>65.217391304347814</v>
      </c>
      <c r="AX29">
        <f>((0.07/0.115)*100)</f>
        <v>60.869565217391312</v>
      </c>
      <c r="AY29">
        <f>((0.065/0.115)*100)</f>
        <v>56.521739130434781</v>
      </c>
      <c r="BA29">
        <f>((0.045/0.115)*100)</f>
        <v>39.130434782608688</v>
      </c>
      <c r="BB29">
        <f>((0.04/0.115)*100)</f>
        <v>34.782608695652172</v>
      </c>
      <c r="BC29">
        <f>((0.045/0.115)*100)</f>
        <v>39.130434782608688</v>
      </c>
      <c r="BD29">
        <f>((0.05/0.115)*100)</f>
        <v>43.478260869565219</v>
      </c>
      <c r="BF29">
        <f>ABS($B$29-$D$29)</f>
        <v>1.2452040000000002</v>
      </c>
      <c r="BG29">
        <f>ABS($F$29-$H$29)</f>
        <v>4.3223469999999997</v>
      </c>
      <c r="BL29">
        <f>SQRT((ABS($A$29-$E$29)^2+(ABS($B$29-$F$29)^2)))</f>
        <v>7.7235427447337965</v>
      </c>
      <c r="BM29">
        <f>SQRT((ABS($C$29-$G$29)^2+(ABS($D$29-$H$29)^2)))</f>
        <v>1.9056467788517262</v>
      </c>
      <c r="BO29">
        <f>SQRT((ABS($A$29-$G$29)^2+(ABS($B$29-$H$29)^2)))</f>
        <v>8.6434300885849478</v>
      </c>
      <c r="BP29">
        <f>SQRT((ABS($C$29-$E$29)^2+(ABS($D$29-$F$29)^2)))</f>
        <v>2.9833241199122194</v>
      </c>
      <c r="BS29">
        <f>DEGREES(ACOS((4.57879524840367^2+21.5280585648351^2-21.6201920255189^2)/(2*4.57879524840367*21.5280585648351)))</f>
        <v>85.056117178697775</v>
      </c>
      <c r="BU29">
        <v>14</v>
      </c>
      <c r="BV29">
        <v>8</v>
      </c>
      <c r="BW29">
        <v>6</v>
      </c>
      <c r="BX29">
        <v>6</v>
      </c>
      <c r="BY29">
        <v>15</v>
      </c>
      <c r="BZ29">
        <v>8</v>
      </c>
      <c r="CA29">
        <v>6</v>
      </c>
      <c r="CB29">
        <v>5</v>
      </c>
      <c r="CC29">
        <v>14</v>
      </c>
      <c r="CD29">
        <v>5</v>
      </c>
      <c r="CE29">
        <v>6</v>
      </c>
      <c r="CF29">
        <v>13</v>
      </c>
      <c r="CG29">
        <v>13</v>
      </c>
      <c r="CH29">
        <v>5</v>
      </c>
      <c r="CI29">
        <v>5</v>
      </c>
      <c r="CJ29">
        <v>13</v>
      </c>
      <c r="CL29">
        <v>9</v>
      </c>
      <c r="CM29">
        <v>2</v>
      </c>
      <c r="CN29">
        <v>1</v>
      </c>
      <c r="CO29">
        <v>3</v>
      </c>
      <c r="CP29">
        <v>8</v>
      </c>
      <c r="CQ29">
        <v>2</v>
      </c>
      <c r="CR29">
        <v>0</v>
      </c>
      <c r="CS29">
        <v>0</v>
      </c>
      <c r="CT29">
        <v>9</v>
      </c>
      <c r="CU29">
        <v>1</v>
      </c>
      <c r="CV29">
        <v>0</v>
      </c>
      <c r="CW29">
        <v>9</v>
      </c>
      <c r="CX29">
        <v>10</v>
      </c>
      <c r="CY29">
        <v>2</v>
      </c>
      <c r="CZ29">
        <v>0</v>
      </c>
      <c r="DA29">
        <v>9</v>
      </c>
      <c r="DC29">
        <f>((8/14)*100)</f>
        <v>57.142857142857139</v>
      </c>
      <c r="DD29">
        <f>((6/14)*100)</f>
        <v>42.857142857142854</v>
      </c>
      <c r="DE29">
        <f>((6/14)*100)</f>
        <v>42.857142857142854</v>
      </c>
      <c r="DF29">
        <f>((8/15)*100)</f>
        <v>53.333333333333336</v>
      </c>
      <c r="DG29">
        <f>((6/15)*100)</f>
        <v>40</v>
      </c>
      <c r="DH29">
        <f>((5/15)*100)</f>
        <v>33.333333333333329</v>
      </c>
      <c r="DI29">
        <f>((5/14)*100)</f>
        <v>35.714285714285715</v>
      </c>
      <c r="DJ29">
        <f>((6/14)*100)</f>
        <v>42.857142857142854</v>
      </c>
      <c r="DK29">
        <f>((13/14)*100)</f>
        <v>92.857142857142861</v>
      </c>
      <c r="DL29">
        <f>((5/13)*100)</f>
        <v>38.461538461538467</v>
      </c>
      <c r="DM29">
        <f>((5/13)*100)</f>
        <v>38.461538461538467</v>
      </c>
      <c r="DN29">
        <f>((13/13)*100)</f>
        <v>100</v>
      </c>
      <c r="DP29">
        <f>((2/9)*100)</f>
        <v>22.222222222222221</v>
      </c>
      <c r="DQ29">
        <f>((1/9)*100)</f>
        <v>11.111111111111111</v>
      </c>
      <c r="DR29">
        <f>((3/9)*100)</f>
        <v>33.333333333333329</v>
      </c>
      <c r="DS29">
        <f>((2/8)*100)</f>
        <v>25</v>
      </c>
      <c r="DT29">
        <f>((0/8)*100)</f>
        <v>0</v>
      </c>
      <c r="DU29">
        <f>((0/8)*100)</f>
        <v>0</v>
      </c>
      <c r="DV29">
        <f>((1/9)*100)</f>
        <v>11.111111111111111</v>
      </c>
      <c r="DW29">
        <f>((0/9)*100)</f>
        <v>0</v>
      </c>
      <c r="DX29">
        <f>((9/9)*100)</f>
        <v>100</v>
      </c>
      <c r="DY29">
        <f>((2/10)*100)</f>
        <v>20</v>
      </c>
      <c r="DZ29">
        <f>((0/10)*100)</f>
        <v>0</v>
      </c>
      <c r="EA29">
        <f>((9/10)*100)</f>
        <v>90</v>
      </c>
    </row>
    <row r="30" spans="1:131" x14ac:dyDescent="0.25">
      <c r="A30">
        <v>223.57606000000001</v>
      </c>
      <c r="B30">
        <v>7.2224750000000002</v>
      </c>
      <c r="C30">
        <v>230.25752399999999</v>
      </c>
      <c r="D30">
        <v>5.1173229999999998</v>
      </c>
      <c r="E30">
        <v>230.28015099999999</v>
      </c>
      <c r="F30">
        <v>8.7650509999999997</v>
      </c>
      <c r="G30">
        <v>230.97035399999999</v>
      </c>
      <c r="H30">
        <v>4.052778</v>
      </c>
      <c r="K30">
        <f>(13/200)</f>
        <v>6.5000000000000002E-2</v>
      </c>
      <c r="L30">
        <f>(15/200)</f>
        <v>7.4999999999999997E-2</v>
      </c>
      <c r="M30">
        <f>(15/200)</f>
        <v>7.4999999999999997E-2</v>
      </c>
      <c r="N30">
        <f>(14/200)</f>
        <v>7.0000000000000007E-2</v>
      </c>
      <c r="P30">
        <f>(10/200)</f>
        <v>0.05</v>
      </c>
      <c r="Q30">
        <f>(8/200)</f>
        <v>0.04</v>
      </c>
      <c r="R30">
        <f>(8/200)</f>
        <v>0.04</v>
      </c>
      <c r="S30">
        <f>(10/200)</f>
        <v>0.05</v>
      </c>
      <c r="U30">
        <f>0.065+0.05</f>
        <v>0.115</v>
      </c>
      <c r="V30">
        <f>0.075+0.04</f>
        <v>0.11499999999999999</v>
      </c>
      <c r="W30">
        <f>0.075+0.04</f>
        <v>0.11499999999999999</v>
      </c>
      <c r="X30">
        <f>0.07+0.05</f>
        <v>0.12000000000000001</v>
      </c>
      <c r="Z30">
        <f>SQRT((ABS($A$31-$A$30)^2+(ABS($B$31-$B$30)^2)))</f>
        <v>26.628718240862735</v>
      </c>
      <c r="AA30">
        <f>SQRT((ABS($C$31-$C$30)^2+(ABS($D$31-$D$30)^2)))</f>
        <v>27.590325505711579</v>
      </c>
      <c r="AB30">
        <f>SQRT((ABS($E$31-$E$30)^2+(ABS($F$31-$F$30)^2)))</f>
        <v>27.951541178325822</v>
      </c>
      <c r="AC30">
        <f>SQRT((ABS($G$31-$G$30)^2+(ABS($H$31-$H$30)^2)))</f>
        <v>29.031080614190458</v>
      </c>
      <c r="AJ30">
        <f>1/0.115</f>
        <v>8.695652173913043</v>
      </c>
      <c r="AK30">
        <f>1/0.115</f>
        <v>8.695652173913043</v>
      </c>
      <c r="AL30">
        <f>1/0.115</f>
        <v>8.695652173913043</v>
      </c>
      <c r="AM30">
        <f>1/0.12</f>
        <v>8.3333333333333339</v>
      </c>
      <c r="AO30">
        <f t="shared" si="14"/>
        <v>231.55407165967594</v>
      </c>
      <c r="AP30">
        <f t="shared" si="15"/>
        <v>239.91587396270941</v>
      </c>
      <c r="AQ30">
        <f t="shared" si="16"/>
        <v>243.05687981152892</v>
      </c>
      <c r="AR30">
        <f t="shared" si="17"/>
        <v>241.92567178492047</v>
      </c>
      <c r="AV30">
        <f>((0.065/0.115)*100)</f>
        <v>56.521739130434781</v>
      </c>
      <c r="AW30">
        <f>((0.075/0.115)*100)</f>
        <v>65.217391304347814</v>
      </c>
      <c r="AX30">
        <f>((0.075/0.115)*100)</f>
        <v>65.217391304347814</v>
      </c>
      <c r="AY30">
        <f>((0.07/0.12)*100)</f>
        <v>58.333333333333336</v>
      </c>
      <c r="BA30">
        <f>((0.05/0.115)*100)</f>
        <v>43.478260869565219</v>
      </c>
      <c r="BB30">
        <f>((0.04/0.115)*100)</f>
        <v>34.782608695652172</v>
      </c>
      <c r="BC30">
        <f>((0.04/0.115)*100)</f>
        <v>34.782608695652172</v>
      </c>
      <c r="BD30">
        <f>((0.05/0.12)*100)</f>
        <v>41.666666666666671</v>
      </c>
      <c r="BF30">
        <f>ABS($B$30-$D$30)</f>
        <v>2.1051520000000004</v>
      </c>
      <c r="BG30">
        <f>ABS($F$30-$H$30)</f>
        <v>4.7122729999999997</v>
      </c>
      <c r="BL30">
        <f>SQRT((ABS($A$30-$E$30)^2+(ABS($B$30-$F$30)^2)))</f>
        <v>6.8792715349851319</v>
      </c>
      <c r="BM30">
        <f>SQRT((ABS($C$30-$G$30)^2+(ABS($D$30-$H$30)^2)))</f>
        <v>1.2811645740985016</v>
      </c>
      <c r="BO30">
        <f>SQRT((ABS($A$30-$G$30)^2+(ABS($B$30-$H$30)^2)))</f>
        <v>8.0450334262975325</v>
      </c>
      <c r="BP30">
        <f>SQRT((ABS($C$30-$E$30)^2+(ABS($D$30-$F$30)^2)))</f>
        <v>3.6477981774096273</v>
      </c>
      <c r="BR30">
        <f>DEGREES(ACOS((21.6139910765636^2+21.7600796551014^2-4.63488970483279^2)/(2*21.6139910765636*21.7600796551014)))</f>
        <v>12.262461482450094</v>
      </c>
      <c r="BS30">
        <f>DEGREES(ACOS((4.63550857806671^2+21.8237646863423^2-21.2631739257107^2)/(2*4.63550857806671*21.8237646863423)))</f>
        <v>76.962775890700854</v>
      </c>
      <c r="BU30">
        <v>13</v>
      </c>
      <c r="BV30">
        <v>8</v>
      </c>
      <c r="BW30">
        <v>5</v>
      </c>
      <c r="BX30">
        <v>5</v>
      </c>
      <c r="BY30">
        <v>15</v>
      </c>
      <c r="BZ30">
        <v>8</v>
      </c>
      <c r="CA30">
        <v>7</v>
      </c>
      <c r="CB30">
        <v>5</v>
      </c>
      <c r="CC30">
        <v>15</v>
      </c>
      <c r="CD30">
        <v>5</v>
      </c>
      <c r="CE30">
        <v>7</v>
      </c>
      <c r="CF30">
        <v>13</v>
      </c>
      <c r="CG30">
        <v>14</v>
      </c>
      <c r="CH30">
        <v>6</v>
      </c>
      <c r="CI30">
        <v>6</v>
      </c>
      <c r="CJ30">
        <v>13</v>
      </c>
      <c r="CL30">
        <v>10</v>
      </c>
      <c r="CM30">
        <v>3</v>
      </c>
      <c r="CN30">
        <v>1</v>
      </c>
      <c r="CO30">
        <v>2</v>
      </c>
      <c r="CP30">
        <v>8</v>
      </c>
      <c r="CQ30">
        <v>3</v>
      </c>
      <c r="CR30">
        <v>0</v>
      </c>
      <c r="CS30">
        <v>0</v>
      </c>
      <c r="CT30">
        <v>8</v>
      </c>
      <c r="CU30">
        <v>0</v>
      </c>
      <c r="CV30">
        <v>0</v>
      </c>
      <c r="CW30">
        <v>8</v>
      </c>
      <c r="CX30">
        <v>10</v>
      </c>
      <c r="CY30">
        <v>2</v>
      </c>
      <c r="CZ30">
        <v>0</v>
      </c>
      <c r="DA30">
        <v>8</v>
      </c>
      <c r="DC30">
        <f>((8/13)*100)</f>
        <v>61.53846153846154</v>
      </c>
      <c r="DD30">
        <f>((5/13)*100)</f>
        <v>38.461538461538467</v>
      </c>
      <c r="DE30">
        <f>((5/13)*100)</f>
        <v>38.461538461538467</v>
      </c>
      <c r="DF30">
        <f>((8/15)*100)</f>
        <v>53.333333333333336</v>
      </c>
      <c r="DG30">
        <f>((7/15)*100)</f>
        <v>46.666666666666664</v>
      </c>
      <c r="DH30">
        <f>((5/15)*100)</f>
        <v>33.333333333333329</v>
      </c>
      <c r="DI30">
        <f>((5/15)*100)</f>
        <v>33.333333333333329</v>
      </c>
      <c r="DJ30">
        <f>((7/15)*100)</f>
        <v>46.666666666666664</v>
      </c>
      <c r="DK30">
        <f>((13/15)*100)</f>
        <v>86.666666666666671</v>
      </c>
      <c r="DL30">
        <f>((6/14)*100)</f>
        <v>42.857142857142854</v>
      </c>
      <c r="DM30">
        <f>((6/14)*100)</f>
        <v>42.857142857142854</v>
      </c>
      <c r="DN30">
        <f>((13/14)*100)</f>
        <v>92.857142857142861</v>
      </c>
      <c r="DP30">
        <f>((3/10)*100)</f>
        <v>30</v>
      </c>
      <c r="DQ30">
        <f>((1/10)*100)</f>
        <v>10</v>
      </c>
      <c r="DR30">
        <f>((2/10)*100)</f>
        <v>20</v>
      </c>
      <c r="DS30">
        <f>((3/8)*100)</f>
        <v>37.5</v>
      </c>
      <c r="DT30">
        <f>((0/8)*100)</f>
        <v>0</v>
      </c>
      <c r="DU30">
        <f>((0/8)*100)</f>
        <v>0</v>
      </c>
      <c r="DV30">
        <f>((0/8)*100)</f>
        <v>0</v>
      </c>
      <c r="DW30">
        <f>((0/8)*100)</f>
        <v>0</v>
      </c>
      <c r="DX30">
        <f>((8/8)*100)</f>
        <v>100</v>
      </c>
      <c r="DY30">
        <f>((2/10)*100)</f>
        <v>20</v>
      </c>
      <c r="DZ30">
        <f>((0/10)*100)</f>
        <v>0</v>
      </c>
      <c r="EA30">
        <f>((8/10)*100)</f>
        <v>80</v>
      </c>
    </row>
    <row r="31" spans="1:131" x14ac:dyDescent="0.25">
      <c r="A31">
        <v>250.20312899999999</v>
      </c>
      <c r="B31">
        <v>6.9261109999999997</v>
      </c>
      <c r="C31">
        <v>257.84711800000002</v>
      </c>
      <c r="D31">
        <v>5.3182320000000001</v>
      </c>
      <c r="E31">
        <v>258.23121200000003</v>
      </c>
      <c r="F31">
        <v>8.6012120000000003</v>
      </c>
      <c r="G31">
        <v>259.99757399999999</v>
      </c>
      <c r="H31">
        <v>3.5793430000000002</v>
      </c>
      <c r="P31">
        <f>(10/200)</f>
        <v>0.05</v>
      </c>
      <c r="Q31">
        <f>(8/200)</f>
        <v>0.04</v>
      </c>
      <c r="BF31">
        <f>ABS($B$31-$D$31)</f>
        <v>1.6078789999999996</v>
      </c>
      <c r="BG31">
        <f>ABS($F$31-$H$31)</f>
        <v>5.0218690000000006</v>
      </c>
      <c r="BI31">
        <v>2.7150219999999998</v>
      </c>
      <c r="BJ31">
        <v>2.8007029999999999</v>
      </c>
      <c r="BO31">
        <f>SQRT((ABS($A$31-$G$31)^2+(ABS($B$31-$H$31)^2)))</f>
        <v>10.350459357142025</v>
      </c>
      <c r="BP31">
        <f>SQRT((ABS($C$31-$E$31)^2+(ABS($D$31-$F$31)^2)))</f>
        <v>3.3053722757408135</v>
      </c>
      <c r="BR31">
        <f>DEGREES(ACOS((19.736859923356^2+19.8570760727826^2-4.57879524840367^2)/(2*19.736859923356*19.8570760727826)))</f>
        <v>13.276988029380654</v>
      </c>
      <c r="BS31">
        <f>DEGREES(ACOS((4.146769330938^2+28.6765967672011^2-28.022177998846^2)/(2*4.146769330938*28.6765967672011)))</f>
        <v>76.802067457860602</v>
      </c>
      <c r="CL31">
        <v>10</v>
      </c>
      <c r="CM31">
        <v>3</v>
      </c>
      <c r="CN31">
        <v>0</v>
      </c>
      <c r="CO31">
        <v>2</v>
      </c>
      <c r="CP31">
        <v>8</v>
      </c>
      <c r="CQ31">
        <v>3</v>
      </c>
      <c r="CR31">
        <v>0</v>
      </c>
      <c r="CS31">
        <v>0</v>
      </c>
      <c r="DP31">
        <f>((3/10)*100)</f>
        <v>30</v>
      </c>
      <c r="DQ31">
        <f>((0/10)*100)</f>
        <v>0</v>
      </c>
      <c r="DR31">
        <f>((2/10)*100)</f>
        <v>20</v>
      </c>
      <c r="DS31">
        <f>((3/8)*100)</f>
        <v>37.5</v>
      </c>
      <c r="DT31">
        <f>((0/8)*100)</f>
        <v>0</v>
      </c>
      <c r="DU31">
        <f>((0/8)*100)</f>
        <v>0</v>
      </c>
    </row>
    <row r="32" spans="1:131" x14ac:dyDescent="0.25">
      <c r="A32" t="s">
        <v>22</v>
      </c>
      <c r="B32" t="s">
        <v>22</v>
      </c>
      <c r="C32" t="s">
        <v>22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BR32">
        <f>DEGREES(ACOS((21.6201920255189^2+21.9590622212595^2-4.63550857806671^2)/(2*21.6201920255189*21.9590622212595)))</f>
        <v>12.179734399601617</v>
      </c>
      <c r="BS32">
        <f>DEGREES(ACOS((26.5403401855998^2+24.7546853907484^2-4.70392484473232^2)/(2*26.5403401855998*24.7546853907484)))</f>
        <v>9.7394561494164194</v>
      </c>
    </row>
    <row r="33" spans="1:131" x14ac:dyDescent="0.25">
      <c r="A33">
        <v>242.35171700000001</v>
      </c>
      <c r="B33">
        <v>6.4915149999999997</v>
      </c>
      <c r="C33">
        <v>249.777221</v>
      </c>
      <c r="D33">
        <v>8.2370699999999992</v>
      </c>
      <c r="E33">
        <v>244.46454599999998</v>
      </c>
      <c r="F33">
        <v>5.6223739999999998</v>
      </c>
      <c r="G33">
        <v>246.38343399999999</v>
      </c>
      <c r="H33">
        <v>10.076969</v>
      </c>
      <c r="K33">
        <f>(12/200)</f>
        <v>0.06</v>
      </c>
      <c r="L33">
        <f>(11/200)</f>
        <v>5.5E-2</v>
      </c>
      <c r="M33">
        <f>(12/200)</f>
        <v>0.06</v>
      </c>
      <c r="N33">
        <f>(12/200)</f>
        <v>0.06</v>
      </c>
      <c r="P33">
        <f t="shared" ref="P33:P38" si="18">(9/200)</f>
        <v>4.4999999999999998E-2</v>
      </c>
      <c r="Q33">
        <f>(11/200)</f>
        <v>5.5E-2</v>
      </c>
      <c r="R33">
        <f>(9/200)</f>
        <v>4.4999999999999998E-2</v>
      </c>
      <c r="S33">
        <f>(10/200)</f>
        <v>0.05</v>
      </c>
      <c r="U33">
        <f>0.06+0.045</f>
        <v>0.105</v>
      </c>
      <c r="V33">
        <f>0.055+0.055</f>
        <v>0.11</v>
      </c>
      <c r="W33">
        <f>0.06+0.045</f>
        <v>0.105</v>
      </c>
      <c r="X33">
        <f>0.06+0.05</f>
        <v>0.11</v>
      </c>
      <c r="Z33">
        <f>SQRT((ABS($A$34-$A$33)^2+(ABS($B$34-$B$33)^2)))</f>
        <v>20.163877510477114</v>
      </c>
      <c r="AA33">
        <f>SQRT((ABS($C$34-$C$33)^2+(ABS($D$34-$D$33)^2)))</f>
        <v>21.979520960312485</v>
      </c>
      <c r="AB33">
        <f>SQRT((ABS($E$34-$E$33)^2+(ABS($F$34-$F$33)^2)))</f>
        <v>21.760079655101368</v>
      </c>
      <c r="AC33">
        <f>SQRT((ABS($G$34-$G$33)^2+(ABS($H$34-$H$33)^2)))</f>
        <v>23.101271925320745</v>
      </c>
      <c r="AJ33">
        <f>1/0.105</f>
        <v>9.5238095238095237</v>
      </c>
      <c r="AK33">
        <f>1/0.11</f>
        <v>9.0909090909090917</v>
      </c>
      <c r="AL33">
        <f>1/0.105</f>
        <v>9.5238095238095237</v>
      </c>
      <c r="AM33">
        <f>1/0.11</f>
        <v>9.0909090909090917</v>
      </c>
      <c r="AO33">
        <f t="shared" ref="AO33:AO42" si="19">$Z33/$U33</f>
        <v>192.03692867121063</v>
      </c>
      <c r="AP33">
        <f t="shared" ref="AP33:AP42" si="20">$AA33/$V33</f>
        <v>199.81382691193167</v>
      </c>
      <c r="AQ33">
        <f t="shared" ref="AQ33:AQ41" si="21">$AB33/$W33</f>
        <v>207.23885385810829</v>
      </c>
      <c r="AR33">
        <f t="shared" ref="AR33:AR41" si="22">$AC33/$X33</f>
        <v>210.01156295746131</v>
      </c>
      <c r="AV33">
        <f>((0.06/0.105)*100)</f>
        <v>57.142857142857139</v>
      </c>
      <c r="AW33">
        <f>((0.055/0.11)*100)</f>
        <v>50</v>
      </c>
      <c r="AX33">
        <f>((0.06/0.105)*100)</f>
        <v>57.142857142857139</v>
      </c>
      <c r="AY33">
        <f>((0.06/0.11)*100)</f>
        <v>54.54545454545454</v>
      </c>
      <c r="BA33">
        <f>((0.045/0.105)*100)</f>
        <v>42.857142857142854</v>
      </c>
      <c r="BB33">
        <f>((0.055/0.11)*100)</f>
        <v>50</v>
      </c>
      <c r="BC33">
        <f>((0.045/0.105)*100)</f>
        <v>42.857142857142854</v>
      </c>
      <c r="BD33">
        <f>((0.05/0.11)*100)</f>
        <v>45.45454545454546</v>
      </c>
      <c r="BF33">
        <f>ABS($B$33-$D$33)</f>
        <v>1.7455549999999995</v>
      </c>
      <c r="BG33">
        <f>ABS($F$33-$H$33)</f>
        <v>4.4545950000000003</v>
      </c>
      <c r="BL33">
        <f>SQRT((ABS($A$33-$E$33)^2+(ABS($B$33-$F$33)^2)))</f>
        <v>2.28461210298858</v>
      </c>
      <c r="BM33">
        <f>SQRT((ABS($C$33-$G$33)^2+(ABS($D$33-$H$33)^2)))</f>
        <v>3.8604427895734998</v>
      </c>
      <c r="BO33">
        <f>SQRT((ABS($A$33-$G$33)^2+(ABS($B$33-$H$33)^2)))</f>
        <v>5.395388990073366</v>
      </c>
      <c r="BP33">
        <f>SQRT((ABS($C$33-$E$33)^2+(ABS($D$33-$F$33)^2)))</f>
        <v>5.9212457158980607</v>
      </c>
      <c r="BR33">
        <f>DEGREES(ACOS((21.2631739257107^2+21.6155705270646^2-4.146769330938^2)/(2*21.2631739257107*21.6155705270646)))</f>
        <v>11.059504283828765</v>
      </c>
      <c r="BS33">
        <f>DEGREES(ACOS((4.18453491690534^2+21.9025102516604^2-22.1582667797111^2)/(2*4.18453491690534*21.9025102516604)))</f>
        <v>88.04869769697406</v>
      </c>
      <c r="BU33">
        <v>12</v>
      </c>
      <c r="BV33">
        <v>5</v>
      </c>
      <c r="BW33">
        <v>4</v>
      </c>
      <c r="BX33">
        <v>5</v>
      </c>
      <c r="BY33">
        <v>11</v>
      </c>
      <c r="BZ33">
        <v>5</v>
      </c>
      <c r="CA33">
        <v>5</v>
      </c>
      <c r="CB33">
        <v>3</v>
      </c>
      <c r="CC33">
        <v>12</v>
      </c>
      <c r="CD33">
        <v>4</v>
      </c>
      <c r="CE33">
        <v>4</v>
      </c>
      <c r="CF33">
        <v>11</v>
      </c>
      <c r="CG33">
        <v>12</v>
      </c>
      <c r="CH33">
        <v>5</v>
      </c>
      <c r="CI33">
        <v>3</v>
      </c>
      <c r="CJ33">
        <v>11</v>
      </c>
      <c r="CL33">
        <v>9</v>
      </c>
      <c r="CM33">
        <v>3</v>
      </c>
      <c r="CN33">
        <v>1</v>
      </c>
      <c r="CO33">
        <v>3</v>
      </c>
      <c r="CP33">
        <v>11</v>
      </c>
      <c r="CQ33">
        <v>3</v>
      </c>
      <c r="CR33">
        <v>0</v>
      </c>
      <c r="CS33">
        <v>0</v>
      </c>
      <c r="CT33">
        <v>9</v>
      </c>
      <c r="CU33">
        <v>1</v>
      </c>
      <c r="CV33">
        <v>3</v>
      </c>
      <c r="CW33">
        <v>8</v>
      </c>
      <c r="CX33">
        <v>10</v>
      </c>
      <c r="CY33">
        <v>3</v>
      </c>
      <c r="CZ33">
        <v>2</v>
      </c>
      <c r="DA33">
        <v>8</v>
      </c>
      <c r="DC33">
        <f>((5/12)*100)</f>
        <v>41.666666666666671</v>
      </c>
      <c r="DD33">
        <f>((4/12)*100)</f>
        <v>33.333333333333329</v>
      </c>
      <c r="DE33">
        <f>((5/12)*100)</f>
        <v>41.666666666666671</v>
      </c>
      <c r="DF33">
        <f>((5/11)*100)</f>
        <v>45.454545454545453</v>
      </c>
      <c r="DG33">
        <f>((5/11)*100)</f>
        <v>45.454545454545453</v>
      </c>
      <c r="DH33">
        <f>((3/11)*100)</f>
        <v>27.27272727272727</v>
      </c>
      <c r="DI33">
        <f>((4/12)*100)</f>
        <v>33.333333333333329</v>
      </c>
      <c r="DJ33">
        <f>((4/12)*100)</f>
        <v>33.333333333333329</v>
      </c>
      <c r="DK33">
        <f>((11/12)*100)</f>
        <v>91.666666666666657</v>
      </c>
      <c r="DL33">
        <f>((5/12)*100)</f>
        <v>41.666666666666671</v>
      </c>
      <c r="DM33">
        <f>((3/12)*100)</f>
        <v>25</v>
      </c>
      <c r="DN33">
        <f>((11/12)*100)</f>
        <v>91.666666666666657</v>
      </c>
      <c r="DP33">
        <f>((3/9)*100)</f>
        <v>33.333333333333329</v>
      </c>
      <c r="DQ33">
        <f>((1/9)*100)</f>
        <v>11.111111111111111</v>
      </c>
      <c r="DR33">
        <f>((3/9)*100)</f>
        <v>33.333333333333329</v>
      </c>
      <c r="DS33">
        <f>((3/11)*100)</f>
        <v>27.27272727272727</v>
      </c>
      <c r="DT33">
        <f>((0/11)*100)</f>
        <v>0</v>
      </c>
      <c r="DU33">
        <f>((0/11)*100)</f>
        <v>0</v>
      </c>
      <c r="DV33">
        <f>((1/9)*100)</f>
        <v>11.111111111111111</v>
      </c>
      <c r="DW33">
        <f>((3/9)*100)</f>
        <v>33.333333333333329</v>
      </c>
      <c r="DX33">
        <f>((8/9)*100)</f>
        <v>88.888888888888886</v>
      </c>
      <c r="DY33">
        <f>((3/10)*100)</f>
        <v>30</v>
      </c>
      <c r="DZ33">
        <f>((2/10)*100)</f>
        <v>20</v>
      </c>
      <c r="EA33">
        <f>((8/10)*100)</f>
        <v>80</v>
      </c>
    </row>
    <row r="34" spans="1:131" x14ac:dyDescent="0.25">
      <c r="A34">
        <v>222.18828300000001</v>
      </c>
      <c r="B34">
        <v>6.3577779999999997</v>
      </c>
      <c r="C34">
        <v>227.798181</v>
      </c>
      <c r="D34">
        <v>8.091666</v>
      </c>
      <c r="E34">
        <v>222.706515</v>
      </c>
      <c r="F34">
        <v>5.3237880000000004</v>
      </c>
      <c r="G34">
        <v>223.28267700000001</v>
      </c>
      <c r="H34">
        <v>9.9227270000000001</v>
      </c>
      <c r="K34">
        <f>(12/200)</f>
        <v>0.06</v>
      </c>
      <c r="L34">
        <f>(12/200)</f>
        <v>0.06</v>
      </c>
      <c r="M34">
        <f>(12/200)</f>
        <v>0.06</v>
      </c>
      <c r="N34">
        <f>(12/200)</f>
        <v>0.06</v>
      </c>
      <c r="P34">
        <f t="shared" si="18"/>
        <v>4.4999999999999998E-2</v>
      </c>
      <c r="Q34">
        <f>(11/200)</f>
        <v>5.5E-2</v>
      </c>
      <c r="R34">
        <f>(10/200)</f>
        <v>0.05</v>
      </c>
      <c r="S34">
        <f>(10/200)</f>
        <v>0.05</v>
      </c>
      <c r="U34">
        <f>0.06+0.045</f>
        <v>0.105</v>
      </c>
      <c r="V34">
        <f>0.06+0.055</f>
        <v>0.11499999999999999</v>
      </c>
      <c r="W34">
        <f>0.06+0.05</f>
        <v>0.11</v>
      </c>
      <c r="X34">
        <f>0.06+0.05</f>
        <v>0.11</v>
      </c>
      <c r="Z34">
        <f>SQRT((ABS($A$35-$A$34)^2+(ABS($B$35-$B$34)^2)))</f>
        <v>19.232918062632567</v>
      </c>
      <c r="AA34">
        <f>SQRT((ABS($C$35-$C$34)^2+(ABS($D$35-$D$34)^2)))</f>
        <v>19.877262387438822</v>
      </c>
      <c r="AB34">
        <f>SQRT((ABS($E$35-$E$34)^2+(ABS($F$35-$F$34)^2)))</f>
        <v>19.857076072782569</v>
      </c>
      <c r="AC34">
        <f>SQRT((ABS($G$35-$G$34)^2+(ABS($H$35-$H$34)^2)))</f>
        <v>19.878690874158718</v>
      </c>
      <c r="AJ34">
        <f>1/0.105</f>
        <v>9.5238095238095237</v>
      </c>
      <c r="AK34">
        <f>1/0.115</f>
        <v>8.695652173913043</v>
      </c>
      <c r="AL34">
        <f>1/0.11</f>
        <v>9.0909090909090917</v>
      </c>
      <c r="AM34">
        <f>1/0.11</f>
        <v>9.0909090909090917</v>
      </c>
      <c r="AO34">
        <f t="shared" si="19"/>
        <v>183.17064821554825</v>
      </c>
      <c r="AP34">
        <f t="shared" si="20"/>
        <v>172.84575989077237</v>
      </c>
      <c r="AQ34">
        <f t="shared" si="21"/>
        <v>180.51887338893243</v>
      </c>
      <c r="AR34">
        <f t="shared" si="22"/>
        <v>180.71537158326106</v>
      </c>
      <c r="AV34">
        <f>((0.06/0.105)*100)</f>
        <v>57.142857142857139</v>
      </c>
      <c r="AW34">
        <f>((0.06/0.115)*100)</f>
        <v>52.173913043478258</v>
      </c>
      <c r="AX34">
        <f>((0.06/0.11)*100)</f>
        <v>54.54545454545454</v>
      </c>
      <c r="AY34">
        <f>((0.06/0.11)*100)</f>
        <v>54.54545454545454</v>
      </c>
      <c r="BA34">
        <f>((0.045/0.105)*100)</f>
        <v>42.857142857142854</v>
      </c>
      <c r="BB34">
        <f>((0.055/0.115)*100)</f>
        <v>47.826086956521735</v>
      </c>
      <c r="BC34">
        <f>((0.05/0.11)*100)</f>
        <v>45.45454545454546</v>
      </c>
      <c r="BD34">
        <f>((0.05/0.11)*100)</f>
        <v>45.45454545454546</v>
      </c>
      <c r="BF34">
        <f>ABS($B$34-$D$34)</f>
        <v>1.7338880000000003</v>
      </c>
      <c r="BG34">
        <f>ABS($F$34-$H$34)</f>
        <v>4.5989389999999997</v>
      </c>
      <c r="BL34">
        <f>SQRT((ABS($A$34-$E$34)^2+(ABS($B$34-$F$34)^2)))</f>
        <v>1.1565896964455378</v>
      </c>
      <c r="BM34">
        <f>SQRT((ABS($C$34-$G$34)^2+(ABS($D$34-$H$34)^2)))</f>
        <v>4.8726338626801144</v>
      </c>
      <c r="BO34">
        <f>SQRT((ABS($A$34-$G$34)^2+(ABS($B$34-$H$34)^2)))</f>
        <v>3.7291499835534894</v>
      </c>
      <c r="BP34">
        <f>SQRT((ABS($C$34-$E$34)^2+(ABS($D$34-$F$34)^2)))</f>
        <v>5.7953611861936638</v>
      </c>
      <c r="BR34">
        <f>DEGREES(ACOS((28.022177998846^2+28.4540717962352^2-4.4378898646751^2)/(2*28.022177998846*28.4540717962352)))</f>
        <v>8.9712571451005925</v>
      </c>
      <c r="BS34">
        <f>DEGREES(ACOS((4.50316479803804^2+21.4012399082829^2-21.4129311437677^2)/(2*4.50316479803804*21.4012399082829)))</f>
        <v>84.110450852828976</v>
      </c>
      <c r="BU34">
        <v>12</v>
      </c>
      <c r="BV34">
        <v>7</v>
      </c>
      <c r="BW34">
        <v>3</v>
      </c>
      <c r="BX34">
        <v>4</v>
      </c>
      <c r="BY34">
        <v>12</v>
      </c>
      <c r="BZ34">
        <v>7</v>
      </c>
      <c r="CA34">
        <v>4</v>
      </c>
      <c r="CB34">
        <v>3</v>
      </c>
      <c r="CC34">
        <v>12</v>
      </c>
      <c r="CD34">
        <v>3</v>
      </c>
      <c r="CE34">
        <v>4</v>
      </c>
      <c r="CF34">
        <v>11</v>
      </c>
      <c r="CG34">
        <v>12</v>
      </c>
      <c r="CH34">
        <v>4</v>
      </c>
      <c r="CI34">
        <v>3</v>
      </c>
      <c r="CJ34">
        <v>11</v>
      </c>
      <c r="CL34">
        <v>9</v>
      </c>
      <c r="CM34">
        <v>4</v>
      </c>
      <c r="CN34">
        <v>1</v>
      </c>
      <c r="CO34">
        <v>2</v>
      </c>
      <c r="CP34">
        <v>11</v>
      </c>
      <c r="CQ34">
        <v>4</v>
      </c>
      <c r="CR34">
        <v>3</v>
      </c>
      <c r="CS34">
        <v>2</v>
      </c>
      <c r="CT34">
        <v>10</v>
      </c>
      <c r="CU34">
        <v>1</v>
      </c>
      <c r="CV34">
        <v>2</v>
      </c>
      <c r="CW34">
        <v>9</v>
      </c>
      <c r="CX34">
        <v>10</v>
      </c>
      <c r="CY34">
        <v>2</v>
      </c>
      <c r="CZ34">
        <v>1</v>
      </c>
      <c r="DA34">
        <v>9</v>
      </c>
      <c r="DC34">
        <f>((7/12)*100)</f>
        <v>58.333333333333336</v>
      </c>
      <c r="DD34">
        <f>((3/12)*100)</f>
        <v>25</v>
      </c>
      <c r="DE34">
        <f>((4/12)*100)</f>
        <v>33.333333333333329</v>
      </c>
      <c r="DF34">
        <f>((7/12)*100)</f>
        <v>58.333333333333336</v>
      </c>
      <c r="DG34">
        <f>((4/12)*100)</f>
        <v>33.333333333333329</v>
      </c>
      <c r="DH34">
        <f>((3/12)*100)</f>
        <v>25</v>
      </c>
      <c r="DI34">
        <f>((3/12)*100)</f>
        <v>25</v>
      </c>
      <c r="DJ34">
        <f>((4/12)*100)</f>
        <v>33.333333333333329</v>
      </c>
      <c r="DK34">
        <f>((11/12)*100)</f>
        <v>91.666666666666657</v>
      </c>
      <c r="DL34">
        <f>((4/12)*100)</f>
        <v>33.333333333333329</v>
      </c>
      <c r="DM34">
        <f>((3/12)*100)</f>
        <v>25</v>
      </c>
      <c r="DN34">
        <f>((11/12)*100)</f>
        <v>91.666666666666657</v>
      </c>
      <c r="DP34">
        <f>((4/9)*100)</f>
        <v>44.444444444444443</v>
      </c>
      <c r="DQ34">
        <f>((1/9)*100)</f>
        <v>11.111111111111111</v>
      </c>
      <c r="DR34">
        <f>((2/9)*100)</f>
        <v>22.222222222222221</v>
      </c>
      <c r="DS34">
        <f>((4/11)*100)</f>
        <v>36.363636363636367</v>
      </c>
      <c r="DT34">
        <f>((3/11)*100)</f>
        <v>27.27272727272727</v>
      </c>
      <c r="DU34">
        <f>((2/11)*100)</f>
        <v>18.181818181818183</v>
      </c>
      <c r="DV34">
        <f>((1/10)*100)</f>
        <v>10</v>
      </c>
      <c r="DW34">
        <f>((2/10)*100)</f>
        <v>20</v>
      </c>
      <c r="DX34">
        <f>((9/10)*100)</f>
        <v>90</v>
      </c>
      <c r="DY34">
        <f>((2/10)*100)</f>
        <v>20</v>
      </c>
      <c r="DZ34">
        <f>((1/10)*100)</f>
        <v>10</v>
      </c>
      <c r="EA34">
        <f>((9/10)*100)</f>
        <v>90</v>
      </c>
    </row>
    <row r="35" spans="1:131" x14ac:dyDescent="0.25">
      <c r="A35">
        <v>202.95556199999999</v>
      </c>
      <c r="B35">
        <v>6.2707139999999999</v>
      </c>
      <c r="C35">
        <v>207.92102</v>
      </c>
      <c r="D35">
        <v>8.1551530000000003</v>
      </c>
      <c r="E35">
        <v>202.853522</v>
      </c>
      <c r="F35">
        <v>4.9211229999999997</v>
      </c>
      <c r="G35">
        <v>203.409232</v>
      </c>
      <c r="H35">
        <v>9.4660709999999995</v>
      </c>
      <c r="K35">
        <f>(14/200)</f>
        <v>7.0000000000000007E-2</v>
      </c>
      <c r="L35">
        <f>(11/200)</f>
        <v>5.5E-2</v>
      </c>
      <c r="M35">
        <f>(13/200)</f>
        <v>6.5000000000000002E-2</v>
      </c>
      <c r="N35">
        <f>(11/200)</f>
        <v>5.5E-2</v>
      </c>
      <c r="P35">
        <f t="shared" si="18"/>
        <v>4.4999999999999998E-2</v>
      </c>
      <c r="Q35">
        <f>(10/200)</f>
        <v>0.05</v>
      </c>
      <c r="R35">
        <f>(10/200)</f>
        <v>0.05</v>
      </c>
      <c r="S35">
        <f>(11/200)</f>
        <v>5.5E-2</v>
      </c>
      <c r="U35">
        <f>0.07+0.045</f>
        <v>0.115</v>
      </c>
      <c r="V35">
        <f>0.055+0.05</f>
        <v>0.10500000000000001</v>
      </c>
      <c r="W35">
        <f>0.065+0.05</f>
        <v>0.115</v>
      </c>
      <c r="X35">
        <f>0.055+0.055</f>
        <v>0.11</v>
      </c>
      <c r="Z35">
        <f>SQRT((ABS($A$36-$A$35)^2+(ABS($B$36-$B$35)^2)))</f>
        <v>22.296979668287271</v>
      </c>
      <c r="AA35">
        <f>SQRT((ABS($C$36-$C$35)^2+(ABS($D$36-$D$35)^2)))</f>
        <v>21.221448517300271</v>
      </c>
      <c r="AB35">
        <f>SQRT((ABS($E$36-$E$35)^2+(ABS($F$36-$F$35)^2)))</f>
        <v>21.959062221259483</v>
      </c>
      <c r="AC35">
        <f>SQRT((ABS($G$36-$G$35)^2+(ABS($H$36-$H$35)^2)))</f>
        <v>21.528058564835085</v>
      </c>
      <c r="AJ35">
        <f>1/0.115</f>
        <v>8.695652173913043</v>
      </c>
      <c r="AK35">
        <f>1/0.105</f>
        <v>9.5238095238095237</v>
      </c>
      <c r="AL35">
        <f>1/0.115</f>
        <v>8.695652173913043</v>
      </c>
      <c r="AM35">
        <f>1/0.11</f>
        <v>9.0909090909090917</v>
      </c>
      <c r="AO35">
        <f t="shared" si="19"/>
        <v>193.88677972423713</v>
      </c>
      <c r="AP35">
        <f t="shared" si="20"/>
        <v>202.1090334980978</v>
      </c>
      <c r="AQ35">
        <f t="shared" si="21"/>
        <v>190.9483671413868</v>
      </c>
      <c r="AR35">
        <f t="shared" si="22"/>
        <v>195.70962331668258</v>
      </c>
      <c r="AV35">
        <f>((0.07/0.115)*100)</f>
        <v>60.869565217391312</v>
      </c>
      <c r="AW35">
        <f>((0.055/0.105)*100)</f>
        <v>52.380952380952387</v>
      </c>
      <c r="AX35">
        <f>((0.065/0.115)*100)</f>
        <v>56.521739130434781</v>
      </c>
      <c r="AY35">
        <f>((0.055/0.11)*100)</f>
        <v>50</v>
      </c>
      <c r="BA35">
        <f>((0.045/0.115)*100)</f>
        <v>39.130434782608688</v>
      </c>
      <c r="BB35">
        <f>((0.05/0.105)*100)</f>
        <v>47.61904761904762</v>
      </c>
      <c r="BC35">
        <f>((0.05/0.115)*100)</f>
        <v>43.478260869565219</v>
      </c>
      <c r="BD35">
        <f>((0.055/0.11)*100)</f>
        <v>50</v>
      </c>
      <c r="BF35">
        <f>ABS($B$35-$D$35)</f>
        <v>1.8844390000000004</v>
      </c>
      <c r="BG35">
        <f>ABS($F$35-$H$35)</f>
        <v>4.5449479999999998</v>
      </c>
      <c r="BL35">
        <f>SQRT((ABS($A$35-$E$35)^2+(ABS($B$35-$F$35)^2)))</f>
        <v>1.3534430275711637</v>
      </c>
      <c r="BM35">
        <f>SQRT((ABS($C$35-$G$35)^2+(ABS($D$35-$H$35)^2)))</f>
        <v>4.6983759917303294</v>
      </c>
      <c r="BO35">
        <f>SQRT((ABS($A$35-$G$35)^2+(ABS($B$35-$H$35)^2)))</f>
        <v>3.2274018693600914</v>
      </c>
      <c r="BP35">
        <f>SQRT((ABS($C$35-$E$35)^2+(ABS($D$35-$F$35)^2)))</f>
        <v>6.0115294244396749</v>
      </c>
      <c r="BR35">
        <f>DEGREES(ACOS((24.7098380156857^2+24.4688658725766^2-4.18453491690534^2)/(2*24.7098380156857*24.4688658725766)))</f>
        <v>9.746089024945114</v>
      </c>
      <c r="BU35">
        <v>14</v>
      </c>
      <c r="BV35">
        <v>7</v>
      </c>
      <c r="BW35">
        <v>4</v>
      </c>
      <c r="BX35">
        <v>4</v>
      </c>
      <c r="BY35">
        <v>11</v>
      </c>
      <c r="BZ35">
        <v>7</v>
      </c>
      <c r="CA35">
        <v>4</v>
      </c>
      <c r="CB35">
        <v>3</v>
      </c>
      <c r="CC35">
        <v>13</v>
      </c>
      <c r="CD35">
        <v>4</v>
      </c>
      <c r="CE35">
        <v>5</v>
      </c>
      <c r="CF35">
        <v>11</v>
      </c>
      <c r="CG35">
        <v>11</v>
      </c>
      <c r="CH35">
        <v>4</v>
      </c>
      <c r="CI35">
        <v>3</v>
      </c>
      <c r="CJ35">
        <v>11</v>
      </c>
      <c r="CL35">
        <v>9</v>
      </c>
      <c r="CM35">
        <v>5</v>
      </c>
      <c r="CN35">
        <v>0</v>
      </c>
      <c r="CO35">
        <v>1</v>
      </c>
      <c r="CP35">
        <v>10</v>
      </c>
      <c r="CQ35">
        <v>5</v>
      </c>
      <c r="CR35">
        <v>2</v>
      </c>
      <c r="CS35">
        <v>1</v>
      </c>
      <c r="CT35">
        <v>10</v>
      </c>
      <c r="CU35">
        <v>0</v>
      </c>
      <c r="CV35">
        <v>3</v>
      </c>
      <c r="CW35">
        <v>10</v>
      </c>
      <c r="CX35">
        <v>11</v>
      </c>
      <c r="CY35">
        <v>1</v>
      </c>
      <c r="CZ35">
        <v>3</v>
      </c>
      <c r="DA35">
        <v>10</v>
      </c>
      <c r="DC35">
        <f>((7/14)*100)</f>
        <v>50</v>
      </c>
      <c r="DD35">
        <f>((4/14)*100)</f>
        <v>28.571428571428569</v>
      </c>
      <c r="DE35">
        <f>((4/14)*100)</f>
        <v>28.571428571428569</v>
      </c>
      <c r="DF35">
        <f>((7/11)*100)</f>
        <v>63.636363636363633</v>
      </c>
      <c r="DG35">
        <f>((4/11)*100)</f>
        <v>36.363636363636367</v>
      </c>
      <c r="DH35">
        <f>((3/11)*100)</f>
        <v>27.27272727272727</v>
      </c>
      <c r="DI35">
        <f>((4/13)*100)</f>
        <v>30.76923076923077</v>
      </c>
      <c r="DJ35">
        <f>((5/13)*100)</f>
        <v>38.461538461538467</v>
      </c>
      <c r="DK35">
        <f>((11/13)*100)</f>
        <v>84.615384615384613</v>
      </c>
      <c r="DL35">
        <f>((4/11)*100)</f>
        <v>36.363636363636367</v>
      </c>
      <c r="DM35">
        <f>((3/11)*100)</f>
        <v>27.27272727272727</v>
      </c>
      <c r="DN35">
        <f>((11/11)*100)</f>
        <v>100</v>
      </c>
      <c r="DP35">
        <f>((5/9)*100)</f>
        <v>55.555555555555557</v>
      </c>
      <c r="DQ35">
        <f>((0/9)*100)</f>
        <v>0</v>
      </c>
      <c r="DR35">
        <f>((1/9)*100)</f>
        <v>11.111111111111111</v>
      </c>
      <c r="DS35">
        <f>((5/10)*100)</f>
        <v>50</v>
      </c>
      <c r="DT35">
        <f>((2/10)*100)</f>
        <v>20</v>
      </c>
      <c r="DU35">
        <f>((1/10)*100)</f>
        <v>10</v>
      </c>
      <c r="DV35">
        <f>((0/10)*100)</f>
        <v>0</v>
      </c>
      <c r="DW35">
        <f>((3/10)*100)</f>
        <v>30</v>
      </c>
      <c r="DX35">
        <f>((10/10)*100)</f>
        <v>100</v>
      </c>
      <c r="DY35">
        <f>((1/11)*100)</f>
        <v>9.0909090909090917</v>
      </c>
      <c r="DZ35">
        <f>((3/11)*100)</f>
        <v>27.27272727272727</v>
      </c>
      <c r="EA35">
        <f>((10/11)*100)</f>
        <v>90.909090909090907</v>
      </c>
    </row>
    <row r="36" spans="1:131" x14ac:dyDescent="0.25">
      <c r="A36">
        <v>180.66464199999999</v>
      </c>
      <c r="B36">
        <v>6.7905100000000003</v>
      </c>
      <c r="C36">
        <v>186.70025199999998</v>
      </c>
      <c r="D36">
        <v>8.3251019999999993</v>
      </c>
      <c r="E36">
        <v>180.90821399999999</v>
      </c>
      <c r="F36">
        <v>5.6982140000000001</v>
      </c>
      <c r="G36">
        <v>181.894645</v>
      </c>
      <c r="H36">
        <v>10.227551</v>
      </c>
      <c r="K36">
        <f>(14/200)</f>
        <v>7.0000000000000007E-2</v>
      </c>
      <c r="L36">
        <f>(12/200)</f>
        <v>0.06</v>
      </c>
      <c r="M36">
        <f>(14/200)</f>
        <v>7.0000000000000007E-2</v>
      </c>
      <c r="N36">
        <f>(13/200)</f>
        <v>6.5000000000000002E-2</v>
      </c>
      <c r="P36">
        <f t="shared" si="18"/>
        <v>4.4999999999999998E-2</v>
      </c>
      <c r="Q36">
        <f>(11/200)</f>
        <v>5.5E-2</v>
      </c>
      <c r="R36">
        <f>(9/200)</f>
        <v>4.4999999999999998E-2</v>
      </c>
      <c r="S36">
        <f>(11/200)</f>
        <v>5.5E-2</v>
      </c>
      <c r="U36">
        <f>0.07+0.045</f>
        <v>0.115</v>
      </c>
      <c r="V36">
        <f>0.06+0.055</f>
        <v>0.11499999999999999</v>
      </c>
      <c r="W36">
        <f>0.07+0.045</f>
        <v>0.115</v>
      </c>
      <c r="X36">
        <f>0.065+0.055</f>
        <v>0.12</v>
      </c>
      <c r="Z36">
        <f>SQRT((ABS($A$37-$A$36)^2+(ABS($B$37-$B$36)^2)))</f>
        <v>21.042904522458524</v>
      </c>
      <c r="AA36">
        <f>SQRT((ABS($C$37-$C$36)^2+(ABS($D$37-$D$36)^2)))</f>
        <v>21.905795979882942</v>
      </c>
      <c r="AB36">
        <f>SQRT((ABS($E$37-$E$36)^2+(ABS($F$37-$F$36)^2)))</f>
        <v>21.615570527064587</v>
      </c>
      <c r="AC36">
        <f>SQRT((ABS($G$37-$G$36)^2+(ABS($H$37-$H$36)^2)))</f>
        <v>21.82376468634234</v>
      </c>
      <c r="AJ36">
        <f>1/0.115</f>
        <v>8.695652173913043</v>
      </c>
      <c r="AK36">
        <f>1/0.115</f>
        <v>8.695652173913043</v>
      </c>
      <c r="AL36">
        <f>1/0.115</f>
        <v>8.695652173913043</v>
      </c>
      <c r="AM36">
        <f>1/0.12</f>
        <v>8.3333333333333339</v>
      </c>
      <c r="AO36">
        <f t="shared" si="19"/>
        <v>182.98177845616107</v>
      </c>
      <c r="AP36">
        <f t="shared" si="20"/>
        <v>190.48518243376472</v>
      </c>
      <c r="AQ36">
        <f t="shared" si="21"/>
        <v>187.96148284403989</v>
      </c>
      <c r="AR36">
        <f t="shared" si="22"/>
        <v>181.86470571951952</v>
      </c>
      <c r="AV36">
        <f>((0.07/0.115)*100)</f>
        <v>60.869565217391312</v>
      </c>
      <c r="AW36">
        <f>((0.06/0.115)*100)</f>
        <v>52.173913043478258</v>
      </c>
      <c r="AX36">
        <f>((0.07/0.115)*100)</f>
        <v>60.869565217391312</v>
      </c>
      <c r="AY36">
        <f>((0.065/0.12)*100)</f>
        <v>54.166666666666671</v>
      </c>
      <c r="BA36">
        <f>((0.045/0.115)*100)</f>
        <v>39.130434782608688</v>
      </c>
      <c r="BB36">
        <f>((0.055/0.115)*100)</f>
        <v>47.826086956521735</v>
      </c>
      <c r="BC36">
        <f>((0.045/0.115)*100)</f>
        <v>39.130434782608688</v>
      </c>
      <c r="BD36">
        <f>((0.055/0.12)*100)</f>
        <v>45.833333333333336</v>
      </c>
      <c r="BF36">
        <f>ABS($B$36-$D$36)</f>
        <v>1.5345919999999991</v>
      </c>
      <c r="BG36">
        <f>ABS($F$36-$H$36)</f>
        <v>4.5293369999999999</v>
      </c>
      <c r="BL36">
        <f>SQRT((ABS($A$36-$E$36)^2+(ABS($B$36-$F$36)^2)))</f>
        <v>1.1191237066562394</v>
      </c>
      <c r="BM36">
        <f>SQRT((ABS($C$36-$G$36)^2+(ABS($D$36-$H$36)^2)))</f>
        <v>5.1684785803996336</v>
      </c>
      <c r="BO36">
        <f>SQRT((ABS($A$36-$G$36)^2+(ABS($B$36-$H$36)^2)))</f>
        <v>3.6505010910407933</v>
      </c>
      <c r="BP36">
        <f>SQRT((ABS($C$36-$E$36)^2+(ABS($D$36-$F$36)^2)))</f>
        <v>6.3598934549242161</v>
      </c>
      <c r="BR36">
        <f>DEGREES(ACOS((22.1582667797111^2+22.3119686611242^2-4.50316479803804^2)/(2*22.1582667797111*22.3119686611242)))</f>
        <v>11.617018243940432</v>
      </c>
      <c r="BU36">
        <v>14</v>
      </c>
      <c r="BV36">
        <v>7</v>
      </c>
      <c r="BW36">
        <v>5</v>
      </c>
      <c r="BX36">
        <v>5</v>
      </c>
      <c r="BY36">
        <v>12</v>
      </c>
      <c r="BZ36">
        <v>7</v>
      </c>
      <c r="CA36">
        <v>5</v>
      </c>
      <c r="CB36">
        <v>3</v>
      </c>
      <c r="CC36">
        <v>14</v>
      </c>
      <c r="CD36">
        <v>5</v>
      </c>
      <c r="CE36">
        <v>6</v>
      </c>
      <c r="CF36">
        <v>13</v>
      </c>
      <c r="CG36">
        <v>13</v>
      </c>
      <c r="CH36">
        <v>5</v>
      </c>
      <c r="CI36">
        <v>5</v>
      </c>
      <c r="CJ36">
        <v>13</v>
      </c>
      <c r="CL36">
        <v>9</v>
      </c>
      <c r="CM36">
        <v>4</v>
      </c>
      <c r="CN36">
        <v>0</v>
      </c>
      <c r="CO36">
        <v>2</v>
      </c>
      <c r="CP36">
        <v>11</v>
      </c>
      <c r="CQ36">
        <v>4</v>
      </c>
      <c r="CR36">
        <v>3</v>
      </c>
      <c r="CS36">
        <v>3</v>
      </c>
      <c r="CT36">
        <v>9</v>
      </c>
      <c r="CU36">
        <v>0</v>
      </c>
      <c r="CV36">
        <v>2</v>
      </c>
      <c r="CW36">
        <v>9</v>
      </c>
      <c r="CX36">
        <v>11</v>
      </c>
      <c r="CY36">
        <v>2</v>
      </c>
      <c r="CZ36">
        <v>2</v>
      </c>
      <c r="DA36">
        <v>9</v>
      </c>
      <c r="DC36">
        <f>((7/14)*100)</f>
        <v>50</v>
      </c>
      <c r="DD36">
        <f>((5/14)*100)</f>
        <v>35.714285714285715</v>
      </c>
      <c r="DE36">
        <f>((5/14)*100)</f>
        <v>35.714285714285715</v>
      </c>
      <c r="DF36">
        <f>((7/12)*100)</f>
        <v>58.333333333333336</v>
      </c>
      <c r="DG36">
        <f>((5/12)*100)</f>
        <v>41.666666666666671</v>
      </c>
      <c r="DH36">
        <f>((3/12)*100)</f>
        <v>25</v>
      </c>
      <c r="DI36">
        <f>((5/14)*100)</f>
        <v>35.714285714285715</v>
      </c>
      <c r="DJ36">
        <f>((6/14)*100)</f>
        <v>42.857142857142854</v>
      </c>
      <c r="DK36">
        <f>((13/14)*100)</f>
        <v>92.857142857142861</v>
      </c>
      <c r="DL36">
        <f>((5/13)*100)</f>
        <v>38.461538461538467</v>
      </c>
      <c r="DM36">
        <f>((5/13)*100)</f>
        <v>38.461538461538467</v>
      </c>
      <c r="DN36">
        <f>((13/13)*100)</f>
        <v>100</v>
      </c>
      <c r="DP36">
        <f>((4/9)*100)</f>
        <v>44.444444444444443</v>
      </c>
      <c r="DQ36">
        <f>((0/9)*100)</f>
        <v>0</v>
      </c>
      <c r="DR36">
        <f>((2/9)*100)</f>
        <v>22.222222222222221</v>
      </c>
      <c r="DS36">
        <f>((4/11)*100)</f>
        <v>36.363636363636367</v>
      </c>
      <c r="DT36">
        <f>((3/11)*100)</f>
        <v>27.27272727272727</v>
      </c>
      <c r="DU36">
        <f>((3/11)*100)</f>
        <v>27.27272727272727</v>
      </c>
      <c r="DV36">
        <f>((0/9)*100)</f>
        <v>0</v>
      </c>
      <c r="DW36">
        <f>((2/9)*100)</f>
        <v>22.222222222222221</v>
      </c>
      <c r="DX36">
        <f>((9/9)*100)</f>
        <v>100</v>
      </c>
      <c r="DY36">
        <f>((2/11)*100)</f>
        <v>18.181818181818183</v>
      </c>
      <c r="DZ36">
        <f>((2/11)*100)</f>
        <v>18.181818181818183</v>
      </c>
      <c r="EA36">
        <f>((9/11)*100)</f>
        <v>81.818181818181827</v>
      </c>
    </row>
    <row r="37" spans="1:131" x14ac:dyDescent="0.25">
      <c r="A37">
        <v>159.625101</v>
      </c>
      <c r="B37">
        <v>7.1667350000000001</v>
      </c>
      <c r="C37">
        <v>164.79617199999998</v>
      </c>
      <c r="D37">
        <v>8.5992859999999993</v>
      </c>
      <c r="E37">
        <v>159.293316</v>
      </c>
      <c r="F37">
        <v>5.8687240000000003</v>
      </c>
      <c r="G37">
        <v>160.07275399999997</v>
      </c>
      <c r="H37">
        <v>9.9415820000000004</v>
      </c>
      <c r="K37">
        <f>(13/200)</f>
        <v>6.5000000000000002E-2</v>
      </c>
      <c r="L37">
        <f>(12/200)</f>
        <v>0.06</v>
      </c>
      <c r="M37">
        <f>(11/200)</f>
        <v>5.5E-2</v>
      </c>
      <c r="N37">
        <f>(13/200)</f>
        <v>6.5000000000000002E-2</v>
      </c>
      <c r="P37">
        <f t="shared" si="18"/>
        <v>4.4999999999999998E-2</v>
      </c>
      <c r="Q37">
        <f>(10/200)</f>
        <v>0.05</v>
      </c>
      <c r="R37">
        <f>(11/200)</f>
        <v>5.5E-2</v>
      </c>
      <c r="S37">
        <f>(10/200)</f>
        <v>0.05</v>
      </c>
      <c r="U37">
        <f>0.065+0.045</f>
        <v>0.11</v>
      </c>
      <c r="V37">
        <f>0.06+0.05</f>
        <v>0.11</v>
      </c>
      <c r="W37">
        <f>0.055+0.055</f>
        <v>0.11</v>
      </c>
      <c r="X37">
        <f>0.065+0.05</f>
        <v>0.115</v>
      </c>
      <c r="Z37">
        <f>SQRT((ABS($A$38-$A$37)^2+(ABS($B$38-$B$37)^2)))</f>
        <v>28.858296913586781</v>
      </c>
      <c r="AA37">
        <f>SQRT((ABS($C$38-$C$37)^2+(ABS($D$38-$D$37)^2)))</f>
        <v>28.965080637105977</v>
      </c>
      <c r="AB37">
        <f>SQRT((ABS($E$38-$E$37)^2+(ABS($F$38-$F$37)^2)))</f>
        <v>28.454071796235233</v>
      </c>
      <c r="AC37">
        <f>SQRT((ABS($G$38-$G$37)^2+(ABS($H$38-$H$37)^2)))</f>
        <v>28.676596767200998</v>
      </c>
      <c r="AJ37">
        <f>1/0.11</f>
        <v>9.0909090909090917</v>
      </c>
      <c r="AK37">
        <f>1/0.11</f>
        <v>9.0909090909090917</v>
      </c>
      <c r="AL37">
        <f>1/0.11</f>
        <v>9.0909090909090917</v>
      </c>
      <c r="AM37">
        <f>1/0.115</f>
        <v>8.695652173913043</v>
      </c>
      <c r="AO37">
        <f t="shared" si="19"/>
        <v>262.34815375987984</v>
      </c>
      <c r="AP37">
        <f t="shared" si="20"/>
        <v>263.3189148827816</v>
      </c>
      <c r="AQ37">
        <f t="shared" si="21"/>
        <v>258.67337996577487</v>
      </c>
      <c r="AR37">
        <f t="shared" si="22"/>
        <v>249.36171101913911</v>
      </c>
      <c r="AV37">
        <f>((0.065/0.11)*100)</f>
        <v>59.090909090909093</v>
      </c>
      <c r="AW37">
        <f>((0.06/0.11)*100)</f>
        <v>54.54545454545454</v>
      </c>
      <c r="AX37">
        <f>((0.055/0.11)*100)</f>
        <v>50</v>
      </c>
      <c r="AY37">
        <f>((0.065/0.115)*100)</f>
        <v>56.521739130434781</v>
      </c>
      <c r="BA37">
        <f>((0.045/0.11)*100)</f>
        <v>40.909090909090907</v>
      </c>
      <c r="BB37">
        <f>((0.05/0.11)*100)</f>
        <v>45.45454545454546</v>
      </c>
      <c r="BC37">
        <f>((0.055/0.11)*100)</f>
        <v>50</v>
      </c>
      <c r="BD37">
        <f>((0.05/0.115)*100)</f>
        <v>43.478260869565219</v>
      </c>
      <c r="BF37">
        <f>ABS($B$37-$D$37)</f>
        <v>1.4325509999999992</v>
      </c>
      <c r="BG37">
        <f>ABS($F$37-$H$37)</f>
        <v>4.0728580000000001</v>
      </c>
      <c r="BL37">
        <f>SQRT((ABS($A$37-$E$37)^2+(ABS($B$37-$F$37)^2)))</f>
        <v>1.3397439465606842</v>
      </c>
      <c r="BM37">
        <f>SQRT((ABS($C$37-$G$37)^2+(ABS($D$37-$H$37)^2)))</f>
        <v>4.9104415437249722</v>
      </c>
      <c r="BO37">
        <f>SQRT((ABS($A$37-$G$37)^2+(ABS($B$37-$H$37)^2)))</f>
        <v>2.8107239426556956</v>
      </c>
      <c r="BP37">
        <f>SQRT((ABS($C$37-$E$37)^2+(ABS($D$37-$F$37)^2)))</f>
        <v>6.1430768343379674</v>
      </c>
      <c r="BR37">
        <f>DEGREES(ACOS((21.4129311437677^2+22.8901981644444^2-5.08092746975392^2)/(2*21.4129311437677*22.8901981644444)))</f>
        <v>12.606666853523594</v>
      </c>
      <c r="BS37">
        <f>DEGREES(ACOS((13.0520676958932^2+21.7845956705782^2-9.70147546793792^2)/(2*13.0520676958932*21.7845956705782)))</f>
        <v>14.398310225678221</v>
      </c>
      <c r="BU37">
        <v>13</v>
      </c>
      <c r="BV37">
        <v>6</v>
      </c>
      <c r="BW37">
        <v>2</v>
      </c>
      <c r="BX37">
        <v>4</v>
      </c>
      <c r="BY37">
        <v>12</v>
      </c>
      <c r="BZ37">
        <v>6</v>
      </c>
      <c r="CA37">
        <v>6</v>
      </c>
      <c r="CB37">
        <v>5</v>
      </c>
      <c r="CC37">
        <v>11</v>
      </c>
      <c r="CD37">
        <v>2</v>
      </c>
      <c r="CE37">
        <v>5</v>
      </c>
      <c r="CF37">
        <v>11</v>
      </c>
      <c r="CG37">
        <v>13</v>
      </c>
      <c r="CH37">
        <v>4</v>
      </c>
      <c r="CI37">
        <v>5</v>
      </c>
      <c r="CJ37">
        <v>11</v>
      </c>
      <c r="CL37">
        <v>9</v>
      </c>
      <c r="CM37">
        <v>3</v>
      </c>
      <c r="CN37">
        <v>0</v>
      </c>
      <c r="CO37">
        <v>1</v>
      </c>
      <c r="CP37">
        <v>10</v>
      </c>
      <c r="CQ37">
        <v>3</v>
      </c>
      <c r="CR37">
        <v>2</v>
      </c>
      <c r="CS37">
        <v>2</v>
      </c>
      <c r="CT37">
        <v>11</v>
      </c>
      <c r="CU37">
        <v>0</v>
      </c>
      <c r="CV37">
        <v>5</v>
      </c>
      <c r="CW37">
        <v>9</v>
      </c>
      <c r="CX37">
        <v>10</v>
      </c>
      <c r="CY37">
        <v>1</v>
      </c>
      <c r="CZ37">
        <v>3</v>
      </c>
      <c r="DA37">
        <v>9</v>
      </c>
      <c r="DC37">
        <f>((6/13)*100)</f>
        <v>46.153846153846153</v>
      </c>
      <c r="DD37">
        <f>((2/13)*100)</f>
        <v>15.384615384615385</v>
      </c>
      <c r="DE37">
        <f>((4/13)*100)</f>
        <v>30.76923076923077</v>
      </c>
      <c r="DF37">
        <f>((6/12)*100)</f>
        <v>50</v>
      </c>
      <c r="DG37">
        <f>((6/12)*100)</f>
        <v>50</v>
      </c>
      <c r="DH37">
        <f>((5/12)*100)</f>
        <v>41.666666666666671</v>
      </c>
      <c r="DI37">
        <f>((2/11)*100)</f>
        <v>18.181818181818183</v>
      </c>
      <c r="DJ37">
        <f>((5/11)*100)</f>
        <v>45.454545454545453</v>
      </c>
      <c r="DK37">
        <f>((11/11)*100)</f>
        <v>100</v>
      </c>
      <c r="DL37">
        <f>((4/13)*100)</f>
        <v>30.76923076923077</v>
      </c>
      <c r="DM37">
        <f>((5/13)*100)</f>
        <v>38.461538461538467</v>
      </c>
      <c r="DN37">
        <f>((11/13)*100)</f>
        <v>84.615384615384613</v>
      </c>
      <c r="DP37">
        <f>((3/9)*100)</f>
        <v>33.333333333333329</v>
      </c>
      <c r="DQ37">
        <f>((0/9)*100)</f>
        <v>0</v>
      </c>
      <c r="DR37">
        <f>((1/9)*100)</f>
        <v>11.111111111111111</v>
      </c>
      <c r="DS37">
        <f>((3/10)*100)</f>
        <v>30</v>
      </c>
      <c r="DT37">
        <f>((2/10)*100)</f>
        <v>20</v>
      </c>
      <c r="DU37">
        <f>((2/10)*100)</f>
        <v>20</v>
      </c>
      <c r="DV37">
        <f>((0/11)*100)</f>
        <v>0</v>
      </c>
      <c r="DW37">
        <f>((5/11)*100)</f>
        <v>45.454545454545453</v>
      </c>
      <c r="DX37">
        <f>((9/11)*100)</f>
        <v>81.818181818181827</v>
      </c>
      <c r="DY37">
        <f>((1/10)*100)</f>
        <v>10</v>
      </c>
      <c r="DZ37">
        <f>((3/10)*100)</f>
        <v>30</v>
      </c>
      <c r="EA37">
        <f>((9/10)*100)</f>
        <v>90</v>
      </c>
    </row>
    <row r="38" spans="1:131" x14ac:dyDescent="0.25">
      <c r="A38">
        <v>130.80545900000001</v>
      </c>
      <c r="B38">
        <v>5.6735720000000001</v>
      </c>
      <c r="C38">
        <v>135.87745000000001</v>
      </c>
      <c r="D38">
        <v>6.9611729999999996</v>
      </c>
      <c r="E38">
        <v>130.879594</v>
      </c>
      <c r="F38">
        <v>4.3539289999999999</v>
      </c>
      <c r="G38">
        <v>131.42056300000002</v>
      </c>
      <c r="H38">
        <v>8.7587240000000008</v>
      </c>
      <c r="K38">
        <f>(16/200)</f>
        <v>0.08</v>
      </c>
      <c r="L38">
        <f>(15/200)</f>
        <v>7.4999999999999997E-2</v>
      </c>
      <c r="M38">
        <f>(15/200)</f>
        <v>7.4999999999999997E-2</v>
      </c>
      <c r="N38">
        <f>(13/200)</f>
        <v>6.5000000000000002E-2</v>
      </c>
      <c r="P38">
        <f t="shared" si="18"/>
        <v>4.4999999999999998E-2</v>
      </c>
      <c r="Q38">
        <f>(11/200)</f>
        <v>5.5E-2</v>
      </c>
      <c r="R38">
        <f>(10/200)</f>
        <v>0.05</v>
      </c>
      <c r="S38">
        <f>(10/200)</f>
        <v>0.05</v>
      </c>
      <c r="U38">
        <f>0.08+0.045</f>
        <v>0.125</v>
      </c>
      <c r="V38">
        <f>0.075+0.055</f>
        <v>0.13</v>
      </c>
      <c r="W38">
        <f>0.075+0.05</f>
        <v>0.125</v>
      </c>
      <c r="X38">
        <f>0.065+0.05</f>
        <v>0.115</v>
      </c>
      <c r="Z38">
        <f>SQRT((ABS($A$39-$A$38)^2+(ABS($B$39-$B$38)^2)))</f>
        <v>25.101587633254614</v>
      </c>
      <c r="AA38">
        <f>SQRT((ABS($C$39-$C$38)^2+(ABS($D$39-$D$38)^2)))</f>
        <v>23.54109348615874</v>
      </c>
      <c r="AB38">
        <f>SQRT((ABS($E$39-$E$38)^2+(ABS($F$39-$F$38)^2)))</f>
        <v>25.740666320801111</v>
      </c>
      <c r="AC38">
        <f>SQRT((ABS($G$39-$G$38)^2+(ABS($H$39-$H$38)^2)))</f>
        <v>24.754685390748424</v>
      </c>
      <c r="AJ38">
        <f>1/0.125</f>
        <v>8</v>
      </c>
      <c r="AK38">
        <f>1/0.13</f>
        <v>7.6923076923076916</v>
      </c>
      <c r="AL38">
        <f>1/0.125</f>
        <v>8</v>
      </c>
      <c r="AM38">
        <f>1/0.115</f>
        <v>8.695652173913043</v>
      </c>
      <c r="AO38">
        <f t="shared" si="19"/>
        <v>200.81270106603691</v>
      </c>
      <c r="AP38">
        <f t="shared" si="20"/>
        <v>181.08533450891338</v>
      </c>
      <c r="AQ38">
        <f t="shared" si="21"/>
        <v>205.92533056640889</v>
      </c>
      <c r="AR38">
        <f t="shared" si="22"/>
        <v>215.25813383259498</v>
      </c>
      <c r="AV38">
        <f>((0.08/0.125)*100)</f>
        <v>64</v>
      </c>
      <c r="AW38">
        <f>((0.075/0.13)*100)</f>
        <v>57.692307692307686</v>
      </c>
      <c r="AX38">
        <f>((0.075/0.125)*100)</f>
        <v>60</v>
      </c>
      <c r="AY38">
        <f>((0.065/0.115)*100)</f>
        <v>56.521739130434781</v>
      </c>
      <c r="BA38">
        <f>((0.045/0.125)*100)</f>
        <v>36</v>
      </c>
      <c r="BB38">
        <f>((0.055/0.13)*100)</f>
        <v>42.307692307692307</v>
      </c>
      <c r="BC38">
        <f>((0.05/0.125)*100)</f>
        <v>40</v>
      </c>
      <c r="BD38">
        <f>((0.05/0.115)*100)</f>
        <v>43.478260869565219</v>
      </c>
      <c r="BF38">
        <f>ABS($B$38-$D$38)</f>
        <v>1.2876009999999996</v>
      </c>
      <c r="BG38">
        <f>ABS($F$38-$H$38)</f>
        <v>4.4047950000000009</v>
      </c>
      <c r="BL38">
        <f>SQRT((ABS($A$38-$E$38)^2+(ABS($B$38-$F$38)^2)))</f>
        <v>1.3217237403005204</v>
      </c>
      <c r="BM38">
        <f>SQRT((ABS($C$38-$G$38)^2+(ABS($D$38-$H$38)^2)))</f>
        <v>4.8057290111251545</v>
      </c>
      <c r="BO38">
        <f>SQRT((ABS($A$38-$G$38)^2+(ABS($B$38-$H$38)^2)))</f>
        <v>3.1458728190948864</v>
      </c>
      <c r="BP38">
        <f>SQRT((ABS($C$38-$E$38)^2+(ABS($D$38-$F$38)^2)))</f>
        <v>5.6370458462098858</v>
      </c>
      <c r="BS38">
        <f>DEGREES(ACOS((14.5809258229684^2+18.8207227659102^2-6.33078711147105^2)/(2*14.5809258229684*18.8207227659102)))</f>
        <v>16.315702684922062</v>
      </c>
      <c r="BU38">
        <v>16</v>
      </c>
      <c r="BV38">
        <v>10</v>
      </c>
      <c r="BW38">
        <v>6</v>
      </c>
      <c r="BX38">
        <v>6</v>
      </c>
      <c r="BY38">
        <v>15</v>
      </c>
      <c r="BZ38">
        <v>10</v>
      </c>
      <c r="CA38">
        <v>5</v>
      </c>
      <c r="CB38">
        <v>5</v>
      </c>
      <c r="CC38">
        <v>15</v>
      </c>
      <c r="CD38">
        <v>7</v>
      </c>
      <c r="CE38">
        <v>6</v>
      </c>
      <c r="CF38">
        <v>13</v>
      </c>
      <c r="CG38">
        <v>13</v>
      </c>
      <c r="CH38">
        <v>6</v>
      </c>
      <c r="CI38">
        <v>4</v>
      </c>
      <c r="CJ38">
        <v>13</v>
      </c>
      <c r="CL38">
        <v>9</v>
      </c>
      <c r="CM38">
        <v>4</v>
      </c>
      <c r="CN38">
        <v>0</v>
      </c>
      <c r="CO38">
        <v>0</v>
      </c>
      <c r="CP38">
        <v>11</v>
      </c>
      <c r="CQ38">
        <v>4</v>
      </c>
      <c r="CR38">
        <v>5</v>
      </c>
      <c r="CS38">
        <v>3</v>
      </c>
      <c r="CT38">
        <v>10</v>
      </c>
      <c r="CU38">
        <v>0</v>
      </c>
      <c r="CV38">
        <v>0</v>
      </c>
      <c r="CW38">
        <v>10</v>
      </c>
      <c r="CX38">
        <v>10</v>
      </c>
      <c r="CY38">
        <v>0</v>
      </c>
      <c r="CZ38">
        <v>0</v>
      </c>
      <c r="DA38">
        <v>10</v>
      </c>
      <c r="DC38">
        <f>((10/16)*100)</f>
        <v>62.5</v>
      </c>
      <c r="DD38">
        <f>((6/16)*100)</f>
        <v>37.5</v>
      </c>
      <c r="DE38">
        <f>((6/16)*100)</f>
        <v>37.5</v>
      </c>
      <c r="DF38">
        <f>((10/15)*100)</f>
        <v>66.666666666666657</v>
      </c>
      <c r="DG38">
        <f>((5/15)*100)</f>
        <v>33.333333333333329</v>
      </c>
      <c r="DH38">
        <f>((5/15)*100)</f>
        <v>33.333333333333329</v>
      </c>
      <c r="DI38">
        <f>((7/15)*100)</f>
        <v>46.666666666666664</v>
      </c>
      <c r="DJ38">
        <f>((6/15)*100)</f>
        <v>40</v>
      </c>
      <c r="DK38">
        <f>((13/15)*100)</f>
        <v>86.666666666666671</v>
      </c>
      <c r="DL38">
        <f>((6/13)*100)</f>
        <v>46.153846153846153</v>
      </c>
      <c r="DM38">
        <f>((4/13)*100)</f>
        <v>30.76923076923077</v>
      </c>
      <c r="DN38">
        <f>((13/13)*100)</f>
        <v>100</v>
      </c>
      <c r="DP38">
        <f>((4/9)*100)</f>
        <v>44.444444444444443</v>
      </c>
      <c r="DQ38">
        <f>((0/9)*100)</f>
        <v>0</v>
      </c>
      <c r="DR38">
        <f>((0/9)*100)</f>
        <v>0</v>
      </c>
      <c r="DS38">
        <f>((4/11)*100)</f>
        <v>36.363636363636367</v>
      </c>
      <c r="DT38">
        <f>((5/11)*100)</f>
        <v>45.454545454545453</v>
      </c>
      <c r="DU38">
        <f>((3/11)*100)</f>
        <v>27.27272727272727</v>
      </c>
      <c r="DV38">
        <f>((0/10)*100)</f>
        <v>0</v>
      </c>
      <c r="DW38">
        <f>((0/10)*100)</f>
        <v>0</v>
      </c>
      <c r="DX38">
        <f>((10/10)*100)</f>
        <v>100</v>
      </c>
      <c r="DY38">
        <f>((0/10)*100)</f>
        <v>0</v>
      </c>
      <c r="DZ38">
        <f>((0/10)*100)</f>
        <v>0</v>
      </c>
      <c r="EA38">
        <f>((10/10)*100)</f>
        <v>100</v>
      </c>
    </row>
    <row r="39" spans="1:131" x14ac:dyDescent="0.25">
      <c r="A39">
        <v>105.725461</v>
      </c>
      <c r="B39">
        <v>6.7144380000000004</v>
      </c>
      <c r="C39">
        <v>112.358418</v>
      </c>
      <c r="D39">
        <v>7.9801019999999996</v>
      </c>
      <c r="E39">
        <v>105.147141</v>
      </c>
      <c r="F39">
        <v>5.0041330000000004</v>
      </c>
      <c r="G39">
        <v>106.67561000000001</v>
      </c>
      <c r="H39">
        <v>9.4528060000000007</v>
      </c>
      <c r="K39">
        <f>(14/200)</f>
        <v>7.0000000000000007E-2</v>
      </c>
      <c r="L39">
        <f>(13/200)</f>
        <v>6.5000000000000002E-2</v>
      </c>
      <c r="M39">
        <f>(13/200)</f>
        <v>6.5000000000000002E-2</v>
      </c>
      <c r="N39">
        <f>(13/200)</f>
        <v>6.5000000000000002E-2</v>
      </c>
      <c r="P39">
        <f>(8/200)</f>
        <v>0.04</v>
      </c>
      <c r="Q39">
        <f>(9/200)</f>
        <v>4.4999999999999998E-2</v>
      </c>
      <c r="R39">
        <f>(8/200)</f>
        <v>0.04</v>
      </c>
      <c r="S39">
        <f>(9/200)</f>
        <v>4.4999999999999998E-2</v>
      </c>
      <c r="U39">
        <f>0.07+0.04</f>
        <v>0.11000000000000001</v>
      </c>
      <c r="V39">
        <f>0.065+0.045</f>
        <v>0.11</v>
      </c>
      <c r="W39">
        <f>0.065+0.04</f>
        <v>0.10500000000000001</v>
      </c>
      <c r="X39">
        <f>0.065+0.045</f>
        <v>0.11</v>
      </c>
      <c r="Z39">
        <f>SQRT((ABS($A$40-$A$39)^2+(ABS($B$40-$B$39)^2)))</f>
        <v>24.114123249754403</v>
      </c>
      <c r="AA39">
        <f>SQRT((ABS($C$40-$C$39)^2+(ABS($D$40-$D$39)^2)))</f>
        <v>25.400083617157041</v>
      </c>
      <c r="AB39">
        <f>SQRT((ABS($E$40-$E$39)^2+(ABS($F$40-$F$39)^2)))</f>
        <v>24.468865872576629</v>
      </c>
      <c r="AC39">
        <f>SQRT((ABS($G$40-$G$39)^2+(ABS($H$40-$H$39)^2)))</f>
        <v>25.825100513940413</v>
      </c>
      <c r="AJ39">
        <f>1/0.11</f>
        <v>9.0909090909090917</v>
      </c>
      <c r="AK39">
        <f>1/0.11</f>
        <v>9.0909090909090917</v>
      </c>
      <c r="AL39">
        <f>1/0.105</f>
        <v>9.5238095238095237</v>
      </c>
      <c r="AM39">
        <f>1/0.11</f>
        <v>9.0909090909090917</v>
      </c>
      <c r="AO39">
        <f t="shared" si="19"/>
        <v>219.21930227049455</v>
      </c>
      <c r="AP39">
        <f t="shared" si="20"/>
        <v>230.909851065064</v>
      </c>
      <c r="AQ39">
        <f t="shared" si="21"/>
        <v>233.0368178340631</v>
      </c>
      <c r="AR39">
        <f t="shared" si="22"/>
        <v>234.77364103582192</v>
      </c>
      <c r="AV39">
        <f>((0.07/0.11)*100)</f>
        <v>63.636363636363647</v>
      </c>
      <c r="AW39">
        <f>((0.065/0.11)*100)</f>
        <v>59.090909090909093</v>
      </c>
      <c r="AX39">
        <f>((0.065/0.105)*100)</f>
        <v>61.904761904761905</v>
      </c>
      <c r="AY39">
        <f>((0.065/0.11)*100)</f>
        <v>59.090909090909093</v>
      </c>
      <c r="BA39">
        <f>((0.04/0.11)*100)</f>
        <v>36.363636363636367</v>
      </c>
      <c r="BB39">
        <f>((0.045/0.11)*100)</f>
        <v>40.909090909090907</v>
      </c>
      <c r="BC39">
        <f>((0.04/0.105)*100)</f>
        <v>38.095238095238102</v>
      </c>
      <c r="BD39">
        <f>((0.045/0.11)*100)</f>
        <v>40.909090909090907</v>
      </c>
      <c r="BF39">
        <f>ABS($B$39-$D$39)</f>
        <v>1.2656639999999992</v>
      </c>
      <c r="BG39">
        <f>ABS($F$39-$H$39)</f>
        <v>4.4486730000000003</v>
      </c>
      <c r="BL39">
        <f>SQRT((ABS($A$39-$E$39)^2+(ABS($B$39-$F$39)^2)))</f>
        <v>1.8054354642093937</v>
      </c>
      <c r="BM39">
        <f>SQRT((ABS($C$39-$G$39)^2+(ABS($D$39-$H$39)^2)))</f>
        <v>5.8705335223027166</v>
      </c>
      <c r="BO39">
        <f>SQRT((ABS($A$39-$G$39)^2+(ABS($B$39-$H$39)^2)))</f>
        <v>2.8985241806176161</v>
      </c>
      <c r="BP39">
        <f>SQRT((ABS($C$39-$E$39)^2+(ABS($D$39-$F$39)^2)))</f>
        <v>7.8012119224957557</v>
      </c>
      <c r="BS39">
        <f>DEGREES(ACOS((23.4870818650328^2+23.73661985531^2-4.54814191692883^2)/(2*23.4870818650328*23.73661985531)))</f>
        <v>11.036965707006425</v>
      </c>
      <c r="BU39">
        <v>14</v>
      </c>
      <c r="BV39">
        <v>8</v>
      </c>
      <c r="BW39">
        <v>6</v>
      </c>
      <c r="BX39">
        <v>6</v>
      </c>
      <c r="BY39">
        <v>13</v>
      </c>
      <c r="BZ39">
        <v>8</v>
      </c>
      <c r="CA39">
        <v>6</v>
      </c>
      <c r="CB39">
        <v>4</v>
      </c>
      <c r="CC39">
        <v>13</v>
      </c>
      <c r="CD39">
        <v>5</v>
      </c>
      <c r="CE39">
        <v>5</v>
      </c>
      <c r="CF39">
        <v>12</v>
      </c>
      <c r="CG39">
        <v>13</v>
      </c>
      <c r="CH39">
        <v>6</v>
      </c>
      <c r="CI39">
        <v>4</v>
      </c>
      <c r="CJ39">
        <v>12</v>
      </c>
      <c r="CL39">
        <v>8</v>
      </c>
      <c r="CM39">
        <v>3</v>
      </c>
      <c r="CN39">
        <v>0</v>
      </c>
      <c r="CO39">
        <v>1</v>
      </c>
      <c r="CP39">
        <v>9</v>
      </c>
      <c r="CQ39">
        <v>3</v>
      </c>
      <c r="CR39">
        <v>0</v>
      </c>
      <c r="CS39">
        <v>0</v>
      </c>
      <c r="CT39">
        <v>8</v>
      </c>
      <c r="CU39">
        <v>0</v>
      </c>
      <c r="CV39">
        <v>1</v>
      </c>
      <c r="CW39">
        <v>7</v>
      </c>
      <c r="CX39">
        <v>9</v>
      </c>
      <c r="CY39">
        <v>1</v>
      </c>
      <c r="CZ39">
        <v>0</v>
      </c>
      <c r="DA39">
        <v>7</v>
      </c>
      <c r="DC39">
        <f>((8/14)*100)</f>
        <v>57.142857142857139</v>
      </c>
      <c r="DD39">
        <f>((6/14)*100)</f>
        <v>42.857142857142854</v>
      </c>
      <c r="DE39">
        <f>((6/14)*100)</f>
        <v>42.857142857142854</v>
      </c>
      <c r="DF39">
        <f>((8/13)*100)</f>
        <v>61.53846153846154</v>
      </c>
      <c r="DG39">
        <f>((6/13)*100)</f>
        <v>46.153846153846153</v>
      </c>
      <c r="DH39">
        <f>((4/13)*100)</f>
        <v>30.76923076923077</v>
      </c>
      <c r="DI39">
        <f>((5/13)*100)</f>
        <v>38.461538461538467</v>
      </c>
      <c r="DJ39">
        <f>((5/13)*100)</f>
        <v>38.461538461538467</v>
      </c>
      <c r="DK39">
        <f>((12/13)*100)</f>
        <v>92.307692307692307</v>
      </c>
      <c r="DL39">
        <f>((6/13)*100)</f>
        <v>46.153846153846153</v>
      </c>
      <c r="DM39">
        <f>((4/13)*100)</f>
        <v>30.76923076923077</v>
      </c>
      <c r="DN39">
        <f>((12/13)*100)</f>
        <v>92.307692307692307</v>
      </c>
      <c r="DP39">
        <f>((3/8)*100)</f>
        <v>37.5</v>
      </c>
      <c r="DQ39">
        <f>((0/8)*100)</f>
        <v>0</v>
      </c>
      <c r="DR39">
        <f>((1/8)*100)</f>
        <v>12.5</v>
      </c>
      <c r="DS39">
        <f>((3/9)*100)</f>
        <v>33.333333333333329</v>
      </c>
      <c r="DT39">
        <f>((0/9)*100)</f>
        <v>0</v>
      </c>
      <c r="DU39">
        <f>((0/9)*100)</f>
        <v>0</v>
      </c>
      <c r="DV39">
        <f>((0/8)*100)</f>
        <v>0</v>
      </c>
      <c r="DW39">
        <f>((1/8)*100)</f>
        <v>12.5</v>
      </c>
      <c r="DX39">
        <f>((7/8)*100)</f>
        <v>87.5</v>
      </c>
      <c r="DY39">
        <f>((1/9)*100)</f>
        <v>11.111111111111111</v>
      </c>
      <c r="DZ39">
        <f>((0/9)*100)</f>
        <v>0</v>
      </c>
      <c r="EA39">
        <f>((7/9)*100)</f>
        <v>77.777777777777786</v>
      </c>
    </row>
    <row r="40" spans="1:131" x14ac:dyDescent="0.25">
      <c r="A40">
        <v>81.612346000000002</v>
      </c>
      <c r="B40">
        <v>6.9349489999999996</v>
      </c>
      <c r="C40">
        <v>86.964541000000011</v>
      </c>
      <c r="D40">
        <v>8.5415810000000008</v>
      </c>
      <c r="E40">
        <v>80.680357000000001</v>
      </c>
      <c r="F40">
        <v>5.3233160000000002</v>
      </c>
      <c r="G40">
        <v>80.850560999999999</v>
      </c>
      <c r="H40">
        <v>9.5043880000000005</v>
      </c>
      <c r="K40">
        <f>(13/200)</f>
        <v>6.5000000000000002E-2</v>
      </c>
      <c r="L40">
        <f>(12/200)</f>
        <v>0.06</v>
      </c>
      <c r="M40">
        <f>(14/200)</f>
        <v>7.0000000000000007E-2</v>
      </c>
      <c r="N40">
        <f>(12/200)</f>
        <v>0.06</v>
      </c>
      <c r="P40">
        <f>(8/200)</f>
        <v>0.04</v>
      </c>
      <c r="Q40">
        <f>(9/200)</f>
        <v>4.4999999999999998E-2</v>
      </c>
      <c r="R40">
        <f>(9/200)</f>
        <v>4.4999999999999998E-2</v>
      </c>
      <c r="S40">
        <f>(10/200)</f>
        <v>0.05</v>
      </c>
      <c r="U40">
        <f>0.065+0.04</f>
        <v>0.10500000000000001</v>
      </c>
      <c r="V40">
        <f>0.06+0.045</f>
        <v>0.105</v>
      </c>
      <c r="W40">
        <f>0.07+0.045</f>
        <v>0.115</v>
      </c>
      <c r="X40">
        <f>0.06+0.05</f>
        <v>0.11</v>
      </c>
      <c r="Z40">
        <f>SQRT((ABS($A$41-$A$40)^2+(ABS($B$41-$B$40)^2)))</f>
        <v>21.569875012454059</v>
      </c>
      <c r="AA40">
        <f>SQRT((ABS($C$41-$C$40)^2+(ABS($D$41-$D$40)^2)))</f>
        <v>20.932121204729778</v>
      </c>
      <c r="AB40">
        <f>SQRT((ABS($E$41-$E$40)^2+(ABS($F$41-$F$40)^2)))</f>
        <v>22.311968661124212</v>
      </c>
      <c r="AC40">
        <f>SQRT((ABS($G$41-$G$40)^2+(ABS($H$41-$H$40)^2)))</f>
        <v>21.902510251660424</v>
      </c>
      <c r="AJ40">
        <f>1/0.105</f>
        <v>9.5238095238095237</v>
      </c>
      <c r="AK40">
        <f>1/0.105</f>
        <v>9.5238095238095237</v>
      </c>
      <c r="AL40">
        <f>1/0.115</f>
        <v>8.695652173913043</v>
      </c>
      <c r="AM40">
        <f>1/0.11</f>
        <v>9.0909090909090917</v>
      </c>
      <c r="AO40">
        <f t="shared" si="19"/>
        <v>205.427381070991</v>
      </c>
      <c r="AP40">
        <f t="shared" si="20"/>
        <v>199.35353528314076</v>
      </c>
      <c r="AQ40">
        <f t="shared" si="21"/>
        <v>194.01711879238445</v>
      </c>
      <c r="AR40">
        <f t="shared" si="22"/>
        <v>199.1137295605493</v>
      </c>
      <c r="AV40">
        <f>((0.065/0.105)*100)</f>
        <v>61.904761904761905</v>
      </c>
      <c r="AW40">
        <f>((0.06/0.105)*100)</f>
        <v>57.142857142857139</v>
      </c>
      <c r="AX40">
        <f>((0.07/0.115)*100)</f>
        <v>60.869565217391312</v>
      </c>
      <c r="AY40">
        <f>((0.06/0.11)*100)</f>
        <v>54.54545454545454</v>
      </c>
      <c r="BA40">
        <f>((0.04/0.105)*100)</f>
        <v>38.095238095238102</v>
      </c>
      <c r="BB40">
        <f>((0.045/0.105)*100)</f>
        <v>42.857142857142854</v>
      </c>
      <c r="BC40">
        <f>((0.045/0.115)*100)</f>
        <v>39.130434782608688</v>
      </c>
      <c r="BD40">
        <f>((0.05/0.11)*100)</f>
        <v>45.45454545454546</v>
      </c>
      <c r="BF40">
        <f>ABS($B$40-$D$40)</f>
        <v>1.6066320000000012</v>
      </c>
      <c r="BG40">
        <f>ABS($F$40-$H$40)</f>
        <v>4.1810720000000003</v>
      </c>
      <c r="BL40">
        <f>SQRT((ABS($A$40-$E$40)^2+(ABS($B$40-$F$40)^2)))</f>
        <v>1.8617100802246307</v>
      </c>
      <c r="BM40">
        <f>SQRT((ABS($C$40-$G$40)^2+(ABS($D$40-$H$40)^2)))</f>
        <v>6.1893253880894923</v>
      </c>
      <c r="BO40">
        <f>SQRT((ABS($A$40-$G$40)^2+(ABS($B$40-$H$40)^2)))</f>
        <v>2.679987529998229</v>
      </c>
      <c r="BP40">
        <f>SQRT((ABS($C$40-$E$40)^2+(ABS($D$40-$F$40)^2)))</f>
        <v>7.0603256409376147</v>
      </c>
      <c r="BR40">
        <f>DEGREES(ACOS((9.70147546793792^2+23.4830685202975^2-14.5809258229684^2)/(2*9.70147546793792*23.4830685202975)))</f>
        <v>18.150137774412837</v>
      </c>
      <c r="BS40">
        <f>DEGREES(ACOS((4.15454761379022^2+33.6285906554798^2-33.5554552061383^2)/(2*4.15454761379022*33.6285906554798)))</f>
        <v>85.448471661334239</v>
      </c>
      <c r="BU40">
        <v>13</v>
      </c>
      <c r="BV40">
        <v>7</v>
      </c>
      <c r="BW40">
        <v>4</v>
      </c>
      <c r="BX40">
        <v>4</v>
      </c>
      <c r="BY40">
        <v>12</v>
      </c>
      <c r="BZ40">
        <v>7</v>
      </c>
      <c r="CA40">
        <v>5</v>
      </c>
      <c r="CB40">
        <v>4</v>
      </c>
      <c r="CC40">
        <v>14</v>
      </c>
      <c r="CD40">
        <v>5</v>
      </c>
      <c r="CE40">
        <v>7</v>
      </c>
      <c r="CF40">
        <v>12</v>
      </c>
      <c r="CG40">
        <v>12</v>
      </c>
      <c r="CH40">
        <v>4</v>
      </c>
      <c r="CI40">
        <v>5</v>
      </c>
      <c r="CJ40">
        <v>12</v>
      </c>
      <c r="CL40">
        <v>8</v>
      </c>
      <c r="CM40">
        <v>3</v>
      </c>
      <c r="CN40">
        <v>0</v>
      </c>
      <c r="CO40">
        <v>1</v>
      </c>
      <c r="CP40">
        <v>9</v>
      </c>
      <c r="CQ40">
        <v>3</v>
      </c>
      <c r="CR40">
        <v>1</v>
      </c>
      <c r="CS40">
        <v>0</v>
      </c>
      <c r="CT40">
        <v>9</v>
      </c>
      <c r="CU40">
        <v>0</v>
      </c>
      <c r="CV40">
        <v>2</v>
      </c>
      <c r="CW40">
        <v>9</v>
      </c>
      <c r="CX40">
        <v>10</v>
      </c>
      <c r="CY40">
        <v>1</v>
      </c>
      <c r="CZ40">
        <v>2</v>
      </c>
      <c r="DA40">
        <v>9</v>
      </c>
      <c r="DC40">
        <f>((7/13)*100)</f>
        <v>53.846153846153847</v>
      </c>
      <c r="DD40">
        <f>((4/13)*100)</f>
        <v>30.76923076923077</v>
      </c>
      <c r="DE40">
        <f>((4/13)*100)</f>
        <v>30.76923076923077</v>
      </c>
      <c r="DF40">
        <f>((7/12)*100)</f>
        <v>58.333333333333336</v>
      </c>
      <c r="DG40">
        <f>((5/12)*100)</f>
        <v>41.666666666666671</v>
      </c>
      <c r="DH40">
        <f>((4/12)*100)</f>
        <v>33.333333333333329</v>
      </c>
      <c r="DI40">
        <f>((5/14)*100)</f>
        <v>35.714285714285715</v>
      </c>
      <c r="DJ40">
        <f>((7/14)*100)</f>
        <v>50</v>
      </c>
      <c r="DK40">
        <f>((12/14)*100)</f>
        <v>85.714285714285708</v>
      </c>
      <c r="DL40">
        <f>((4/12)*100)</f>
        <v>33.333333333333329</v>
      </c>
      <c r="DM40">
        <f>((5/12)*100)</f>
        <v>41.666666666666671</v>
      </c>
      <c r="DN40">
        <f>((12/12)*100)</f>
        <v>100</v>
      </c>
      <c r="DP40">
        <f>((3/8)*100)</f>
        <v>37.5</v>
      </c>
      <c r="DQ40">
        <f>((0/8)*100)</f>
        <v>0</v>
      </c>
      <c r="DR40">
        <f>((1/8)*100)</f>
        <v>12.5</v>
      </c>
      <c r="DS40">
        <f>((3/9)*100)</f>
        <v>33.333333333333329</v>
      </c>
      <c r="DT40">
        <f>((1/9)*100)</f>
        <v>11.111111111111111</v>
      </c>
      <c r="DU40">
        <f>((0/9)*100)</f>
        <v>0</v>
      </c>
      <c r="DV40">
        <f>((0/9)*100)</f>
        <v>0</v>
      </c>
      <c r="DW40">
        <f>((2/9)*100)</f>
        <v>22.222222222222221</v>
      </c>
      <c r="DX40">
        <f>((9/9)*100)</f>
        <v>100</v>
      </c>
      <c r="DY40">
        <f>((1/10)*100)</f>
        <v>10</v>
      </c>
      <c r="DZ40">
        <f>((2/10)*100)</f>
        <v>20</v>
      </c>
      <c r="EA40">
        <f>((9/10)*100)</f>
        <v>90</v>
      </c>
    </row>
    <row r="41" spans="1:131" x14ac:dyDescent="0.25">
      <c r="A41">
        <v>60.043007000000003</v>
      </c>
      <c r="B41">
        <v>7.0870119999999996</v>
      </c>
      <c r="C41">
        <v>66.032574000000011</v>
      </c>
      <c r="D41">
        <v>8.6219280000000005</v>
      </c>
      <c r="E41">
        <v>58.368824000000004</v>
      </c>
      <c r="F41">
        <v>5.1838860000000002</v>
      </c>
      <c r="G41">
        <v>58.948532</v>
      </c>
      <c r="H41">
        <v>9.6495809999999995</v>
      </c>
      <c r="K41">
        <f>(13/200)</f>
        <v>6.5000000000000002E-2</v>
      </c>
      <c r="L41">
        <f>(12/200)</f>
        <v>0.06</v>
      </c>
      <c r="M41">
        <f>(13/200)</f>
        <v>6.5000000000000002E-2</v>
      </c>
      <c r="N41">
        <f>(11/200)</f>
        <v>5.5E-2</v>
      </c>
      <c r="P41">
        <f>(9/200)</f>
        <v>4.4999999999999998E-2</v>
      </c>
      <c r="Q41">
        <f>(9/200)</f>
        <v>4.4999999999999998E-2</v>
      </c>
      <c r="R41">
        <f>(9/200)</f>
        <v>4.4999999999999998E-2</v>
      </c>
      <c r="S41">
        <f>(11/200)</f>
        <v>5.5E-2</v>
      </c>
      <c r="U41">
        <f>0.065+0.045</f>
        <v>0.11</v>
      </c>
      <c r="V41">
        <f>0.06+0.045</f>
        <v>0.105</v>
      </c>
      <c r="W41">
        <f>0.065+0.045</f>
        <v>0.11</v>
      </c>
      <c r="X41">
        <f>0.055+0.055</f>
        <v>0.11</v>
      </c>
      <c r="Z41">
        <f>SQRT((ABS($A$42-$A$41)^2+(ABS($B$42-$B$41)^2)))</f>
        <v>24.212047507077834</v>
      </c>
      <c r="AA41">
        <f>SQRT((ABS($C$42-$C$41)^2+(ABS($D$42-$D$41)^2)))</f>
        <v>23.541639214789559</v>
      </c>
      <c r="AB41">
        <f>SQRT((ABS($E$42-$E$41)^2+(ABS($F$42-$F$41)^2)))</f>
        <v>22.890198164444378</v>
      </c>
      <c r="AC41">
        <f>SQRT((ABS($G$42-$G$41)^2+(ABS($H$42-$H$41)^2)))</f>
        <v>21.401239908282932</v>
      </c>
      <c r="AJ41">
        <f>1/0.11</f>
        <v>9.0909090909090917</v>
      </c>
      <c r="AK41">
        <f>1/0.105</f>
        <v>9.5238095238095237</v>
      </c>
      <c r="AL41">
        <f>1/0.11</f>
        <v>9.0909090909090917</v>
      </c>
      <c r="AM41">
        <f>1/0.11</f>
        <v>9.0909090909090917</v>
      </c>
      <c r="AO41">
        <f t="shared" si="19"/>
        <v>220.10952279161668</v>
      </c>
      <c r="AP41">
        <f t="shared" si="20"/>
        <v>224.20608775990056</v>
      </c>
      <c r="AQ41">
        <f t="shared" si="21"/>
        <v>208.09271058585799</v>
      </c>
      <c r="AR41">
        <f t="shared" si="22"/>
        <v>194.55672643893575</v>
      </c>
      <c r="AV41">
        <f>((0.065/0.11)*100)</f>
        <v>59.090909090909093</v>
      </c>
      <c r="AW41">
        <f>((0.06/0.105)*100)</f>
        <v>57.142857142857139</v>
      </c>
      <c r="AX41">
        <f>((0.065/0.11)*100)</f>
        <v>59.090909090909093</v>
      </c>
      <c r="AY41">
        <f>((0.055/0.11)*100)</f>
        <v>50</v>
      </c>
      <c r="BA41">
        <f>((0.045/0.11)*100)</f>
        <v>40.909090909090907</v>
      </c>
      <c r="BB41">
        <f>((0.045/0.105)*100)</f>
        <v>42.857142857142854</v>
      </c>
      <c r="BC41">
        <f>((0.045/0.11)*100)</f>
        <v>40.909090909090907</v>
      </c>
      <c r="BD41">
        <f>((0.055/0.11)*100)</f>
        <v>50</v>
      </c>
      <c r="BF41">
        <f>ABS($B$41-$D$41)</f>
        <v>1.5349160000000008</v>
      </c>
      <c r="BG41">
        <f>ABS($F$41-$H$41)</f>
        <v>4.4656949999999993</v>
      </c>
      <c r="BL41">
        <f>SQRT((ABS($A$41-$E$41)^2+(ABS($B$41-$F$41)^2)))</f>
        <v>2.5347144394122578</v>
      </c>
      <c r="BM41">
        <f>SQRT((ABS($C$41-$G$41)^2+(ABS($D$41-$H$41)^2)))</f>
        <v>7.1581926312563811</v>
      </c>
      <c r="BO41">
        <f>SQRT((ABS($A$41-$G$41)^2+(ABS($B$41-$H$41)^2)))</f>
        <v>2.7865095380037741</v>
      </c>
      <c r="BP41">
        <f>SQRT((ABS($C$41-$E$41)^2+(ABS($D$41-$F$41)^2)))</f>
        <v>8.3995950412066946</v>
      </c>
      <c r="BR41">
        <f>DEGREES(ACOS((6.33078711147105^2+27.7141670000121^2-23.4870818650328^2)/(2*6.33078711147105*27.7141670000121)))</f>
        <v>43.029859633926897</v>
      </c>
      <c r="BS41">
        <f>DEGREES(ACOS((26.2270372048293^2+26.0098956746045^2-4.88118216482083^2)/(2*26.2270372048293*26.0098956746045)))</f>
        <v>10.712883389631303</v>
      </c>
      <c r="BU41">
        <v>13</v>
      </c>
      <c r="BV41">
        <v>6</v>
      </c>
      <c r="BW41">
        <v>4</v>
      </c>
      <c r="BX41">
        <v>3</v>
      </c>
      <c r="BY41">
        <v>12</v>
      </c>
      <c r="BZ41">
        <v>6</v>
      </c>
      <c r="CA41">
        <v>7</v>
      </c>
      <c r="CB41">
        <v>5</v>
      </c>
      <c r="CC41">
        <v>13</v>
      </c>
      <c r="CD41">
        <v>3</v>
      </c>
      <c r="CE41">
        <v>7</v>
      </c>
      <c r="CF41">
        <v>11</v>
      </c>
      <c r="CG41">
        <v>11</v>
      </c>
      <c r="CH41">
        <v>3</v>
      </c>
      <c r="CI41">
        <v>5</v>
      </c>
      <c r="CJ41">
        <v>11</v>
      </c>
      <c r="CL41">
        <v>9</v>
      </c>
      <c r="CM41">
        <v>3</v>
      </c>
      <c r="CN41">
        <v>0</v>
      </c>
      <c r="CO41">
        <v>1</v>
      </c>
      <c r="CP41">
        <v>9</v>
      </c>
      <c r="CQ41">
        <v>3</v>
      </c>
      <c r="CR41">
        <v>2</v>
      </c>
      <c r="CS41">
        <v>2</v>
      </c>
      <c r="CT41">
        <v>9</v>
      </c>
      <c r="CU41">
        <v>0</v>
      </c>
      <c r="CV41">
        <v>4</v>
      </c>
      <c r="CW41">
        <v>9</v>
      </c>
      <c r="CX41">
        <v>11</v>
      </c>
      <c r="CY41">
        <v>1</v>
      </c>
      <c r="CZ41">
        <v>4</v>
      </c>
      <c r="DA41">
        <v>9</v>
      </c>
      <c r="DC41">
        <f>((6/13)*100)</f>
        <v>46.153846153846153</v>
      </c>
      <c r="DD41">
        <f>((4/13)*100)</f>
        <v>30.76923076923077</v>
      </c>
      <c r="DE41">
        <f>((3/13)*100)</f>
        <v>23.076923076923077</v>
      </c>
      <c r="DF41">
        <f>((6/12)*100)</f>
        <v>50</v>
      </c>
      <c r="DG41">
        <f>((7/12)*100)</f>
        <v>58.333333333333336</v>
      </c>
      <c r="DH41">
        <f>((5/12)*100)</f>
        <v>41.666666666666671</v>
      </c>
      <c r="DI41">
        <f>((3/13)*100)</f>
        <v>23.076923076923077</v>
      </c>
      <c r="DJ41">
        <f>((7/13)*100)</f>
        <v>53.846153846153847</v>
      </c>
      <c r="DK41">
        <f>((11/13)*100)</f>
        <v>84.615384615384613</v>
      </c>
      <c r="DL41">
        <f>((3/11)*100)</f>
        <v>27.27272727272727</v>
      </c>
      <c r="DM41">
        <f>((5/11)*100)</f>
        <v>45.454545454545453</v>
      </c>
      <c r="DN41">
        <f>((11/11)*100)</f>
        <v>100</v>
      </c>
      <c r="DP41">
        <f>((3/9)*100)</f>
        <v>33.333333333333329</v>
      </c>
      <c r="DQ41">
        <f>((0/9)*100)</f>
        <v>0</v>
      </c>
      <c r="DR41">
        <f>((1/9)*100)</f>
        <v>11.111111111111111</v>
      </c>
      <c r="DS41">
        <f>((3/9)*100)</f>
        <v>33.333333333333329</v>
      </c>
      <c r="DT41">
        <f>((2/9)*100)</f>
        <v>22.222222222222221</v>
      </c>
      <c r="DU41">
        <f>((2/9)*100)</f>
        <v>22.222222222222221</v>
      </c>
      <c r="DV41">
        <f>((0/9)*100)</f>
        <v>0</v>
      </c>
      <c r="DW41">
        <f>((4/9)*100)</f>
        <v>44.444444444444443</v>
      </c>
      <c r="DX41">
        <f>((9/9)*100)</f>
        <v>100</v>
      </c>
      <c r="DY41">
        <f>((1/11)*100)</f>
        <v>9.0909090909090917</v>
      </c>
      <c r="DZ41">
        <f>((4/11)*100)</f>
        <v>36.363636363636367</v>
      </c>
      <c r="EA41">
        <f>((9/11)*100)</f>
        <v>81.818181818181827</v>
      </c>
    </row>
    <row r="42" spans="1:131" x14ac:dyDescent="0.25">
      <c r="A42">
        <v>35.838694000000004</v>
      </c>
      <c r="B42">
        <v>7.6989570000000001</v>
      </c>
      <c r="C42">
        <v>42.495365</v>
      </c>
      <c r="D42">
        <v>9.0786219999999993</v>
      </c>
      <c r="E42">
        <v>35.481941000000006</v>
      </c>
      <c r="F42">
        <v>5.573448</v>
      </c>
      <c r="G42">
        <v>37.554693</v>
      </c>
      <c r="H42">
        <v>10.212362000000001</v>
      </c>
      <c r="K42">
        <f>(13/200)</f>
        <v>6.5000000000000002E-2</v>
      </c>
      <c r="L42">
        <f>(12/200)</f>
        <v>0.06</v>
      </c>
      <c r="P42">
        <f>(10/200)</f>
        <v>0.05</v>
      </c>
      <c r="Q42">
        <f>(10/200)</f>
        <v>0.05</v>
      </c>
      <c r="R42">
        <f>(11/200)</f>
        <v>5.5E-2</v>
      </c>
      <c r="S42">
        <f>(10/200)</f>
        <v>0.05</v>
      </c>
      <c r="U42">
        <f>0.065+0.05</f>
        <v>0.115</v>
      </c>
      <c r="V42">
        <f>0.06+0.05</f>
        <v>0.11</v>
      </c>
      <c r="Z42">
        <f>SQRT((ABS($A$43-$A$42)^2+(ABS($B$43-$B$42)^2)))</f>
        <v>18.356503493989532</v>
      </c>
      <c r="AA42">
        <f>SQRT((ABS($C$43-$C$42)^2+(ABS($D$43-$D$42)^2)))</f>
        <v>20.339835675826901</v>
      </c>
      <c r="AJ42">
        <f>1/0.115</f>
        <v>8.695652173913043</v>
      </c>
      <c r="AK42">
        <f>1/0.11</f>
        <v>9.0909090909090917</v>
      </c>
      <c r="AO42">
        <f t="shared" si="19"/>
        <v>159.62176951295245</v>
      </c>
      <c r="AP42">
        <f t="shared" si="20"/>
        <v>184.90759705297182</v>
      </c>
      <c r="AV42">
        <f>((0.065/0.115)*100)</f>
        <v>56.521739130434781</v>
      </c>
      <c r="AW42">
        <f>((0.06/0.11)*100)</f>
        <v>54.54545454545454</v>
      </c>
      <c r="BA42">
        <f>((0.05/0.115)*100)</f>
        <v>43.478260869565219</v>
      </c>
      <c r="BB42">
        <f>((0.05/0.11)*100)</f>
        <v>45.45454545454546</v>
      </c>
      <c r="BF42">
        <f>ABS($B$42-$D$42)</f>
        <v>1.3796649999999993</v>
      </c>
      <c r="BG42">
        <f>ABS($F$42-$H$42)</f>
        <v>4.6389140000000006</v>
      </c>
      <c r="BI42">
        <v>2.1768179999999999</v>
      </c>
      <c r="BJ42">
        <v>1.6217855000000001</v>
      </c>
      <c r="BL42">
        <f>SQRT((ABS($A$42-$E$42)^2+(ABS($B$42-$F$42)^2)))</f>
        <v>2.1552404070288769</v>
      </c>
      <c r="BM42">
        <f>SQRT((ABS($C$42-$G$42)^2+(ABS($D$42-$H$42)^2)))</f>
        <v>5.069083368734824</v>
      </c>
      <c r="BO42">
        <f>SQRT((ABS($A$42-$G$42)^2+(ABS($B$42-$H$42)^2)))</f>
        <v>3.0433299627260255</v>
      </c>
      <c r="BP42">
        <f>SQRT((ABS($C$42-$E$42)^2+(ABS($D$42-$F$42)^2)))</f>
        <v>7.8405587156816772</v>
      </c>
      <c r="BR42">
        <f>DEGREES(ACOS((24.188257674611^2+23.9719029239576^2-4.15454761379022^2)/(2*24.188257674611*23.9719029239576)))</f>
        <v>9.8842061034257078</v>
      </c>
      <c r="BS42">
        <f>DEGREES(ACOS((22.0497740234846^2+22.930991237152^2-5.12472705441763^2)/(2*22.0497740234846*22.930991237152)))</f>
        <v>12.890767272857831</v>
      </c>
      <c r="BU42">
        <v>13</v>
      </c>
      <c r="BV42">
        <v>5</v>
      </c>
      <c r="BW42">
        <v>2</v>
      </c>
      <c r="BX42">
        <v>5</v>
      </c>
      <c r="BY42">
        <v>12</v>
      </c>
      <c r="BZ42">
        <v>5</v>
      </c>
      <c r="CA42">
        <v>7</v>
      </c>
      <c r="CB42">
        <v>5</v>
      </c>
      <c r="CL42">
        <v>10</v>
      </c>
      <c r="CM42">
        <v>3</v>
      </c>
      <c r="CN42">
        <v>0</v>
      </c>
      <c r="CO42">
        <v>2</v>
      </c>
      <c r="CP42">
        <v>10</v>
      </c>
      <c r="CQ42">
        <v>3</v>
      </c>
      <c r="CR42">
        <v>4</v>
      </c>
      <c r="CS42">
        <v>4</v>
      </c>
      <c r="CT42">
        <v>11</v>
      </c>
      <c r="CU42">
        <v>0</v>
      </c>
      <c r="CV42">
        <v>6</v>
      </c>
      <c r="CW42">
        <v>8</v>
      </c>
      <c r="CX42">
        <v>10</v>
      </c>
      <c r="CY42">
        <v>2</v>
      </c>
      <c r="CZ42">
        <v>3</v>
      </c>
      <c r="DA42">
        <v>8</v>
      </c>
      <c r="DC42">
        <f>((5/13)*100)</f>
        <v>38.461538461538467</v>
      </c>
      <c r="DD42">
        <f>((2/13)*100)</f>
        <v>15.384615384615385</v>
      </c>
      <c r="DE42">
        <f>((5/13)*100)</f>
        <v>38.461538461538467</v>
      </c>
      <c r="DF42">
        <f>((5/12)*100)</f>
        <v>41.666666666666671</v>
      </c>
      <c r="DG42">
        <f>((7/12)*100)</f>
        <v>58.333333333333336</v>
      </c>
      <c r="DH42">
        <f>((5/12)*100)</f>
        <v>41.666666666666671</v>
      </c>
      <c r="DP42">
        <f>((3/10)*100)</f>
        <v>30</v>
      </c>
      <c r="DQ42">
        <f>((0/10)*100)</f>
        <v>0</v>
      </c>
      <c r="DR42">
        <f>((2/10)*100)</f>
        <v>20</v>
      </c>
      <c r="DS42">
        <f>((3/10)*100)</f>
        <v>30</v>
      </c>
      <c r="DT42">
        <f>((4/10)*100)</f>
        <v>40</v>
      </c>
      <c r="DU42">
        <f>((4/10)*100)</f>
        <v>40</v>
      </c>
      <c r="DV42">
        <f>((0/11)*100)</f>
        <v>0</v>
      </c>
      <c r="DW42">
        <f>((6/11)*100)</f>
        <v>54.54545454545454</v>
      </c>
      <c r="DX42">
        <f>((8/11)*100)</f>
        <v>72.727272727272734</v>
      </c>
      <c r="DY42">
        <f>((2/10)*100)</f>
        <v>20</v>
      </c>
      <c r="DZ42">
        <f>((3/10)*100)</f>
        <v>30</v>
      </c>
      <c r="EA42">
        <f>((8/10)*100)</f>
        <v>80</v>
      </c>
    </row>
    <row r="43" spans="1:131" x14ac:dyDescent="0.25">
      <c r="A43">
        <v>17.486877000000007</v>
      </c>
      <c r="B43">
        <v>7.2841880000000003</v>
      </c>
      <c r="C43">
        <v>22.155685000000005</v>
      </c>
      <c r="D43">
        <v>8.9990430000000003</v>
      </c>
      <c r="Q43">
        <f>(13/200)</f>
        <v>6.5000000000000002E-2</v>
      </c>
      <c r="BF43">
        <f>ABS($B$43-$D$43)</f>
        <v>1.714855</v>
      </c>
      <c r="BR43">
        <f>DEGREES(ACOS((33.5554552061383^2+33.1899355227878^2-4.73234450387755^2)/(2*33.5554552061383*33.1899355227878)))</f>
        <v>8.1073187546263785</v>
      </c>
      <c r="BS43" t="e">
        <f>DEGREES(ACOS((4.94473337497665^2+0^2-4.94473337497665^2)/(2*4.94473337497665*0)))</f>
        <v>#DIV/0!</v>
      </c>
      <c r="CP43">
        <v>13</v>
      </c>
      <c r="CQ43">
        <v>5</v>
      </c>
      <c r="CR43">
        <v>6</v>
      </c>
      <c r="CS43">
        <v>3</v>
      </c>
      <c r="DS43">
        <f>((5/13)*100)</f>
        <v>38.461538461538467</v>
      </c>
      <c r="DT43">
        <f>((6/13)*100)</f>
        <v>46.153846153846153</v>
      </c>
      <c r="DU43">
        <f>((3/13)*100)</f>
        <v>23.076923076923077</v>
      </c>
    </row>
    <row r="44" spans="1:131" x14ac:dyDescent="0.25">
      <c r="A44" t="s">
        <v>22</v>
      </c>
      <c r="B44" t="s">
        <v>22</v>
      </c>
      <c r="C44" t="s">
        <v>22</v>
      </c>
      <c r="D44" t="s">
        <v>22</v>
      </c>
      <c r="E44" t="s">
        <v>22</v>
      </c>
      <c r="F44" t="s">
        <v>22</v>
      </c>
      <c r="G44" t="s">
        <v>22</v>
      </c>
      <c r="H44" t="s">
        <v>22</v>
      </c>
      <c r="BR44">
        <f>DEGREES(ACOS((23.1069380145138^2+22.0579965485668^2-4.38807335502826^2)/(2*23.1069380145138*22.0579965485668)))</f>
        <v>10.829592460637842</v>
      </c>
    </row>
    <row r="45" spans="1:131" x14ac:dyDescent="0.25">
      <c r="A45">
        <v>232.935554</v>
      </c>
      <c r="B45">
        <v>6.1685350000000003</v>
      </c>
      <c r="C45">
        <v>223.13499999999999</v>
      </c>
      <c r="D45">
        <v>7.4601009999999999</v>
      </c>
      <c r="E45">
        <v>231.26439299999998</v>
      </c>
      <c r="F45">
        <v>4.95303</v>
      </c>
      <c r="G45">
        <v>243.82505</v>
      </c>
      <c r="H45">
        <v>8.5007570000000001</v>
      </c>
      <c r="K45">
        <f>(13/200)</f>
        <v>6.5000000000000002E-2</v>
      </c>
      <c r="L45">
        <f>(12/200)</f>
        <v>0.06</v>
      </c>
      <c r="M45">
        <f>(14/200)</f>
        <v>7.0000000000000007E-2</v>
      </c>
      <c r="N45">
        <f>(12/200)</f>
        <v>0.06</v>
      </c>
      <c r="P45">
        <f>(10/200)</f>
        <v>0.05</v>
      </c>
      <c r="Q45">
        <f>(10/200)</f>
        <v>0.05</v>
      </c>
      <c r="R45">
        <f>(10/200)</f>
        <v>0.05</v>
      </c>
      <c r="S45">
        <f>(10/200)</f>
        <v>0.05</v>
      </c>
      <c r="U45">
        <f>0.065+0.05</f>
        <v>0.115</v>
      </c>
      <c r="V45">
        <f>0.06+0.05</f>
        <v>0.11</v>
      </c>
      <c r="W45">
        <f>0.07+0.05</f>
        <v>0.12000000000000001</v>
      </c>
      <c r="X45">
        <f>0.06+0.05</f>
        <v>0.11</v>
      </c>
      <c r="Z45">
        <f>SQRT((ABS($A$46-$A$45)^2+(ABS($B$46-$B$45)^2)))</f>
        <v>20.286276055851001</v>
      </c>
      <c r="AA45">
        <f>SQRT((ABS($C$46-$C$45)^2+(ABS($D$46-$D$45)^2)))</f>
        <v>20.047220463891204</v>
      </c>
      <c r="AB45">
        <f>SQRT((ABS($E$46-$E$45)^2+(ABS($F$46-$F$45)^2)))</f>
        <v>23.48306852029754</v>
      </c>
      <c r="AC45">
        <f>SQRT((ABS($G$46-$G$45)^2+(ABS($H$46-$H$45)^2)))</f>
        <v>21.78459567057817</v>
      </c>
      <c r="AJ45">
        <f>1/0.115</f>
        <v>8.695652173913043</v>
      </c>
      <c r="AK45">
        <f>1/0.11</f>
        <v>9.0909090909090917</v>
      </c>
      <c r="AL45">
        <f>1/0.12</f>
        <v>8.3333333333333339</v>
      </c>
      <c r="AM45">
        <f>1/0.11</f>
        <v>9.0909090909090917</v>
      </c>
      <c r="AO45">
        <f t="shared" ref="AO45:AO52" si="23">$Z45/$U45</f>
        <v>176.40240048566088</v>
      </c>
      <c r="AP45">
        <f t="shared" ref="AP45:AP52" si="24">$AA45/$V45</f>
        <v>182.24745876264731</v>
      </c>
      <c r="AQ45">
        <f t="shared" ref="AQ45:AQ52" si="25">$AB45/$W45</f>
        <v>195.69223766914615</v>
      </c>
      <c r="AR45">
        <f t="shared" ref="AR45:AR53" si="26">$AC45/$X45</f>
        <v>198.04177882343791</v>
      </c>
      <c r="AV45">
        <f>((0.065/0.115)*100)</f>
        <v>56.521739130434781</v>
      </c>
      <c r="AW45">
        <f>((0.06/0.11)*100)</f>
        <v>54.54545454545454</v>
      </c>
      <c r="AX45">
        <f>((0.07/0.12)*100)</f>
        <v>58.333333333333336</v>
      </c>
      <c r="AY45">
        <f>((0.06/0.11)*100)</f>
        <v>54.54545454545454</v>
      </c>
      <c r="BA45">
        <f>((0.05/0.115)*100)</f>
        <v>43.478260869565219</v>
      </c>
      <c r="BB45">
        <f>((0.05/0.11)*100)</f>
        <v>45.45454545454546</v>
      </c>
      <c r="BC45">
        <f>((0.05/0.12)*100)</f>
        <v>41.666666666666671</v>
      </c>
      <c r="BD45">
        <f>((0.05/0.11)*100)</f>
        <v>45.45454545454546</v>
      </c>
      <c r="BF45">
        <f>ABS($B$45-$D$45)</f>
        <v>1.2915659999999995</v>
      </c>
      <c r="BG45">
        <f>ABS($F$45-$H$45)</f>
        <v>3.5477270000000001</v>
      </c>
      <c r="BL45">
        <f>SQRT((ABS($A$45-$E$45)^2+(ABS($B$45-$F$45)^2)))</f>
        <v>2.0664538448622656</v>
      </c>
      <c r="BM45">
        <f>SQRT((ABS($C$45-$G$46)^2+(ABS($D$45-$H$46)^2)))</f>
        <v>1.2054169501234742</v>
      </c>
      <c r="BO45">
        <f>SQRT((ABS($A$45-$G$45)^2+(ABS($B$45-$H$45)^2)))</f>
        <v>11.136443893420385</v>
      </c>
      <c r="BP45">
        <f>SQRT((ABS($C$45-$E$45)^2+(ABS($D$45-$F$45)^2)))</f>
        <v>8.5071990424281179</v>
      </c>
      <c r="BR45">
        <f>DEGREES(ACOS((23.7644983430184^2+21.9298360143215^2-4.94473337497665^2)/(2*23.7644983430184*21.9298360143215)))</f>
        <v>11.543993989784541</v>
      </c>
      <c r="BU45">
        <v>13</v>
      </c>
      <c r="BV45">
        <v>3</v>
      </c>
      <c r="BW45">
        <v>3</v>
      </c>
      <c r="BX45">
        <v>12</v>
      </c>
      <c r="BY45">
        <v>12</v>
      </c>
      <c r="BZ45">
        <v>2</v>
      </c>
      <c r="CA45">
        <v>10</v>
      </c>
      <c r="CB45">
        <v>3</v>
      </c>
      <c r="CC45">
        <v>14</v>
      </c>
      <c r="CD45">
        <v>4</v>
      </c>
      <c r="CE45">
        <v>10</v>
      </c>
      <c r="CF45">
        <v>6</v>
      </c>
      <c r="CG45">
        <v>12</v>
      </c>
      <c r="CH45">
        <v>12</v>
      </c>
      <c r="CI45">
        <v>2</v>
      </c>
      <c r="CJ45">
        <v>3</v>
      </c>
      <c r="CL45">
        <v>10</v>
      </c>
      <c r="CM45">
        <v>0</v>
      </c>
      <c r="CN45">
        <v>0</v>
      </c>
      <c r="CO45">
        <v>10</v>
      </c>
      <c r="CP45">
        <v>10</v>
      </c>
      <c r="CQ45">
        <v>0</v>
      </c>
      <c r="CR45">
        <v>8</v>
      </c>
      <c r="CS45">
        <v>0</v>
      </c>
      <c r="CT45">
        <v>10</v>
      </c>
      <c r="CU45">
        <v>0</v>
      </c>
      <c r="CV45">
        <v>8</v>
      </c>
      <c r="CW45">
        <v>1</v>
      </c>
      <c r="CX45">
        <v>10</v>
      </c>
      <c r="CY45">
        <v>10</v>
      </c>
      <c r="CZ45">
        <v>0</v>
      </c>
      <c r="DA45">
        <v>0</v>
      </c>
      <c r="DC45">
        <f>((3/13)*100)</f>
        <v>23.076923076923077</v>
      </c>
      <c r="DD45">
        <f>((3/13)*100)</f>
        <v>23.076923076923077</v>
      </c>
      <c r="DE45">
        <f>((12/13)*100)</f>
        <v>92.307692307692307</v>
      </c>
      <c r="DF45">
        <f>((2/12)*100)</f>
        <v>16.666666666666664</v>
      </c>
      <c r="DG45">
        <f>((10/12)*100)</f>
        <v>83.333333333333343</v>
      </c>
      <c r="DH45">
        <f>((3/12)*100)</f>
        <v>25</v>
      </c>
      <c r="DI45">
        <f>((4/14)*100)</f>
        <v>28.571428571428569</v>
      </c>
      <c r="DJ45">
        <f>((10/14)*100)</f>
        <v>71.428571428571431</v>
      </c>
      <c r="DK45">
        <f>((6/14)*100)</f>
        <v>42.857142857142854</v>
      </c>
      <c r="DL45">
        <f>((12/12)*100)</f>
        <v>100</v>
      </c>
      <c r="DM45">
        <f>((2/12)*100)</f>
        <v>16.666666666666664</v>
      </c>
      <c r="DN45">
        <f>((3/12)*100)</f>
        <v>25</v>
      </c>
      <c r="DP45">
        <f>((0/10)*100)</f>
        <v>0</v>
      </c>
      <c r="DQ45">
        <f>((0/10)*100)</f>
        <v>0</v>
      </c>
      <c r="DR45">
        <f>((10/10)*100)</f>
        <v>100</v>
      </c>
      <c r="DS45">
        <f>((0/10)*100)</f>
        <v>0</v>
      </c>
      <c r="DT45">
        <f>((8/10)*100)</f>
        <v>80</v>
      </c>
      <c r="DU45">
        <f>((0/10)*100)</f>
        <v>0</v>
      </c>
      <c r="DV45">
        <f>((0/10)*100)</f>
        <v>0</v>
      </c>
      <c r="DW45">
        <f>((8/10)*100)</f>
        <v>80</v>
      </c>
      <c r="DX45">
        <f>((1/10)*100)</f>
        <v>10</v>
      </c>
      <c r="DY45">
        <f>((10/10)*100)</f>
        <v>100</v>
      </c>
      <c r="DZ45">
        <f>((0/10)*100)</f>
        <v>0</v>
      </c>
      <c r="EA45">
        <f>((0/10)*100)</f>
        <v>0</v>
      </c>
    </row>
    <row r="46" spans="1:131" x14ac:dyDescent="0.25">
      <c r="A46">
        <v>212.649899</v>
      </c>
      <c r="B46">
        <v>6.3272719999999998</v>
      </c>
      <c r="C46">
        <v>203.10907699999998</v>
      </c>
      <c r="D46">
        <v>8.3839279999999992</v>
      </c>
      <c r="E46">
        <v>207.78132599999998</v>
      </c>
      <c r="F46">
        <v>4.9614799999999999</v>
      </c>
      <c r="G46">
        <v>222.046717</v>
      </c>
      <c r="H46">
        <v>7.9784350000000002</v>
      </c>
      <c r="K46">
        <f>(14/200)</f>
        <v>7.0000000000000007E-2</v>
      </c>
      <c r="L46">
        <f>(12/200)</f>
        <v>0.06</v>
      </c>
      <c r="M46">
        <f>(16/200)</f>
        <v>0.08</v>
      </c>
      <c r="N46">
        <f>(11/200)</f>
        <v>5.5E-2</v>
      </c>
      <c r="P46">
        <f>(10/200)</f>
        <v>0.05</v>
      </c>
      <c r="Q46">
        <f>(9/200)</f>
        <v>4.4999999999999998E-2</v>
      </c>
      <c r="R46">
        <f>(9/200)</f>
        <v>4.4999999999999998E-2</v>
      </c>
      <c r="S46">
        <f>(9/200)</f>
        <v>4.4999999999999998E-2</v>
      </c>
      <c r="U46">
        <f>0.07+0.05</f>
        <v>0.12000000000000001</v>
      </c>
      <c r="V46">
        <f>0.06+0.045</f>
        <v>0.105</v>
      </c>
      <c r="W46">
        <f>0.08+0.045</f>
        <v>0.125</v>
      </c>
      <c r="X46">
        <f>0.055+0.045</f>
        <v>0.1</v>
      </c>
      <c r="Z46">
        <f>SQRT((ABS($A$47-$A$46)^2+(ABS($B$47-$B$46)^2)))</f>
        <v>25.613719920404254</v>
      </c>
      <c r="AA46">
        <f>SQRT((ABS($C$47-$C$46)^2+(ABS($D$47-$D$46)^2)))</f>
        <v>23.337333269961448</v>
      </c>
      <c r="AB46">
        <f>SQRT((ABS($E$47-$E$46)^2+(ABS($F$47-$F$46)^2)))</f>
        <v>27.714167000012111</v>
      </c>
      <c r="AC46">
        <f>SQRT((ABS($G$47-$G$46)^2+(ABS($H$47-$H$46)^2)))</f>
        <v>18.820722765910208</v>
      </c>
      <c r="AJ46">
        <f>1/0.12</f>
        <v>8.3333333333333339</v>
      </c>
      <c r="AK46">
        <f>1/0.105</f>
        <v>9.5238095238095237</v>
      </c>
      <c r="AL46">
        <f>1/0.125</f>
        <v>8</v>
      </c>
      <c r="AM46">
        <f>1/0.1</f>
        <v>10</v>
      </c>
      <c r="AO46">
        <f t="shared" si="23"/>
        <v>213.44766600336877</v>
      </c>
      <c r="AP46">
        <f t="shared" si="24"/>
        <v>222.26031685677572</v>
      </c>
      <c r="AQ46">
        <f t="shared" si="25"/>
        <v>221.71333600009689</v>
      </c>
      <c r="AR46">
        <f t="shared" si="26"/>
        <v>188.20722765910207</v>
      </c>
      <c r="AV46">
        <f>((0.07/0.12)*100)</f>
        <v>58.333333333333336</v>
      </c>
      <c r="AW46">
        <f>((0.06/0.105)*100)</f>
        <v>57.142857142857139</v>
      </c>
      <c r="AX46">
        <f>((0.08/0.125)*100)</f>
        <v>64</v>
      </c>
      <c r="AY46">
        <f>((0.055/0.1)*100)</f>
        <v>54.999999999999993</v>
      </c>
      <c r="BA46">
        <f>((0.05/0.12)*100)</f>
        <v>41.666666666666671</v>
      </c>
      <c r="BB46">
        <f>((0.045/0.105)*100)</f>
        <v>42.857142857142854</v>
      </c>
      <c r="BC46">
        <f>((0.045/0.125)*100)</f>
        <v>36</v>
      </c>
      <c r="BD46">
        <f>((0.045/0.1)*100)</f>
        <v>44.999999999999993</v>
      </c>
      <c r="BF46">
        <f>ABS($B$46-$D$46)</f>
        <v>2.0566559999999994</v>
      </c>
      <c r="BG46">
        <f>ABS($F$46-$H$46)</f>
        <v>3.0169550000000003</v>
      </c>
      <c r="BL46">
        <f>SQRT((ABS($A$46-$E$46)^2+(ABS($B$46-$F$46)^2)))</f>
        <v>5.0565196374179395</v>
      </c>
      <c r="BM46">
        <f>SQRT((ABS($C$46-$G$47)^2+(ABS($D$46-$H$47)^2)))</f>
        <v>1.0442197906001407</v>
      </c>
      <c r="BO46">
        <f>SQRT((ABS($A$46-$G$47)^2+(ABS($B$46-$H$47)^2)))</f>
        <v>9.864437340613879</v>
      </c>
      <c r="BP46">
        <f>SQRT((ABS($C$46-$E$46)^2+(ABS($D$46-$F$46)^2)))</f>
        <v>5.7916371632471018</v>
      </c>
      <c r="BS46">
        <f>DEGREES(ACOS((4.79321718715624^2+24.657760986871^2-23.6986972548437^2)/(2*4.79321718715624*24.657760986871)))</f>
        <v>72.938897559477127</v>
      </c>
      <c r="BU46">
        <v>14</v>
      </c>
      <c r="BV46">
        <v>5</v>
      </c>
      <c r="BW46">
        <v>5</v>
      </c>
      <c r="BX46">
        <v>9</v>
      </c>
      <c r="BY46">
        <v>12</v>
      </c>
      <c r="BZ46">
        <v>5</v>
      </c>
      <c r="CA46">
        <v>8</v>
      </c>
      <c r="CB46">
        <v>4</v>
      </c>
      <c r="CC46">
        <v>16</v>
      </c>
      <c r="CD46">
        <v>6</v>
      </c>
      <c r="CE46">
        <v>8</v>
      </c>
      <c r="CF46">
        <v>12</v>
      </c>
      <c r="CG46">
        <v>11</v>
      </c>
      <c r="CH46">
        <v>9</v>
      </c>
      <c r="CI46">
        <v>2</v>
      </c>
      <c r="CJ46">
        <v>6</v>
      </c>
      <c r="CL46">
        <v>10</v>
      </c>
      <c r="CM46">
        <v>0</v>
      </c>
      <c r="CN46">
        <v>0</v>
      </c>
      <c r="CO46">
        <v>8</v>
      </c>
      <c r="CP46">
        <v>9</v>
      </c>
      <c r="CQ46">
        <v>0</v>
      </c>
      <c r="CR46">
        <v>5</v>
      </c>
      <c r="CS46">
        <v>0</v>
      </c>
      <c r="CT46">
        <v>9</v>
      </c>
      <c r="CU46">
        <v>0</v>
      </c>
      <c r="CV46">
        <v>5</v>
      </c>
      <c r="CW46">
        <v>4</v>
      </c>
      <c r="CX46">
        <v>9</v>
      </c>
      <c r="CY46">
        <v>8</v>
      </c>
      <c r="CZ46">
        <v>0</v>
      </c>
      <c r="DA46">
        <v>1</v>
      </c>
      <c r="DC46">
        <f>((5/14)*100)</f>
        <v>35.714285714285715</v>
      </c>
      <c r="DD46">
        <f>((5/14)*100)</f>
        <v>35.714285714285715</v>
      </c>
      <c r="DE46">
        <f>((9/14)*100)</f>
        <v>64.285714285714292</v>
      </c>
      <c r="DF46">
        <f>((5/12)*100)</f>
        <v>41.666666666666671</v>
      </c>
      <c r="DG46">
        <f>((8/12)*100)</f>
        <v>66.666666666666657</v>
      </c>
      <c r="DH46">
        <f>((4/12)*100)</f>
        <v>33.333333333333329</v>
      </c>
      <c r="DI46">
        <f>((6/16)*100)</f>
        <v>37.5</v>
      </c>
      <c r="DJ46">
        <f>((8/16)*100)</f>
        <v>50</v>
      </c>
      <c r="DK46">
        <f>((12/16)*100)</f>
        <v>75</v>
      </c>
      <c r="DL46">
        <f>((9/11)*100)</f>
        <v>81.818181818181827</v>
      </c>
      <c r="DM46">
        <f>((2/11)*100)</f>
        <v>18.181818181818183</v>
      </c>
      <c r="DN46">
        <f>((6/11)*100)</f>
        <v>54.54545454545454</v>
      </c>
      <c r="DP46">
        <f>((0/10)*100)</f>
        <v>0</v>
      </c>
      <c r="DQ46">
        <f>((0/10)*100)</f>
        <v>0</v>
      </c>
      <c r="DR46">
        <f>((8/10)*100)</f>
        <v>80</v>
      </c>
      <c r="DS46">
        <f>((0/9)*100)</f>
        <v>0</v>
      </c>
      <c r="DT46">
        <f>((5/9)*100)</f>
        <v>55.555555555555557</v>
      </c>
      <c r="DU46">
        <f>((0/9)*100)</f>
        <v>0</v>
      </c>
      <c r="DV46">
        <f>((0/9)*100)</f>
        <v>0</v>
      </c>
      <c r="DW46">
        <f>((5/9)*100)</f>
        <v>55.555555555555557</v>
      </c>
      <c r="DX46">
        <f>((4/9)*100)</f>
        <v>44.444444444444443</v>
      </c>
      <c r="DY46">
        <f>((8/9)*100)</f>
        <v>88.888888888888886</v>
      </c>
      <c r="DZ46">
        <f>((0/9)*100)</f>
        <v>0</v>
      </c>
      <c r="EA46">
        <f>((1/9)*100)</f>
        <v>11.111111111111111</v>
      </c>
    </row>
    <row r="47" spans="1:131" x14ac:dyDescent="0.25">
      <c r="A47">
        <v>187.06091599999999</v>
      </c>
      <c r="B47">
        <v>7.4527039999999998</v>
      </c>
      <c r="C47">
        <v>179.78040799999999</v>
      </c>
      <c r="D47">
        <v>9.0197950000000002</v>
      </c>
      <c r="E47">
        <v>180.07882599999999</v>
      </c>
      <c r="F47">
        <v>5.7655609999999999</v>
      </c>
      <c r="G47">
        <v>203.28081799999998</v>
      </c>
      <c r="H47">
        <v>9.4139280000000003</v>
      </c>
      <c r="K47">
        <f>(15/200)</f>
        <v>7.4999999999999997E-2</v>
      </c>
      <c r="L47">
        <f>(14/200)</f>
        <v>7.0000000000000007E-2</v>
      </c>
      <c r="M47">
        <f>(15/200)</f>
        <v>7.4999999999999997E-2</v>
      </c>
      <c r="N47">
        <f>(12/200)</f>
        <v>0.06</v>
      </c>
      <c r="P47">
        <f>(10/200)</f>
        <v>0.05</v>
      </c>
      <c r="Q47">
        <f>(9/200)</f>
        <v>4.4999999999999998E-2</v>
      </c>
      <c r="R47">
        <f>(8/200)</f>
        <v>0.04</v>
      </c>
      <c r="S47">
        <f>(8/200)</f>
        <v>0.04</v>
      </c>
      <c r="U47">
        <f>0.075+0.05</f>
        <v>0.125</v>
      </c>
      <c r="V47">
        <f>0.07+0.045</f>
        <v>0.115</v>
      </c>
      <c r="W47">
        <f>0.075+0.04</f>
        <v>0.11499999999999999</v>
      </c>
      <c r="X47">
        <f>0.06+0.04</f>
        <v>0.1</v>
      </c>
      <c r="Z47">
        <f>SQRT((ABS($A$48-$A$47)^2+(ABS($B$48-$B$47)^2)))</f>
        <v>26.003095950987742</v>
      </c>
      <c r="AA47">
        <f>SQRT((ABS($C$48-$C$47)^2+(ABS($D$48-$D$47)^2)))</f>
        <v>23.226963622467959</v>
      </c>
      <c r="AB47">
        <f>SQRT((ABS($E$48-$E$47)^2+(ABS($F$48-$F$47)^2)))</f>
        <v>23.971902923957614</v>
      </c>
      <c r="AC47">
        <f>SQRT((ABS($G$48-$G$47)^2+(ABS($H$48-$H$47)^2)))</f>
        <v>23.736619855310014</v>
      </c>
      <c r="AJ47">
        <f>1/0.125</f>
        <v>8</v>
      </c>
      <c r="AK47">
        <f>1/0.115</f>
        <v>8.695652173913043</v>
      </c>
      <c r="AL47">
        <f>1/0.115</f>
        <v>8.695652173913043</v>
      </c>
      <c r="AM47">
        <f>1/0.1</f>
        <v>10</v>
      </c>
      <c r="AO47">
        <f t="shared" si="23"/>
        <v>208.02476760790194</v>
      </c>
      <c r="AP47">
        <f t="shared" si="24"/>
        <v>201.97359671711268</v>
      </c>
      <c r="AQ47">
        <f t="shared" si="25"/>
        <v>208.4513297735445</v>
      </c>
      <c r="AR47">
        <f t="shared" si="26"/>
        <v>237.36619855310013</v>
      </c>
      <c r="AV47">
        <f>((0.075/0.125)*100)</f>
        <v>60</v>
      </c>
      <c r="AW47">
        <f>((0.07/0.115)*100)</f>
        <v>60.869565217391312</v>
      </c>
      <c r="AX47">
        <f>((0.075/0.115)*100)</f>
        <v>65.217391304347814</v>
      </c>
      <c r="AY47">
        <f>((0.06/0.1)*100)</f>
        <v>60</v>
      </c>
      <c r="BA47">
        <f>((0.05/0.125)*100)</f>
        <v>40</v>
      </c>
      <c r="BB47">
        <f>((0.045/0.115)*100)</f>
        <v>39.130434782608688</v>
      </c>
      <c r="BC47">
        <f>((0.04/0.115)*100)</f>
        <v>34.782608695652172</v>
      </c>
      <c r="BD47">
        <f>((0.04/0.1)*100)</f>
        <v>40</v>
      </c>
      <c r="BF47">
        <f>ABS($B$47-$D$47)</f>
        <v>1.5670910000000005</v>
      </c>
      <c r="BG47">
        <f>ABS($F$47-$H$47)</f>
        <v>3.6483670000000004</v>
      </c>
      <c r="BL47">
        <f>SQRT((ABS($A$47-$E$47)^2+(ABS($B$47-$F$47)^2)))</f>
        <v>7.1830378163106587</v>
      </c>
      <c r="BM47">
        <f>SQRT((ABS($C$47-$G$48)^2+(ABS($D$47-$H$48)^2)))</f>
        <v>1.2832793186773495</v>
      </c>
      <c r="BO47">
        <f>SQRT((ABS($A$47-$G$48)^2+(ABS($B$47-$H$48)^2)))</f>
        <v>8.0173491982172038</v>
      </c>
      <c r="BP47">
        <f>SQRT((ABS($C$47-$E$47)^2+(ABS($D$47-$F$47)^2)))</f>
        <v>3.2678880380882083</v>
      </c>
      <c r="BS47">
        <f>DEGREES(ACOS((4.67288285294507^2+23.5589310018136^2-23.6669349590544^2)/(2*4.67288285294507*23.5589310018136)))</f>
        <v>85.640832800608621</v>
      </c>
      <c r="BU47">
        <v>15</v>
      </c>
      <c r="BV47">
        <v>9</v>
      </c>
      <c r="BW47">
        <v>7</v>
      </c>
      <c r="BX47">
        <v>5</v>
      </c>
      <c r="BY47">
        <v>14</v>
      </c>
      <c r="BZ47">
        <v>9</v>
      </c>
      <c r="CA47">
        <v>7</v>
      </c>
      <c r="CB47">
        <v>5</v>
      </c>
      <c r="CC47">
        <v>15</v>
      </c>
      <c r="CD47">
        <v>7</v>
      </c>
      <c r="CE47">
        <v>7</v>
      </c>
      <c r="CF47">
        <v>12</v>
      </c>
      <c r="CG47">
        <v>12</v>
      </c>
      <c r="CH47">
        <v>5</v>
      </c>
      <c r="CI47">
        <v>4</v>
      </c>
      <c r="CJ47">
        <v>12</v>
      </c>
      <c r="CL47">
        <v>10</v>
      </c>
      <c r="CM47">
        <v>3</v>
      </c>
      <c r="CN47">
        <v>0</v>
      </c>
      <c r="CO47">
        <v>3</v>
      </c>
      <c r="CP47">
        <v>9</v>
      </c>
      <c r="CQ47">
        <v>3</v>
      </c>
      <c r="CR47">
        <v>1</v>
      </c>
      <c r="CS47">
        <v>1</v>
      </c>
      <c r="CT47">
        <v>8</v>
      </c>
      <c r="CU47">
        <v>0</v>
      </c>
      <c r="CV47">
        <v>1</v>
      </c>
      <c r="CW47">
        <v>8</v>
      </c>
      <c r="CX47">
        <v>8</v>
      </c>
      <c r="CY47">
        <v>3</v>
      </c>
      <c r="CZ47">
        <v>0</v>
      </c>
      <c r="DA47">
        <v>4</v>
      </c>
      <c r="DC47">
        <f>((9/15)*100)</f>
        <v>60</v>
      </c>
      <c r="DD47">
        <f>((7/15)*100)</f>
        <v>46.666666666666664</v>
      </c>
      <c r="DE47">
        <f>((5/15)*100)</f>
        <v>33.333333333333329</v>
      </c>
      <c r="DF47">
        <f>((9/14)*100)</f>
        <v>64.285714285714292</v>
      </c>
      <c r="DG47">
        <f>((7/14)*100)</f>
        <v>50</v>
      </c>
      <c r="DH47">
        <f>((5/14)*100)</f>
        <v>35.714285714285715</v>
      </c>
      <c r="DI47">
        <f>((7/15)*100)</f>
        <v>46.666666666666664</v>
      </c>
      <c r="DJ47">
        <f>((7/15)*100)</f>
        <v>46.666666666666664</v>
      </c>
      <c r="DK47">
        <f>((12/15)*100)</f>
        <v>80</v>
      </c>
      <c r="DL47">
        <f>((5/12)*100)</f>
        <v>41.666666666666671</v>
      </c>
      <c r="DM47">
        <f>((4/12)*100)</f>
        <v>33.333333333333329</v>
      </c>
      <c r="DN47">
        <f>((12/12)*100)</f>
        <v>100</v>
      </c>
      <c r="DP47">
        <f>((3/10)*100)</f>
        <v>30</v>
      </c>
      <c r="DQ47">
        <f>((0/10)*100)</f>
        <v>0</v>
      </c>
      <c r="DR47">
        <f>((3/10)*100)</f>
        <v>30</v>
      </c>
      <c r="DS47">
        <f>((3/9)*100)</f>
        <v>33.333333333333329</v>
      </c>
      <c r="DT47">
        <f>((1/9)*100)</f>
        <v>11.111111111111111</v>
      </c>
      <c r="DU47">
        <f>((1/9)*100)</f>
        <v>11.111111111111111</v>
      </c>
      <c r="DV47">
        <f>((0/8)*100)</f>
        <v>0</v>
      </c>
      <c r="DW47">
        <f>((1/8)*100)</f>
        <v>12.5</v>
      </c>
      <c r="DX47">
        <f>((8/8)*100)</f>
        <v>100</v>
      </c>
      <c r="DY47">
        <f>((3/8)*100)</f>
        <v>37.5</v>
      </c>
      <c r="DZ47">
        <f>((0/8)*100)</f>
        <v>0</v>
      </c>
      <c r="EA47">
        <f>((4/8)*100)</f>
        <v>50</v>
      </c>
    </row>
    <row r="48" spans="1:131" x14ac:dyDescent="0.25">
      <c r="A48">
        <v>161.05882600000001</v>
      </c>
      <c r="B48">
        <v>7.6814280000000004</v>
      </c>
      <c r="C48">
        <v>156.55351899999999</v>
      </c>
      <c r="D48">
        <v>8.9609179999999995</v>
      </c>
      <c r="E48">
        <v>156.107754</v>
      </c>
      <c r="F48">
        <v>5.9651529999999999</v>
      </c>
      <c r="G48">
        <v>179.56015099999999</v>
      </c>
      <c r="H48">
        <v>10.284031000000001</v>
      </c>
      <c r="K48">
        <f>(13/200)</f>
        <v>6.5000000000000002E-2</v>
      </c>
      <c r="L48">
        <f>(13/200)</f>
        <v>6.5000000000000002E-2</v>
      </c>
      <c r="M48">
        <f>(13/200)</f>
        <v>6.5000000000000002E-2</v>
      </c>
      <c r="N48">
        <f>(12/200)</f>
        <v>0.06</v>
      </c>
      <c r="P48">
        <f>(8/200)</f>
        <v>0.04</v>
      </c>
      <c r="Q48">
        <f>(8/200)</f>
        <v>0.04</v>
      </c>
      <c r="R48">
        <f>(8/200)</f>
        <v>0.04</v>
      </c>
      <c r="S48">
        <f>(10/200)</f>
        <v>0.05</v>
      </c>
      <c r="U48">
        <f>0.065+0.04</f>
        <v>0.10500000000000001</v>
      </c>
      <c r="V48">
        <f>0.065+0.04</f>
        <v>0.10500000000000001</v>
      </c>
      <c r="W48">
        <f>0.065+0.04</f>
        <v>0.10500000000000001</v>
      </c>
      <c r="X48">
        <f>0.06+0.05</f>
        <v>0.11</v>
      </c>
      <c r="Z48">
        <f>SQRT((ABS($A$49-$A$48)^2+(ABS($B$49-$B$48)^2)))</f>
        <v>32.466355594441232</v>
      </c>
      <c r="AA48">
        <f>SQRT((ABS($C$49-$C$48)^2+(ABS($D$49-$D$48)^2)))</f>
        <v>33.008923595033018</v>
      </c>
      <c r="AB48">
        <f>SQRT((ABS($E$49-$E$48)^2+(ABS($F$49-$F$48)^2)))</f>
        <v>33.189935522787763</v>
      </c>
      <c r="AC48">
        <f>SQRT((ABS($G$49-$G$48)^2+(ABS($H$49-$H$48)^2)))</f>
        <v>23.275759119819757</v>
      </c>
      <c r="AJ48">
        <f>1/0.105</f>
        <v>9.5238095238095237</v>
      </c>
      <c r="AK48">
        <f>1/0.105</f>
        <v>9.5238095238095237</v>
      </c>
      <c r="AL48">
        <f>1/0.105</f>
        <v>9.5238095238095237</v>
      </c>
      <c r="AM48">
        <f>1/0.11</f>
        <v>9.0909090909090917</v>
      </c>
      <c r="AO48">
        <f t="shared" si="23"/>
        <v>309.20338661372597</v>
      </c>
      <c r="AP48">
        <f t="shared" si="24"/>
        <v>314.37070090507632</v>
      </c>
      <c r="AQ48">
        <f t="shared" si="25"/>
        <v>316.09462402655009</v>
      </c>
      <c r="AR48">
        <f t="shared" si="26"/>
        <v>211.59781018017961</v>
      </c>
      <c r="AV48">
        <f>((0.065/0.105)*100)</f>
        <v>61.904761904761905</v>
      </c>
      <c r="AW48">
        <f>((0.065/0.105)*100)</f>
        <v>61.904761904761905</v>
      </c>
      <c r="AX48">
        <f>((0.065/0.105)*100)</f>
        <v>61.904761904761905</v>
      </c>
      <c r="AY48">
        <f>((0.06/0.11)*100)</f>
        <v>54.54545454545454</v>
      </c>
      <c r="BA48">
        <f>((0.04/0.105)*100)</f>
        <v>38.095238095238102</v>
      </c>
      <c r="BB48">
        <f>((0.04/0.105)*100)</f>
        <v>38.095238095238102</v>
      </c>
      <c r="BC48">
        <f>((0.04/0.105)*100)</f>
        <v>38.095238095238102</v>
      </c>
      <c r="BD48">
        <f>((0.05/0.11)*100)</f>
        <v>45.45454545454546</v>
      </c>
      <c r="BF48">
        <f>ABS($B$48-$D$48)</f>
        <v>1.2794899999999991</v>
      </c>
      <c r="BG48">
        <f>ABS($F$48-$H$48)</f>
        <v>4.3188780000000007</v>
      </c>
      <c r="BL48">
        <f>SQRT((ABS($A$48-$E$48)^2+(ABS($B$48-$F$48)^2)))</f>
        <v>5.2401062799154285</v>
      </c>
      <c r="BM48">
        <f>SQRT((ABS($C$48-$G$49)^2+(ABS($D$48-$H$49)^2)))</f>
        <v>1.1858026776829271</v>
      </c>
      <c r="BO48">
        <f>SQRT((ABS($A$48-$G$49)^2+(ABS($B$48-$H$49)^2)))</f>
        <v>5.3587466618631181</v>
      </c>
      <c r="BP48">
        <f>SQRT((ABS($C$48-$E$48)^2+(ABS($D$48-$F$48)^2)))</f>
        <v>3.0287479872795608</v>
      </c>
      <c r="BR48">
        <f>DEGREES(ACOS((23.6986972548437^2+23.3432963766719^2-4.67288285294507^2)/(2*23.6986972548437*23.3432963766719)))</f>
        <v>11.368866187496955</v>
      </c>
      <c r="BS48">
        <f>DEGREES(ACOS((4.88815421298929^2+25.4322114090207^2-24.9829502025328^2)/(2*4.88815421298929*25.4322114090207)))</f>
        <v>79.210692146099333</v>
      </c>
      <c r="BU48">
        <v>13</v>
      </c>
      <c r="BV48">
        <v>8</v>
      </c>
      <c r="BW48">
        <v>5</v>
      </c>
      <c r="BX48">
        <v>4</v>
      </c>
      <c r="BY48">
        <v>13</v>
      </c>
      <c r="BZ48">
        <v>8</v>
      </c>
      <c r="CA48">
        <v>5</v>
      </c>
      <c r="CB48">
        <v>5</v>
      </c>
      <c r="CC48">
        <v>13</v>
      </c>
      <c r="CD48">
        <v>4</v>
      </c>
      <c r="CE48">
        <v>5</v>
      </c>
      <c r="CF48">
        <v>13</v>
      </c>
      <c r="CG48">
        <v>12</v>
      </c>
      <c r="CH48">
        <v>4</v>
      </c>
      <c r="CI48">
        <v>5</v>
      </c>
      <c r="CJ48">
        <v>12</v>
      </c>
      <c r="CL48">
        <v>8</v>
      </c>
      <c r="CM48">
        <v>3</v>
      </c>
      <c r="CN48">
        <v>0</v>
      </c>
      <c r="CO48">
        <v>0</v>
      </c>
      <c r="CP48">
        <v>8</v>
      </c>
      <c r="CQ48">
        <v>3</v>
      </c>
      <c r="CR48">
        <v>0</v>
      </c>
      <c r="CS48">
        <v>1</v>
      </c>
      <c r="CT48">
        <v>8</v>
      </c>
      <c r="CU48">
        <v>0</v>
      </c>
      <c r="CV48">
        <v>0</v>
      </c>
      <c r="CW48">
        <v>8</v>
      </c>
      <c r="CX48">
        <v>10</v>
      </c>
      <c r="CY48">
        <v>0</v>
      </c>
      <c r="CZ48">
        <v>1</v>
      </c>
      <c r="DA48">
        <v>8</v>
      </c>
      <c r="DC48">
        <f>((8/13)*100)</f>
        <v>61.53846153846154</v>
      </c>
      <c r="DD48">
        <f>((5/13)*100)</f>
        <v>38.461538461538467</v>
      </c>
      <c r="DE48">
        <f>((4/13)*100)</f>
        <v>30.76923076923077</v>
      </c>
      <c r="DF48">
        <f>((8/13)*100)</f>
        <v>61.53846153846154</v>
      </c>
      <c r="DG48">
        <f>((5/13)*100)</f>
        <v>38.461538461538467</v>
      </c>
      <c r="DH48">
        <f>((5/13)*100)</f>
        <v>38.461538461538467</v>
      </c>
      <c r="DI48">
        <f>((4/13)*100)</f>
        <v>30.76923076923077</v>
      </c>
      <c r="DJ48">
        <f>((5/13)*100)</f>
        <v>38.461538461538467</v>
      </c>
      <c r="DK48">
        <f>((13/13)*100)</f>
        <v>100</v>
      </c>
      <c r="DL48">
        <f>((4/12)*100)</f>
        <v>33.333333333333329</v>
      </c>
      <c r="DM48">
        <f>((5/12)*100)</f>
        <v>41.666666666666671</v>
      </c>
      <c r="DN48">
        <f>((12/12)*100)</f>
        <v>100</v>
      </c>
      <c r="DP48">
        <f>((3/8)*100)</f>
        <v>37.5</v>
      </c>
      <c r="DQ48">
        <f>((0/8)*100)</f>
        <v>0</v>
      </c>
      <c r="DR48">
        <f>((0/8)*100)</f>
        <v>0</v>
      </c>
      <c r="DS48">
        <f>((3/8)*100)</f>
        <v>37.5</v>
      </c>
      <c r="DT48">
        <f>((0/8)*100)</f>
        <v>0</v>
      </c>
      <c r="DU48">
        <f>((1/8)*100)</f>
        <v>12.5</v>
      </c>
      <c r="DV48">
        <f>((0/8)*100)</f>
        <v>0</v>
      </c>
      <c r="DW48">
        <f>((0/8)*100)</f>
        <v>0</v>
      </c>
      <c r="DX48">
        <f>((8/8)*100)</f>
        <v>100</v>
      </c>
      <c r="DY48">
        <f>((0/10)*100)</f>
        <v>0</v>
      </c>
      <c r="DZ48">
        <f>((1/10)*100)</f>
        <v>10</v>
      </c>
      <c r="EA48">
        <f>((8/10)*100)</f>
        <v>80</v>
      </c>
    </row>
    <row r="49" spans="1:131" x14ac:dyDescent="0.25">
      <c r="A49">
        <v>128.65897799999999</v>
      </c>
      <c r="B49">
        <v>5.6043880000000001</v>
      </c>
      <c r="C49">
        <v>123.573521</v>
      </c>
      <c r="D49">
        <v>7.5793359999999996</v>
      </c>
      <c r="E49">
        <v>122.96714500000002</v>
      </c>
      <c r="F49">
        <v>4.156326</v>
      </c>
      <c r="G49">
        <v>156.284999</v>
      </c>
      <c r="H49">
        <v>10.115918000000001</v>
      </c>
      <c r="K49">
        <f>(14/200)</f>
        <v>7.0000000000000007E-2</v>
      </c>
      <c r="L49">
        <f>(13/200)</f>
        <v>6.5000000000000002E-2</v>
      </c>
      <c r="M49">
        <f>(14/200)</f>
        <v>7.0000000000000007E-2</v>
      </c>
      <c r="N49">
        <f>(14/200)</f>
        <v>7.0000000000000007E-2</v>
      </c>
      <c r="P49">
        <f t="shared" ref="P49:S50" si="27">(9/200)</f>
        <v>4.4999999999999998E-2</v>
      </c>
      <c r="Q49">
        <f t="shared" si="27"/>
        <v>4.4999999999999998E-2</v>
      </c>
      <c r="R49">
        <f t="shared" si="27"/>
        <v>4.4999999999999998E-2</v>
      </c>
      <c r="S49">
        <f t="shared" si="27"/>
        <v>4.4999999999999998E-2</v>
      </c>
      <c r="U49">
        <f>0.07+0.045</f>
        <v>0.115</v>
      </c>
      <c r="V49">
        <f>0.065+0.045</f>
        <v>0.11</v>
      </c>
      <c r="W49">
        <f>0.07+0.045</f>
        <v>0.115</v>
      </c>
      <c r="X49">
        <f>0.07+0.045</f>
        <v>0.115</v>
      </c>
      <c r="Z49">
        <f>SQRT((ABS($A$50-$A$49)^2+(ABS($B$50-$B$49)^2)))</f>
        <v>26.065003027587085</v>
      </c>
      <c r="AA49">
        <f>SQRT((ABS($C$50-$C$49)^2+(ABS($D$50-$D$49)^2)))</f>
        <v>25.90031994239407</v>
      </c>
      <c r="AB49">
        <f>SQRT((ABS($E$50-$E$49)^2+(ABS($F$50-$F$49)^2)))</f>
        <v>26.074517743661715</v>
      </c>
      <c r="AC49">
        <f>SQRT((ABS($G$50-$G$49)^2+(ABS($H$50-$H$49)^2)))</f>
        <v>33.628590655479798</v>
      </c>
      <c r="AJ49">
        <f>1/0.115</f>
        <v>8.695652173913043</v>
      </c>
      <c r="AK49">
        <f>1/0.11</f>
        <v>9.0909090909090917</v>
      </c>
      <c r="AL49">
        <f>1/0.115</f>
        <v>8.695652173913043</v>
      </c>
      <c r="AM49">
        <f>1/0.115</f>
        <v>8.695652173913043</v>
      </c>
      <c r="AO49">
        <f t="shared" si="23"/>
        <v>226.65220023988769</v>
      </c>
      <c r="AP49">
        <f t="shared" si="24"/>
        <v>235.45745402176428</v>
      </c>
      <c r="AQ49">
        <f t="shared" si="25"/>
        <v>226.7349369014062</v>
      </c>
      <c r="AR49">
        <f t="shared" si="26"/>
        <v>292.42252743895477</v>
      </c>
      <c r="AV49">
        <f>((0.07/0.115)*100)</f>
        <v>60.869565217391312</v>
      </c>
      <c r="AW49">
        <f>((0.065/0.11)*100)</f>
        <v>59.090909090909093</v>
      </c>
      <c r="AX49">
        <f>((0.07/0.115)*100)</f>
        <v>60.869565217391312</v>
      </c>
      <c r="AY49">
        <f>((0.07/0.115)*100)</f>
        <v>60.869565217391312</v>
      </c>
      <c r="BA49">
        <f>((0.045/0.115)*100)</f>
        <v>39.130434782608688</v>
      </c>
      <c r="BB49">
        <f>((0.045/0.11)*100)</f>
        <v>40.909090909090907</v>
      </c>
      <c r="BC49">
        <f>((0.045/0.115)*100)</f>
        <v>39.130434782608688</v>
      </c>
      <c r="BD49">
        <f>((0.045/0.115)*100)</f>
        <v>39.130434782608688</v>
      </c>
      <c r="BF49">
        <f>ABS($B$49-$D$49)</f>
        <v>1.9749479999999995</v>
      </c>
      <c r="BG49">
        <f>ABS($F$49-$H$49)</f>
        <v>5.9595920000000007</v>
      </c>
      <c r="BL49">
        <f>SQRT((ABS($A$49-$E$49)^2+(ABS($B$49-$F$49)^2)))</f>
        <v>5.8731462144009923</v>
      </c>
      <c r="BM49">
        <f>SQRT((ABS($C$49-$G$50)^2+(ABS($D$49-$H$50)^2)))</f>
        <v>1.5784153407591996</v>
      </c>
      <c r="BO49">
        <f>SQRT((ABS($A$49-$G$50)^2+(ABS($B$49-$H$50)^2)))</f>
        <v>6.8181768753464249</v>
      </c>
      <c r="BP49">
        <f>SQRT((ABS($C$49-$E$49)^2+(ABS($D$49-$F$49)^2)))</f>
        <v>3.4763039731122447</v>
      </c>
      <c r="BR49">
        <f>DEGREES(ACOS((23.6669349590544^2+24.0181406147268^2-4.88815421298929^2)/(2*23.6669349590544*24.0181406147268)))</f>
        <v>11.737148770344875</v>
      </c>
      <c r="BS49">
        <f>DEGREES(ACOS((4.47728205692751^2+19.798951899122^2-20.0284472382012^2)/(2*4.47728205692751*19.798951899122)))</f>
        <v>86.473289103113416</v>
      </c>
      <c r="BU49">
        <v>14</v>
      </c>
      <c r="BV49">
        <v>9</v>
      </c>
      <c r="BW49">
        <v>5</v>
      </c>
      <c r="BX49">
        <v>5</v>
      </c>
      <c r="BY49">
        <v>13</v>
      </c>
      <c r="BZ49">
        <v>9</v>
      </c>
      <c r="CA49">
        <v>5</v>
      </c>
      <c r="CB49">
        <v>4</v>
      </c>
      <c r="CC49">
        <v>14</v>
      </c>
      <c r="CD49">
        <v>5</v>
      </c>
      <c r="CE49">
        <v>5</v>
      </c>
      <c r="CF49">
        <v>13</v>
      </c>
      <c r="CG49">
        <v>14</v>
      </c>
      <c r="CH49">
        <v>5</v>
      </c>
      <c r="CI49">
        <v>5</v>
      </c>
      <c r="CJ49">
        <v>13</v>
      </c>
      <c r="CL49">
        <v>9</v>
      </c>
      <c r="CM49">
        <v>4</v>
      </c>
      <c r="CN49">
        <v>0</v>
      </c>
      <c r="CO49">
        <v>0</v>
      </c>
      <c r="CP49">
        <v>9</v>
      </c>
      <c r="CQ49">
        <v>4</v>
      </c>
      <c r="CR49">
        <v>1</v>
      </c>
      <c r="CS49">
        <v>0</v>
      </c>
      <c r="CT49">
        <v>9</v>
      </c>
      <c r="CU49">
        <v>0</v>
      </c>
      <c r="CV49">
        <v>1</v>
      </c>
      <c r="CW49">
        <v>8</v>
      </c>
      <c r="CX49">
        <v>9</v>
      </c>
      <c r="CY49">
        <v>0</v>
      </c>
      <c r="CZ49">
        <v>1</v>
      </c>
      <c r="DA49">
        <v>8</v>
      </c>
      <c r="DC49">
        <f>((9/14)*100)</f>
        <v>64.285714285714292</v>
      </c>
      <c r="DD49">
        <f>((5/14)*100)</f>
        <v>35.714285714285715</v>
      </c>
      <c r="DE49">
        <f>((5/14)*100)</f>
        <v>35.714285714285715</v>
      </c>
      <c r="DF49">
        <f>((9/13)*100)</f>
        <v>69.230769230769226</v>
      </c>
      <c r="DG49">
        <f>((5/13)*100)</f>
        <v>38.461538461538467</v>
      </c>
      <c r="DH49">
        <f>((4/13)*100)</f>
        <v>30.76923076923077</v>
      </c>
      <c r="DI49">
        <f>((5/14)*100)</f>
        <v>35.714285714285715</v>
      </c>
      <c r="DJ49">
        <f>((5/14)*100)</f>
        <v>35.714285714285715</v>
      </c>
      <c r="DK49">
        <f>((13/14)*100)</f>
        <v>92.857142857142861</v>
      </c>
      <c r="DL49">
        <f>((5/14)*100)</f>
        <v>35.714285714285715</v>
      </c>
      <c r="DM49">
        <f>((5/14)*100)</f>
        <v>35.714285714285715</v>
      </c>
      <c r="DN49">
        <f>((13/14)*100)</f>
        <v>92.857142857142861</v>
      </c>
      <c r="DP49">
        <f>((4/9)*100)</f>
        <v>44.444444444444443</v>
      </c>
      <c r="DQ49">
        <f>((0/9)*100)</f>
        <v>0</v>
      </c>
      <c r="DR49">
        <f>((0/9)*100)</f>
        <v>0</v>
      </c>
      <c r="DS49">
        <f>((4/9)*100)</f>
        <v>44.444444444444443</v>
      </c>
      <c r="DT49">
        <f>((1/9)*100)</f>
        <v>11.111111111111111</v>
      </c>
      <c r="DU49">
        <f>((0/9)*100)</f>
        <v>0</v>
      </c>
      <c r="DV49">
        <f>((0/9)*100)</f>
        <v>0</v>
      </c>
      <c r="DW49">
        <f>((1/9)*100)</f>
        <v>11.111111111111111</v>
      </c>
      <c r="DX49">
        <f>((8/9)*100)</f>
        <v>88.888888888888886</v>
      </c>
      <c r="DY49">
        <f>((0/9)*100)</f>
        <v>0</v>
      </c>
      <c r="DZ49">
        <f>((1/9)*100)</f>
        <v>11.111111111111111</v>
      </c>
      <c r="EA49">
        <f>((8/9)*100)</f>
        <v>88.888888888888886</v>
      </c>
    </row>
    <row r="50" spans="1:131" x14ac:dyDescent="0.25">
      <c r="A50">
        <v>102.60459200000001</v>
      </c>
      <c r="B50">
        <v>6.3482649999999996</v>
      </c>
      <c r="C50">
        <v>97.674847</v>
      </c>
      <c r="D50">
        <v>7.8713259999999998</v>
      </c>
      <c r="E50">
        <v>96.892705000000007</v>
      </c>
      <c r="F50">
        <v>4.0926530000000003</v>
      </c>
      <c r="G50">
        <v>122.67913100000001</v>
      </c>
      <c r="H50">
        <v>8.8798980000000007</v>
      </c>
      <c r="K50">
        <f>(13/200)</f>
        <v>6.5000000000000002E-2</v>
      </c>
      <c r="L50">
        <f>(14/200)</f>
        <v>7.0000000000000007E-2</v>
      </c>
      <c r="M50">
        <f>(13/200)</f>
        <v>6.5000000000000002E-2</v>
      </c>
      <c r="N50">
        <f>(13/200)</f>
        <v>6.5000000000000002E-2</v>
      </c>
      <c r="P50">
        <f t="shared" si="27"/>
        <v>4.4999999999999998E-2</v>
      </c>
      <c r="Q50">
        <f t="shared" si="27"/>
        <v>4.4999999999999998E-2</v>
      </c>
      <c r="R50">
        <f t="shared" si="27"/>
        <v>4.4999999999999998E-2</v>
      </c>
      <c r="S50">
        <f t="shared" si="27"/>
        <v>4.4999999999999998E-2</v>
      </c>
      <c r="U50">
        <f>0.065+0.045</f>
        <v>0.11</v>
      </c>
      <c r="V50">
        <f>0.07+0.045</f>
        <v>0.115</v>
      </c>
      <c r="W50">
        <f>0.065+0.045</f>
        <v>0.11</v>
      </c>
      <c r="X50">
        <f>0.065+0.045</f>
        <v>0.11</v>
      </c>
      <c r="Z50">
        <f>SQRT((ABS($A$51-$A$50)^2+(ABS($B$51-$B$50)^2)))</f>
        <v>23.263891811952234</v>
      </c>
      <c r="AA50">
        <f>SQRT((ABS($C$51-$C$50)^2+(ABS($D$51-$D$50)^2)))</f>
        <v>22.207817313935035</v>
      </c>
      <c r="AB50">
        <f>SQRT((ABS($E$51-$E$50)^2+(ABS($F$51-$F$50)^2)))</f>
        <v>22.057996548566827</v>
      </c>
      <c r="AC50">
        <f>SQRT((ABS($G$51-$G$50)^2+(ABS($H$51-$H$50)^2)))</f>
        <v>26.009895674604554</v>
      </c>
      <c r="AJ50">
        <f>1/0.11</f>
        <v>9.0909090909090917</v>
      </c>
      <c r="AK50">
        <f>1/0.115</f>
        <v>8.695652173913043</v>
      </c>
      <c r="AL50">
        <f>1/0.11</f>
        <v>9.0909090909090917</v>
      </c>
      <c r="AM50">
        <f>1/0.11</f>
        <v>9.0909090909090917</v>
      </c>
      <c r="AO50">
        <f t="shared" si="23"/>
        <v>211.48992556320212</v>
      </c>
      <c r="AP50">
        <f t="shared" si="24"/>
        <v>193.11145490378291</v>
      </c>
      <c r="AQ50">
        <f t="shared" si="25"/>
        <v>200.52724135060751</v>
      </c>
      <c r="AR50">
        <f t="shared" si="26"/>
        <v>236.45359704185958</v>
      </c>
      <c r="AV50">
        <f>((0.065/0.11)*100)</f>
        <v>59.090909090909093</v>
      </c>
      <c r="AW50">
        <f>((0.07/0.115)*100)</f>
        <v>60.869565217391312</v>
      </c>
      <c r="AX50">
        <f>((0.065/0.11)*100)</f>
        <v>59.090909090909093</v>
      </c>
      <c r="AY50">
        <f>((0.065/0.11)*100)</f>
        <v>59.090909090909093</v>
      </c>
      <c r="BA50">
        <f>((0.045/0.11)*100)</f>
        <v>40.909090909090907</v>
      </c>
      <c r="BB50">
        <f>((0.045/0.115)*100)</f>
        <v>39.130434782608688</v>
      </c>
      <c r="BC50">
        <f>((0.045/0.11)*100)</f>
        <v>40.909090909090907</v>
      </c>
      <c r="BD50">
        <f>((0.045/0.11)*100)</f>
        <v>40.909090909090907</v>
      </c>
      <c r="BF50">
        <f>ABS($B$50-$D$50)</f>
        <v>1.5230610000000002</v>
      </c>
      <c r="BG50">
        <f>ABS($F$50-$H$50)</f>
        <v>4.7872450000000004</v>
      </c>
      <c r="BL50">
        <f>SQRT((ABS($A$50-$E$50)^2+(ABS($B$50-$F$50)^2)))</f>
        <v>6.1411268180451257</v>
      </c>
      <c r="BM50">
        <f>SQRT((ABS($C$50-$G$51)^2+(ABS($D$50-$H$51)^2)))</f>
        <v>1.4883656076394667</v>
      </c>
      <c r="BO50">
        <f>SQRT((ABS($A$50-$G$51)^2+(ABS($B$50-$H$51)^2)))</f>
        <v>6.4879475770621111</v>
      </c>
      <c r="BP50">
        <f>SQRT((ABS($C$50-$E$50)^2+(ABS($D$50-$F$50)^2)))</f>
        <v>3.8587712745241829</v>
      </c>
      <c r="BR50">
        <f>DEGREES(ACOS((24.9829502025328^2+24.8669555789717^2-4.47728205692751^2)/(2*24.9829502025328*24.8669555789717)))</f>
        <v>10.302517405734555</v>
      </c>
      <c r="BS50">
        <f>DEGREES(ACOS((36.7559414394664^2+35.325052114446^2-4.76595678458765^2)/(2*36.7559414394664*35.325052114446)))</f>
        <v>7.2334181206023578</v>
      </c>
      <c r="BU50">
        <v>13</v>
      </c>
      <c r="BV50">
        <v>9</v>
      </c>
      <c r="BW50">
        <v>4</v>
      </c>
      <c r="BX50">
        <v>4</v>
      </c>
      <c r="BY50">
        <v>14</v>
      </c>
      <c r="BZ50">
        <v>9</v>
      </c>
      <c r="CA50">
        <v>5</v>
      </c>
      <c r="CB50">
        <v>4</v>
      </c>
      <c r="CC50">
        <v>13</v>
      </c>
      <c r="CD50">
        <v>3</v>
      </c>
      <c r="CE50">
        <v>5</v>
      </c>
      <c r="CF50">
        <v>12</v>
      </c>
      <c r="CG50">
        <v>13</v>
      </c>
      <c r="CH50">
        <v>4</v>
      </c>
      <c r="CI50">
        <v>4</v>
      </c>
      <c r="CJ50">
        <v>13</v>
      </c>
      <c r="CL50">
        <v>9</v>
      </c>
      <c r="CM50">
        <v>5</v>
      </c>
      <c r="CN50">
        <v>0</v>
      </c>
      <c r="CO50">
        <v>0</v>
      </c>
      <c r="CP50">
        <v>9</v>
      </c>
      <c r="CQ50">
        <v>5</v>
      </c>
      <c r="CR50">
        <v>0</v>
      </c>
      <c r="CS50">
        <v>0</v>
      </c>
      <c r="CT50">
        <v>9</v>
      </c>
      <c r="CU50">
        <v>0</v>
      </c>
      <c r="CV50">
        <v>0</v>
      </c>
      <c r="CW50">
        <v>9</v>
      </c>
      <c r="CX50">
        <v>9</v>
      </c>
      <c r="CY50">
        <v>0</v>
      </c>
      <c r="CZ50">
        <v>0</v>
      </c>
      <c r="DA50">
        <v>8</v>
      </c>
      <c r="DC50">
        <f>((9/13)*100)</f>
        <v>69.230769230769226</v>
      </c>
      <c r="DD50">
        <f>((4/13)*100)</f>
        <v>30.76923076923077</v>
      </c>
      <c r="DE50">
        <f>((4/13)*100)</f>
        <v>30.76923076923077</v>
      </c>
      <c r="DF50">
        <f>((9/14)*100)</f>
        <v>64.285714285714292</v>
      </c>
      <c r="DG50">
        <f>((5/14)*100)</f>
        <v>35.714285714285715</v>
      </c>
      <c r="DH50">
        <f>((4/14)*100)</f>
        <v>28.571428571428569</v>
      </c>
      <c r="DI50">
        <f>((3/13)*100)</f>
        <v>23.076923076923077</v>
      </c>
      <c r="DJ50">
        <f>((5/13)*100)</f>
        <v>38.461538461538467</v>
      </c>
      <c r="DK50">
        <f>((12/13)*100)</f>
        <v>92.307692307692307</v>
      </c>
      <c r="DL50">
        <f>((4/13)*100)</f>
        <v>30.76923076923077</v>
      </c>
      <c r="DM50">
        <f>((4/13)*100)</f>
        <v>30.76923076923077</v>
      </c>
      <c r="DN50">
        <f>((13/13)*100)</f>
        <v>100</v>
      </c>
      <c r="DP50">
        <f>((5/9)*100)</f>
        <v>55.555555555555557</v>
      </c>
      <c r="DQ50">
        <f>((0/9)*100)</f>
        <v>0</v>
      </c>
      <c r="DR50">
        <f>((0/9)*100)</f>
        <v>0</v>
      </c>
      <c r="DS50">
        <f>((5/9)*100)</f>
        <v>55.555555555555557</v>
      </c>
      <c r="DT50">
        <f>((0/9)*100)</f>
        <v>0</v>
      </c>
      <c r="DU50">
        <f>((0/9)*100)</f>
        <v>0</v>
      </c>
      <c r="DV50">
        <f>((0/9)*100)</f>
        <v>0</v>
      </c>
      <c r="DW50">
        <f>((0/9)*100)</f>
        <v>0</v>
      </c>
      <c r="DX50">
        <f>((9/9)*100)</f>
        <v>100</v>
      </c>
      <c r="DY50">
        <f>((0/9)*100)</f>
        <v>0</v>
      </c>
      <c r="DZ50">
        <f>((0/9)*100)</f>
        <v>0</v>
      </c>
      <c r="EA50">
        <f>((8/9)*100)</f>
        <v>88.888888888888886</v>
      </c>
    </row>
    <row r="51" spans="1:131" x14ac:dyDescent="0.25">
      <c r="A51">
        <v>79.341479000000007</v>
      </c>
      <c r="B51">
        <v>6.1579079999999999</v>
      </c>
      <c r="C51">
        <v>75.467959000000008</v>
      </c>
      <c r="D51">
        <v>7.6681629999999998</v>
      </c>
      <c r="E51">
        <v>74.837500000000006</v>
      </c>
      <c r="F51">
        <v>4.4435719999999996</v>
      </c>
      <c r="G51">
        <v>96.669387</v>
      </c>
      <c r="H51">
        <v>8.9687239999999999</v>
      </c>
      <c r="K51">
        <f>(11/200)</f>
        <v>5.5E-2</v>
      </c>
      <c r="L51">
        <f>(14/200)</f>
        <v>7.0000000000000007E-2</v>
      </c>
      <c r="M51">
        <f>(14/200)</f>
        <v>7.0000000000000007E-2</v>
      </c>
      <c r="N51">
        <f>(13/200)</f>
        <v>6.5000000000000002E-2</v>
      </c>
      <c r="P51">
        <f>(10/200)</f>
        <v>0.05</v>
      </c>
      <c r="Q51">
        <f>(8/200)</f>
        <v>0.04</v>
      </c>
      <c r="R51">
        <f>(9/200)</f>
        <v>4.4999999999999998E-2</v>
      </c>
      <c r="S51">
        <f>(10/200)</f>
        <v>0.05</v>
      </c>
      <c r="U51">
        <f>0.055+0.05</f>
        <v>0.10500000000000001</v>
      </c>
      <c r="V51">
        <f>0.07+0.04</f>
        <v>0.11000000000000001</v>
      </c>
      <c r="W51">
        <f>0.07+0.045</f>
        <v>0.115</v>
      </c>
      <c r="X51">
        <f>0.065+0.05</f>
        <v>0.115</v>
      </c>
      <c r="Z51">
        <f>SQRT((ABS($A$52-$A$51)^2+(ABS($B$52-$B$51)^2)))</f>
        <v>20.40174103119643</v>
      </c>
      <c r="AA51">
        <f>SQRT((ABS($C$52-$C$51)^2+(ABS($D$52-$D$51)^2)))</f>
        <v>23.144968359283673</v>
      </c>
      <c r="AB51">
        <f>SQRT((ABS($E$52-$E$51)^2+(ABS($F$52-$F$51)^2)))</f>
        <v>22.269360472195018</v>
      </c>
      <c r="AC51">
        <f>SQRT((ABS($G$52-$G$51)^2+(ABS($H$52-$H$51)^2)))</f>
        <v>22.400828021838915</v>
      </c>
      <c r="AJ51">
        <f>1/0.105</f>
        <v>9.5238095238095237</v>
      </c>
      <c r="AK51">
        <f>1/0.11</f>
        <v>9.0909090909090917</v>
      </c>
      <c r="AL51">
        <f>1/0.115</f>
        <v>8.695652173913043</v>
      </c>
      <c r="AM51">
        <f>1/0.115</f>
        <v>8.695652173913043</v>
      </c>
      <c r="AO51">
        <f t="shared" si="23"/>
        <v>194.30229553520408</v>
      </c>
      <c r="AP51">
        <f t="shared" si="24"/>
        <v>210.40880326621519</v>
      </c>
      <c r="AQ51">
        <f t="shared" si="25"/>
        <v>193.6466128016958</v>
      </c>
      <c r="AR51">
        <f t="shared" si="26"/>
        <v>194.78980888555577</v>
      </c>
      <c r="AV51">
        <f>((0.055/0.105)*100)</f>
        <v>52.380952380952387</v>
      </c>
      <c r="AW51">
        <f>((0.07/0.11)*100)</f>
        <v>63.636363636363647</v>
      </c>
      <c r="AX51">
        <f>((0.07/0.115)*100)</f>
        <v>60.869565217391312</v>
      </c>
      <c r="AY51">
        <f>((0.065/0.115)*100)</f>
        <v>56.521739130434781</v>
      </c>
      <c r="BA51">
        <f>((0.05/0.105)*100)</f>
        <v>47.61904761904762</v>
      </c>
      <c r="BB51">
        <f>((0.04/0.11)*100)</f>
        <v>36.363636363636367</v>
      </c>
      <c r="BC51">
        <f>((0.045/0.115)*100)</f>
        <v>39.130434782608688</v>
      </c>
      <c r="BD51">
        <f>((0.05/0.115)*100)</f>
        <v>43.478260869565219</v>
      </c>
      <c r="BF51">
        <f>ABS($B$51-$D$51)</f>
        <v>1.5102549999999999</v>
      </c>
      <c r="BG51">
        <f>ABS($F$51-$H$51)</f>
        <v>4.5251520000000003</v>
      </c>
      <c r="BL51">
        <f>SQRT((ABS($A$51-$E$51)^2+(ABS($B$51-$F$51)^2)))</f>
        <v>4.8192089343933837</v>
      </c>
      <c r="BM51">
        <f>SQRT((ABS($C$51-$G$52)^2+(ABS($D$51-$H$52)^2)))</f>
        <v>1.6449958425895781</v>
      </c>
      <c r="BO51">
        <f>SQRT((ABS($A$51-$G$52)^2+(ABS($B$51-$H$52)^2)))</f>
        <v>5.7166685757818749</v>
      </c>
      <c r="BP51">
        <f>SQRT((ABS($C$51-$E$51)^2+(ABS($D$51-$F$51)^2)))</f>
        <v>3.2856453959552612</v>
      </c>
      <c r="BR51">
        <f>DEGREES(ACOS((20.0284472382012^2+19.6751379800054^2-3.92148825051918^2)/(2*20.0284472382012*19.6751379800054)))</f>
        <v>11.290784696111254</v>
      </c>
      <c r="BS51">
        <f>DEGREES(ACOS((4.89843778639292^2+21.1204175687331^2-20.3840074496001^2)/(2*4.89843778639292*21.1204175687331)))</f>
        <v>74.711507070757591</v>
      </c>
      <c r="BU51">
        <v>11</v>
      </c>
      <c r="BV51">
        <v>8</v>
      </c>
      <c r="BW51">
        <v>3</v>
      </c>
      <c r="BX51">
        <v>4</v>
      </c>
      <c r="BY51">
        <v>14</v>
      </c>
      <c r="BZ51">
        <v>8</v>
      </c>
      <c r="CA51">
        <v>5</v>
      </c>
      <c r="CB51">
        <v>4</v>
      </c>
      <c r="CC51">
        <v>14</v>
      </c>
      <c r="CD51">
        <v>5</v>
      </c>
      <c r="CE51">
        <v>5</v>
      </c>
      <c r="CF51">
        <v>12</v>
      </c>
      <c r="CG51">
        <v>13</v>
      </c>
      <c r="CH51">
        <v>4</v>
      </c>
      <c r="CI51">
        <v>5</v>
      </c>
      <c r="CJ51">
        <v>12</v>
      </c>
      <c r="CL51">
        <v>10</v>
      </c>
      <c r="CM51">
        <v>5</v>
      </c>
      <c r="CN51">
        <v>0</v>
      </c>
      <c r="CO51">
        <v>1</v>
      </c>
      <c r="CP51">
        <v>8</v>
      </c>
      <c r="CQ51">
        <v>5</v>
      </c>
      <c r="CR51">
        <v>0</v>
      </c>
      <c r="CS51">
        <v>0</v>
      </c>
      <c r="CT51">
        <v>9</v>
      </c>
      <c r="CU51">
        <v>1</v>
      </c>
      <c r="CV51">
        <v>0</v>
      </c>
      <c r="CW51">
        <v>8</v>
      </c>
      <c r="CX51">
        <v>10</v>
      </c>
      <c r="CY51">
        <v>1</v>
      </c>
      <c r="CZ51">
        <v>0</v>
      </c>
      <c r="DA51">
        <v>9</v>
      </c>
      <c r="DC51">
        <f>((8/11)*100)</f>
        <v>72.727272727272734</v>
      </c>
      <c r="DD51">
        <f>((3/11)*100)</f>
        <v>27.27272727272727</v>
      </c>
      <c r="DE51">
        <f>((4/11)*100)</f>
        <v>36.363636363636367</v>
      </c>
      <c r="DF51">
        <f>((8/14)*100)</f>
        <v>57.142857142857139</v>
      </c>
      <c r="DG51">
        <f>((5/14)*100)</f>
        <v>35.714285714285715</v>
      </c>
      <c r="DH51">
        <f>((4/14)*100)</f>
        <v>28.571428571428569</v>
      </c>
      <c r="DI51">
        <f>((5/14)*100)</f>
        <v>35.714285714285715</v>
      </c>
      <c r="DJ51">
        <f>((5/14)*100)</f>
        <v>35.714285714285715</v>
      </c>
      <c r="DK51">
        <f>((12/14)*100)</f>
        <v>85.714285714285708</v>
      </c>
      <c r="DL51">
        <f>((4/13)*100)</f>
        <v>30.76923076923077</v>
      </c>
      <c r="DM51">
        <f>((5/13)*100)</f>
        <v>38.461538461538467</v>
      </c>
      <c r="DN51">
        <f>((12/13)*100)</f>
        <v>92.307692307692307</v>
      </c>
      <c r="DP51">
        <f>((5/10)*100)</f>
        <v>50</v>
      </c>
      <c r="DQ51">
        <f>((0/10)*100)</f>
        <v>0</v>
      </c>
      <c r="DR51">
        <f>((1/10)*100)</f>
        <v>10</v>
      </c>
      <c r="DS51">
        <f>((5/8)*100)</f>
        <v>62.5</v>
      </c>
      <c r="DT51">
        <f>((0/8)*100)</f>
        <v>0</v>
      </c>
      <c r="DU51">
        <f>((0/8)*100)</f>
        <v>0</v>
      </c>
      <c r="DV51">
        <f>((1/9)*100)</f>
        <v>11.111111111111111</v>
      </c>
      <c r="DW51">
        <f>((0/9)*100)</f>
        <v>0</v>
      </c>
      <c r="DX51">
        <f>((8/9)*100)</f>
        <v>88.888888888888886</v>
      </c>
      <c r="DY51">
        <f>((1/10)*100)</f>
        <v>10</v>
      </c>
      <c r="DZ51">
        <f>((0/10)*100)</f>
        <v>0</v>
      </c>
      <c r="EA51">
        <f>((9/10)*100)</f>
        <v>90</v>
      </c>
    </row>
    <row r="52" spans="1:131" x14ac:dyDescent="0.25">
      <c r="A52">
        <v>58.942127000000006</v>
      </c>
      <c r="B52">
        <v>6.4701180000000003</v>
      </c>
      <c r="C52">
        <v>52.331600000000002</v>
      </c>
      <c r="D52">
        <v>8.2993939999999995</v>
      </c>
      <c r="E52">
        <v>52.572159000000006</v>
      </c>
      <c r="F52">
        <v>4.866663</v>
      </c>
      <c r="G52">
        <v>74.269235000000009</v>
      </c>
      <c r="H52">
        <v>8.7946939999999998</v>
      </c>
      <c r="K52">
        <f>(11/200)</f>
        <v>5.5E-2</v>
      </c>
      <c r="L52">
        <f>(13/200)</f>
        <v>6.5000000000000002E-2</v>
      </c>
      <c r="M52">
        <f>(14/200)</f>
        <v>7.0000000000000007E-2</v>
      </c>
      <c r="N52">
        <f>(12/200)</f>
        <v>0.06</v>
      </c>
      <c r="P52">
        <f>(10/200)</f>
        <v>0.05</v>
      </c>
      <c r="Q52">
        <f>(10/200)</f>
        <v>0.05</v>
      </c>
      <c r="R52">
        <f>(8/200)</f>
        <v>0.04</v>
      </c>
      <c r="S52">
        <f>(10/200)</f>
        <v>0.05</v>
      </c>
      <c r="U52">
        <f>0.055+0.05</f>
        <v>0.10500000000000001</v>
      </c>
      <c r="V52">
        <f>0.065+0.05</f>
        <v>0.115</v>
      </c>
      <c r="W52">
        <f>0.07+0.04</f>
        <v>0.11000000000000001</v>
      </c>
      <c r="X52">
        <f>0.06+0.05</f>
        <v>0.11</v>
      </c>
      <c r="Z52">
        <f>SQRT((ABS($A$53-$A$52)^2+(ABS($B$53-$B$52)^2)))</f>
        <v>22.653082461039009</v>
      </c>
      <c r="AA52">
        <f>SQRT((ABS($C$53-$C$52)^2+(ABS($D$53-$D$52)^2)))</f>
        <v>23.072914190027447</v>
      </c>
      <c r="AB52">
        <f>SQRT((ABS($E$53-$E$52)^2+(ABS($F$53-$F$52)^2)))</f>
        <v>21.929836014321523</v>
      </c>
      <c r="AC52">
        <f>SQRT((ABS($G$53-$G$52)^2+(ABS($H$53-$H$52)^2)))</f>
        <v>22.930991237151986</v>
      </c>
      <c r="AJ52">
        <f>1/0.105</f>
        <v>9.5238095238095237</v>
      </c>
      <c r="AK52">
        <f>1/0.115</f>
        <v>8.695652173913043</v>
      </c>
      <c r="AL52">
        <f>1/0.11</f>
        <v>9.0909090909090917</v>
      </c>
      <c r="AM52">
        <f>1/0.11</f>
        <v>9.0909090909090917</v>
      </c>
      <c r="AO52">
        <f t="shared" si="23"/>
        <v>215.74364248608578</v>
      </c>
      <c r="AP52">
        <f t="shared" si="24"/>
        <v>200.63403643502127</v>
      </c>
      <c r="AQ52">
        <f t="shared" si="25"/>
        <v>199.36214558474109</v>
      </c>
      <c r="AR52">
        <f t="shared" si="26"/>
        <v>208.46355670138169</v>
      </c>
      <c r="AV52">
        <f>((0.055/0.105)*100)</f>
        <v>52.380952380952387</v>
      </c>
      <c r="AW52">
        <f>((0.065/0.115)*100)</f>
        <v>56.521739130434781</v>
      </c>
      <c r="AX52">
        <f>((0.07/0.11)*100)</f>
        <v>63.636363636363647</v>
      </c>
      <c r="AY52">
        <f>((0.06/0.11)*100)</f>
        <v>54.54545454545454</v>
      </c>
      <c r="BA52">
        <f>((0.05/0.105)*100)</f>
        <v>47.61904761904762</v>
      </c>
      <c r="BB52">
        <f>((0.05/0.115)*100)</f>
        <v>43.478260869565219</v>
      </c>
      <c r="BC52">
        <f>((0.04/0.11)*100)</f>
        <v>36.363636363636367</v>
      </c>
      <c r="BD52">
        <f>((0.05/0.11)*100)</f>
        <v>45.45454545454546</v>
      </c>
      <c r="BF52">
        <f>ABS($B$52-$D$52)</f>
        <v>1.8292759999999992</v>
      </c>
      <c r="BG52">
        <f>ABS($F$52-$H$52)</f>
        <v>3.9280309999999998</v>
      </c>
      <c r="BL52">
        <f>SQRT((ABS($A$52-$E$52)^2+(ABS($B$52-$F$52)^2)))</f>
        <v>6.5686802523831984</v>
      </c>
      <c r="BM52">
        <f>SQRT((ABS($C$52-$G$53)^2+(ABS($D$52-$H$53)^2)))</f>
        <v>1.8256708531348118</v>
      </c>
      <c r="BO52">
        <f>SQRT((ABS($A$52-$G$53)^2+(ABS($B$52-$H$53)^2)))</f>
        <v>8.2977608860629974</v>
      </c>
      <c r="BP52">
        <f>SQRT((ABS($C$52-$E$52)^2+(ABS($D$52-$F$52)^2)))</f>
        <v>3.4411496263373955</v>
      </c>
      <c r="BR52">
        <f>DEGREES(ACOS((25.4482552525037^2+26.2221268382767^2-4.89843778639292^2)/(2*25.4482552525037*26.2221268382767)))</f>
        <v>10.743981323777028</v>
      </c>
      <c r="BS52">
        <f>DEGREES(ACOS((4.66740209048942^2+22.1481898061056^2-21.2447640624007^2)/(2*4.66740209048942*22.1481898061056)))</f>
        <v>72.843624350069305</v>
      </c>
      <c r="BU52">
        <v>11</v>
      </c>
      <c r="BV52">
        <v>5</v>
      </c>
      <c r="BW52">
        <v>5</v>
      </c>
      <c r="BX52">
        <v>5</v>
      </c>
      <c r="BY52">
        <v>13</v>
      </c>
      <c r="BZ52">
        <v>5</v>
      </c>
      <c r="CA52">
        <v>6</v>
      </c>
      <c r="CB52">
        <v>3</v>
      </c>
      <c r="CC52">
        <v>14</v>
      </c>
      <c r="CD52">
        <v>5</v>
      </c>
      <c r="CE52">
        <v>6</v>
      </c>
      <c r="CF52">
        <v>11</v>
      </c>
      <c r="CG52">
        <v>12</v>
      </c>
      <c r="CH52">
        <v>5</v>
      </c>
      <c r="CI52">
        <v>3</v>
      </c>
      <c r="CJ52">
        <v>12</v>
      </c>
      <c r="CL52">
        <v>10</v>
      </c>
      <c r="CM52">
        <v>4</v>
      </c>
      <c r="CN52">
        <v>1</v>
      </c>
      <c r="CO52">
        <v>3</v>
      </c>
      <c r="CP52">
        <v>10</v>
      </c>
      <c r="CQ52">
        <v>4</v>
      </c>
      <c r="CR52">
        <v>1</v>
      </c>
      <c r="CS52">
        <v>1</v>
      </c>
      <c r="CT52">
        <v>8</v>
      </c>
      <c r="CU52">
        <v>2</v>
      </c>
      <c r="CV52">
        <v>1</v>
      </c>
      <c r="CW52">
        <v>8</v>
      </c>
      <c r="CX52">
        <v>10</v>
      </c>
      <c r="CY52">
        <v>3</v>
      </c>
      <c r="CZ52">
        <v>0</v>
      </c>
      <c r="DA52">
        <v>8</v>
      </c>
      <c r="DC52">
        <f>((5/11)*100)</f>
        <v>45.454545454545453</v>
      </c>
      <c r="DD52">
        <f>((5/11)*100)</f>
        <v>45.454545454545453</v>
      </c>
      <c r="DE52">
        <f>((5/11)*100)</f>
        <v>45.454545454545453</v>
      </c>
      <c r="DF52">
        <f>((5/13)*100)</f>
        <v>38.461538461538467</v>
      </c>
      <c r="DG52">
        <f>((6/13)*100)</f>
        <v>46.153846153846153</v>
      </c>
      <c r="DH52">
        <f>((3/13)*100)</f>
        <v>23.076923076923077</v>
      </c>
      <c r="DI52">
        <f>((5/14)*100)</f>
        <v>35.714285714285715</v>
      </c>
      <c r="DJ52">
        <f>((6/14)*100)</f>
        <v>42.857142857142854</v>
      </c>
      <c r="DK52">
        <f>((11/14)*100)</f>
        <v>78.571428571428569</v>
      </c>
      <c r="DL52">
        <f>((5/12)*100)</f>
        <v>41.666666666666671</v>
      </c>
      <c r="DM52">
        <f>((3/12)*100)</f>
        <v>25</v>
      </c>
      <c r="DN52">
        <f>((12/12)*100)</f>
        <v>100</v>
      </c>
      <c r="DP52">
        <f>((4/10)*100)</f>
        <v>40</v>
      </c>
      <c r="DQ52">
        <f>((1/10)*100)</f>
        <v>10</v>
      </c>
      <c r="DR52">
        <f>((3/10)*100)</f>
        <v>30</v>
      </c>
      <c r="DS52">
        <f>((4/10)*100)</f>
        <v>40</v>
      </c>
      <c r="DT52">
        <f>((1/10)*100)</f>
        <v>10</v>
      </c>
      <c r="DU52">
        <f>((1/10)*100)</f>
        <v>10</v>
      </c>
      <c r="DV52">
        <f>((2/8)*100)</f>
        <v>25</v>
      </c>
      <c r="DW52">
        <f>((1/8)*100)</f>
        <v>12.5</v>
      </c>
      <c r="DX52">
        <f>((8/8)*100)</f>
        <v>100</v>
      </c>
      <c r="DY52">
        <f>((3/10)*100)</f>
        <v>30</v>
      </c>
      <c r="DZ52">
        <f>((0/10)*100)</f>
        <v>0</v>
      </c>
      <c r="EA52">
        <f>((8/10)*100)</f>
        <v>80</v>
      </c>
    </row>
    <row r="53" spans="1:131" x14ac:dyDescent="0.25">
      <c r="A53">
        <v>36.310284000000003</v>
      </c>
      <c r="B53">
        <v>7.4508460000000003</v>
      </c>
      <c r="C53">
        <v>29.275663000000002</v>
      </c>
      <c r="D53">
        <v>9.1843450000000004</v>
      </c>
      <c r="E53">
        <v>30.661681999999999</v>
      </c>
      <c r="F53">
        <v>5.7879149999999999</v>
      </c>
      <c r="G53">
        <v>51.362381000000006</v>
      </c>
      <c r="H53">
        <v>9.8465489999999996</v>
      </c>
      <c r="N53">
        <f>(12/200)</f>
        <v>0.06</v>
      </c>
      <c r="P53">
        <f>(11/200)</f>
        <v>5.5E-2</v>
      </c>
      <c r="Q53">
        <f>(11/200)</f>
        <v>5.5E-2</v>
      </c>
      <c r="S53">
        <f>(11/200)</f>
        <v>5.5E-2</v>
      </c>
      <c r="X53">
        <f>0.06+0.055</f>
        <v>0.11499999999999999</v>
      </c>
      <c r="AC53">
        <f>SQRT((ABS($G$54-$G$53)^2+(ABS($H$54-$H$53)^2)))</f>
        <v>21.866516190560976</v>
      </c>
      <c r="AM53">
        <f>1/0.115</f>
        <v>8.695652173913043</v>
      </c>
      <c r="AR53">
        <f t="shared" si="26"/>
        <v>190.14361904835633</v>
      </c>
      <c r="AY53">
        <f>((0.06/0.115)*100)</f>
        <v>52.173913043478258</v>
      </c>
      <c r="BD53">
        <f>((0.055/0.115)*100)</f>
        <v>47.826086956521735</v>
      </c>
      <c r="BF53">
        <f>ABS($B$53-$D$53)</f>
        <v>1.7334990000000001</v>
      </c>
      <c r="BG53">
        <f>ABS($F$53-$H$53)</f>
        <v>4.0586339999999996</v>
      </c>
      <c r="BO53">
        <f>SQRT((ABS($A$53-$G$54)^2+(ABS($B$53-$H$54)^2)))</f>
        <v>7.4936928627112165</v>
      </c>
      <c r="BP53">
        <f>SQRT((ABS($C$53-$E$53)^2+(ABS($D$53-$F$53)^2)))</f>
        <v>3.6683491400439237</v>
      </c>
      <c r="BR53">
        <f>DEGREES(ACOS((20.3840074496001^2+21.1834472853752^2-4.66740209048942^2)/(2*20.3840074496001*21.1834472853752)))</f>
        <v>12.705128241648731</v>
      </c>
      <c r="BS53">
        <f>DEGREES(ACOS((5.36171724250963^2+20.1829133241644^2-18.6732059413326^2)/(2*5.36171724250963*20.1829133241644)))</f>
        <v>66.179741003011145</v>
      </c>
      <c r="CG53">
        <v>12</v>
      </c>
      <c r="CH53">
        <v>6</v>
      </c>
      <c r="CI53">
        <v>3</v>
      </c>
      <c r="CJ53">
        <v>11</v>
      </c>
      <c r="CL53">
        <v>11</v>
      </c>
      <c r="CM53">
        <v>3</v>
      </c>
      <c r="CN53">
        <v>2</v>
      </c>
      <c r="CO53">
        <v>5</v>
      </c>
      <c r="CP53">
        <v>11</v>
      </c>
      <c r="CQ53">
        <v>3</v>
      </c>
      <c r="CR53">
        <v>3</v>
      </c>
      <c r="CS53">
        <v>2</v>
      </c>
      <c r="CX53">
        <v>11</v>
      </c>
      <c r="CY53">
        <v>5</v>
      </c>
      <c r="CZ53">
        <v>1</v>
      </c>
      <c r="DA53">
        <v>8</v>
      </c>
      <c r="DL53">
        <f>((6/12)*100)</f>
        <v>50</v>
      </c>
      <c r="DM53">
        <f>((3/12)*100)</f>
        <v>25</v>
      </c>
      <c r="DN53">
        <f>((11/12)*100)</f>
        <v>91.666666666666657</v>
      </c>
      <c r="DP53">
        <f>((3/11)*100)</f>
        <v>27.27272727272727</v>
      </c>
      <c r="DQ53">
        <f>((2/11)*100)</f>
        <v>18.181818181818183</v>
      </c>
      <c r="DR53">
        <f>((5/11)*100)</f>
        <v>45.454545454545453</v>
      </c>
      <c r="DS53">
        <f>((3/11)*100)</f>
        <v>27.27272727272727</v>
      </c>
      <c r="DT53">
        <f>((3/11)*100)</f>
        <v>27.27272727272727</v>
      </c>
      <c r="DU53">
        <f>((2/11)*100)</f>
        <v>18.181818181818183</v>
      </c>
      <c r="DY53">
        <f>((5/11)*100)</f>
        <v>45.454545454545453</v>
      </c>
      <c r="DZ53">
        <f>((1/11)*100)</f>
        <v>9.0909090909090917</v>
      </c>
      <c r="EA53">
        <f>((8/11)*100)</f>
        <v>72.727272727272734</v>
      </c>
    </row>
    <row r="54" spans="1:131" x14ac:dyDescent="0.25">
      <c r="G54">
        <v>29.508724000000001</v>
      </c>
      <c r="H54">
        <v>10.596353000000001</v>
      </c>
      <c r="BI54">
        <v>1.9899740000000001</v>
      </c>
      <c r="BJ54">
        <v>2.3513460000000004</v>
      </c>
      <c r="BR54">
        <f>DEGREES(ACOS((21.2447640624007^2+22.7505753503363^2-5.36171724250963^2)/(2*21.2447640624007*22.7505753503363)))</f>
        <v>13.441890994999888</v>
      </c>
      <c r="BS54" t="e">
        <f>DEGREES(ACOS((4.98025543397967^2+0^2-4.98025543397967^2)/(2*4.98025543397967*0)))</f>
        <v>#DIV/0!</v>
      </c>
    </row>
    <row r="55" spans="1:131" x14ac:dyDescent="0.25">
      <c r="A55" t="s">
        <v>22</v>
      </c>
      <c r="B55" t="s">
        <v>22</v>
      </c>
      <c r="C55" t="s">
        <v>22</v>
      </c>
      <c r="D55" t="s">
        <v>22</v>
      </c>
      <c r="E55" t="s">
        <v>22</v>
      </c>
      <c r="F55" t="s">
        <v>22</v>
      </c>
      <c r="G55" t="s">
        <v>22</v>
      </c>
      <c r="H55" t="s">
        <v>22</v>
      </c>
      <c r="BR55">
        <f>DEGREES(ACOS((18.6732059413326^2+20.2364758565674^2-4.98025543397967^2)/(2*18.6732059413326*20.2364758565674)))</f>
        <v>13.971717059432192</v>
      </c>
    </row>
    <row r="56" spans="1:131" x14ac:dyDescent="0.25">
      <c r="A56">
        <v>240.77934400000001</v>
      </c>
      <c r="B56">
        <v>6.4447979999999996</v>
      </c>
      <c r="C56">
        <v>225.422223</v>
      </c>
      <c r="D56">
        <v>9.0174749999999992</v>
      </c>
      <c r="E56">
        <v>243.38302999999999</v>
      </c>
      <c r="F56">
        <v>5.1356060000000001</v>
      </c>
      <c r="G56">
        <v>244.98247499999999</v>
      </c>
      <c r="H56">
        <v>9.6540909999999993</v>
      </c>
      <c r="K56">
        <f>(11/200)</f>
        <v>5.5E-2</v>
      </c>
      <c r="L56">
        <f>(12/200)</f>
        <v>0.06</v>
      </c>
      <c r="M56">
        <f>(13/200)</f>
        <v>6.5000000000000002E-2</v>
      </c>
      <c r="N56">
        <f>(12/200)</f>
        <v>0.06</v>
      </c>
      <c r="P56">
        <f>(11/200)</f>
        <v>5.5E-2</v>
      </c>
      <c r="Q56">
        <f>(10/200)</f>
        <v>0.05</v>
      </c>
      <c r="R56">
        <f>(8/200)</f>
        <v>0.04</v>
      </c>
      <c r="S56">
        <f>(11/200)</f>
        <v>5.5E-2</v>
      </c>
      <c r="U56">
        <f>0.055+0.055</f>
        <v>0.11</v>
      </c>
      <c r="V56">
        <f>0.06+0.05</f>
        <v>0.11</v>
      </c>
      <c r="W56">
        <f>0.065+0.04</f>
        <v>0.10500000000000001</v>
      </c>
      <c r="X56">
        <f>0.06+0.055</f>
        <v>0.11499999999999999</v>
      </c>
      <c r="Z56">
        <f>SQRT((ABS($A$57-$A$56)^2+(ABS($B$57-$B$56)^2)))</f>
        <v>21.13969474380843</v>
      </c>
      <c r="AA56">
        <f>SQRT((ABS($C$57-$C$56)^2+(ABS($D$57-$D$56)^2)))</f>
        <v>22.250275643452206</v>
      </c>
      <c r="AB56">
        <f>SQRT((ABS($E$57-$E$56)^2+(ABS($F$57-$F$56)^2)))</f>
        <v>23.34329637667193</v>
      </c>
      <c r="AC56">
        <f>SQRT((ABS($G$57-$G$56)^2+(ABS($H$57-$H$56)^2)))</f>
        <v>24.657760986870969</v>
      </c>
      <c r="AJ56">
        <f>1/0.11</f>
        <v>9.0909090909090917</v>
      </c>
      <c r="AK56">
        <f>1/0.11</f>
        <v>9.0909090909090917</v>
      </c>
      <c r="AL56">
        <f>1/0.105</f>
        <v>9.5238095238095237</v>
      </c>
      <c r="AM56">
        <f>1/0.115</f>
        <v>8.695652173913043</v>
      </c>
      <c r="AO56">
        <f t="shared" ref="AO56:AO64" si="28">$Z56/$U56</f>
        <v>192.17904312553119</v>
      </c>
      <c r="AP56">
        <f t="shared" ref="AP56:AP63" si="29">$AA56/$V56</f>
        <v>202.27523312229278</v>
      </c>
      <c r="AQ56">
        <f t="shared" ref="AQ56:AQ64" si="30">$AB56/$W56</f>
        <v>222.31710834925644</v>
      </c>
      <c r="AR56">
        <f t="shared" ref="AR56:AR64" si="31">$AC56/$X56</f>
        <v>214.41531292931279</v>
      </c>
      <c r="AV56">
        <f>((0.055/0.11)*100)</f>
        <v>50</v>
      </c>
      <c r="AW56">
        <f>((0.06/0.11)*100)</f>
        <v>54.54545454545454</v>
      </c>
      <c r="AX56">
        <f>((0.065/0.105)*100)</f>
        <v>61.904761904761905</v>
      </c>
      <c r="AY56">
        <f>((0.06/0.115)*100)</f>
        <v>52.173913043478258</v>
      </c>
      <c r="BA56">
        <f>((0.055/0.11)*100)</f>
        <v>50</v>
      </c>
      <c r="BB56">
        <f>((0.05/0.11)*100)</f>
        <v>45.45454545454546</v>
      </c>
      <c r="BC56">
        <f>((0.04/0.105)*100)</f>
        <v>38.095238095238102</v>
      </c>
      <c r="BD56">
        <f>((0.055/0.115)*100)</f>
        <v>47.826086956521735</v>
      </c>
      <c r="BF56">
        <f>ABS($B$56-$D$56)</f>
        <v>2.5726769999999997</v>
      </c>
      <c r="BG56">
        <f>ABS($F$56-$H$56)</f>
        <v>4.5184849999999992</v>
      </c>
      <c r="BL56">
        <f>SQRT((ABS($A$56-$E$56)^2+(ABS($B$56-$F$56)^2)))</f>
        <v>2.9143034295453698</v>
      </c>
      <c r="BM56">
        <f>SQRT((ABS($C$56-$G$57)^2+(ABS($D$56-$H$57)^2)))</f>
        <v>5.3470194879338981</v>
      </c>
      <c r="BO56">
        <f>SQRT((ABS($A$56-$G$56)^2+(ABS($B$56-$H$56)^2)))</f>
        <v>5.2882768235985784</v>
      </c>
      <c r="BP56">
        <f>SQRT((ABS($C$56-$E$57)^2+(ABS($D$56-$F$57)^2)))</f>
        <v>6.1376741650339408</v>
      </c>
      <c r="BR56" t="e">
        <f>DEGREES(ACOS((4.98025543397967^2+0^2-4.98025543397967^2)/(2*4.98025543397967*0)))</f>
        <v>#DIV/0!</v>
      </c>
      <c r="BU56">
        <v>11</v>
      </c>
      <c r="BV56">
        <v>5</v>
      </c>
      <c r="BW56">
        <v>5</v>
      </c>
      <c r="BX56">
        <v>5</v>
      </c>
      <c r="BY56">
        <v>12</v>
      </c>
      <c r="BZ56">
        <v>7</v>
      </c>
      <c r="CA56">
        <v>4</v>
      </c>
      <c r="CB56">
        <v>3</v>
      </c>
      <c r="CC56">
        <v>13</v>
      </c>
      <c r="CD56">
        <v>5</v>
      </c>
      <c r="CE56">
        <v>4</v>
      </c>
      <c r="CF56">
        <v>12</v>
      </c>
      <c r="CG56">
        <v>12</v>
      </c>
      <c r="CH56">
        <v>5</v>
      </c>
      <c r="CI56">
        <v>3</v>
      </c>
      <c r="CJ56">
        <v>12</v>
      </c>
      <c r="CL56">
        <v>11</v>
      </c>
      <c r="CM56">
        <v>0</v>
      </c>
      <c r="CN56">
        <v>2</v>
      </c>
      <c r="CO56">
        <v>5</v>
      </c>
      <c r="CP56">
        <v>10</v>
      </c>
      <c r="CQ56">
        <v>4</v>
      </c>
      <c r="CR56">
        <v>1</v>
      </c>
      <c r="CS56">
        <v>1</v>
      </c>
      <c r="CT56">
        <v>8</v>
      </c>
      <c r="CU56">
        <v>2</v>
      </c>
      <c r="CV56">
        <v>1</v>
      </c>
      <c r="CW56">
        <v>8</v>
      </c>
      <c r="CX56">
        <v>11</v>
      </c>
      <c r="CY56">
        <v>5</v>
      </c>
      <c r="CZ56">
        <v>1</v>
      </c>
      <c r="DA56">
        <v>8</v>
      </c>
      <c r="DC56">
        <f>((5/11)*100)</f>
        <v>45.454545454545453</v>
      </c>
      <c r="DD56">
        <f>((5/11)*100)</f>
        <v>45.454545454545453</v>
      </c>
      <c r="DE56">
        <f>((5/11)*100)</f>
        <v>45.454545454545453</v>
      </c>
      <c r="DF56">
        <f>((7/12)*100)</f>
        <v>58.333333333333336</v>
      </c>
      <c r="DG56">
        <f>((4/12)*100)</f>
        <v>33.333333333333329</v>
      </c>
      <c r="DH56">
        <f>((3/12)*100)</f>
        <v>25</v>
      </c>
      <c r="DI56">
        <f>((5/13)*100)</f>
        <v>38.461538461538467</v>
      </c>
      <c r="DJ56">
        <f>((4/13)*100)</f>
        <v>30.76923076923077</v>
      </c>
      <c r="DK56">
        <f>((12/13)*100)</f>
        <v>92.307692307692307</v>
      </c>
      <c r="DL56">
        <f>((5/12)*100)</f>
        <v>41.666666666666671</v>
      </c>
      <c r="DM56">
        <f>((3/12)*100)</f>
        <v>25</v>
      </c>
      <c r="DN56">
        <f>((12/12)*100)</f>
        <v>100</v>
      </c>
      <c r="DP56">
        <f>((0/11)*100)</f>
        <v>0</v>
      </c>
      <c r="DQ56">
        <f>((2/11)*100)</f>
        <v>18.181818181818183</v>
      </c>
      <c r="DR56">
        <f>((5/11)*100)</f>
        <v>45.454545454545453</v>
      </c>
      <c r="DS56">
        <f>((4/10)*100)</f>
        <v>40</v>
      </c>
      <c r="DT56">
        <f>((1/10)*100)</f>
        <v>10</v>
      </c>
      <c r="DU56">
        <f>((1/10)*100)</f>
        <v>10</v>
      </c>
      <c r="DV56">
        <f>((2/8)*100)</f>
        <v>25</v>
      </c>
      <c r="DW56">
        <f>((1/8)*100)</f>
        <v>12.5</v>
      </c>
      <c r="DX56">
        <f>((8/8)*100)</f>
        <v>100</v>
      </c>
      <c r="DY56">
        <f>((5/11)*100)</f>
        <v>45.454545454545453</v>
      </c>
      <c r="DZ56">
        <f>((1/11)*100)</f>
        <v>9.0909090909090917</v>
      </c>
      <c r="EA56">
        <f>((8/11)*100)</f>
        <v>72.727272727272734</v>
      </c>
    </row>
    <row r="57" spans="1:131" x14ac:dyDescent="0.25">
      <c r="A57">
        <v>219.66686899999999</v>
      </c>
      <c r="B57">
        <v>7.5172220000000003</v>
      </c>
      <c r="C57">
        <v>203.17209199999999</v>
      </c>
      <c r="D57">
        <v>9.0977040000000002</v>
      </c>
      <c r="E57">
        <v>220.057121</v>
      </c>
      <c r="F57">
        <v>6.0364139999999997</v>
      </c>
      <c r="G57">
        <v>220.34691900000001</v>
      </c>
      <c r="H57">
        <v>10.700302000000001</v>
      </c>
      <c r="K57">
        <f>(13/200)</f>
        <v>6.5000000000000002E-2</v>
      </c>
      <c r="L57">
        <f>(12/200)</f>
        <v>0.06</v>
      </c>
      <c r="M57">
        <f>(14/200)</f>
        <v>7.0000000000000007E-2</v>
      </c>
      <c r="N57">
        <f>(12/200)</f>
        <v>0.06</v>
      </c>
      <c r="P57">
        <f>(9/200)</f>
        <v>4.4999999999999998E-2</v>
      </c>
      <c r="Q57">
        <f>(9/200)</f>
        <v>4.4999999999999998E-2</v>
      </c>
      <c r="R57">
        <f>(9/200)</f>
        <v>4.4999999999999998E-2</v>
      </c>
      <c r="S57">
        <f>(10/200)</f>
        <v>0.05</v>
      </c>
      <c r="U57">
        <f>0.065+0.045</f>
        <v>0.11</v>
      </c>
      <c r="V57">
        <f>0.06+0.045</f>
        <v>0.105</v>
      </c>
      <c r="W57">
        <f>0.07+0.045</f>
        <v>0.115</v>
      </c>
      <c r="X57">
        <f>0.06+0.05</f>
        <v>0.11</v>
      </c>
      <c r="Z57">
        <f>SQRT((ABS($A$58-$A$57)^2+(ABS($B$58-$B$57)^2)))</f>
        <v>22.494458729893104</v>
      </c>
      <c r="AA57">
        <f>SQRT((ABS($C$58-$C$57)^2+(ABS($D$58-$D$57)^2)))</f>
        <v>24.31326420893479</v>
      </c>
      <c r="AB57">
        <f>SQRT((ABS($E$58-$E$57)^2+(ABS($F$58-$F$57)^2)))</f>
        <v>24.0181406147268</v>
      </c>
      <c r="AC57">
        <f>SQRT((ABS($G$58-$G$57)^2+(ABS($H$58-$H$57)^2)))</f>
        <v>23.558931001813583</v>
      </c>
      <c r="AJ57">
        <f>1/0.11</f>
        <v>9.0909090909090917</v>
      </c>
      <c r="AK57">
        <f>1/0.105</f>
        <v>9.5238095238095237</v>
      </c>
      <c r="AL57">
        <f>1/0.115</f>
        <v>8.695652173913043</v>
      </c>
      <c r="AM57">
        <f>1/0.11</f>
        <v>9.0909090909090917</v>
      </c>
      <c r="AO57">
        <f t="shared" si="28"/>
        <v>204.49507936266457</v>
      </c>
      <c r="AP57">
        <f t="shared" si="29"/>
        <v>231.55489722795039</v>
      </c>
      <c r="AQ57">
        <f t="shared" si="30"/>
        <v>208.85339664979824</v>
      </c>
      <c r="AR57">
        <f t="shared" si="31"/>
        <v>214.17210001648712</v>
      </c>
      <c r="AV57">
        <f>((0.065/0.11)*100)</f>
        <v>59.090909090909093</v>
      </c>
      <c r="AW57">
        <f>((0.06/0.105)*100)</f>
        <v>57.142857142857139</v>
      </c>
      <c r="AX57">
        <f>((0.07/0.115)*100)</f>
        <v>60.869565217391312</v>
      </c>
      <c r="AY57">
        <f>((0.06/0.11)*100)</f>
        <v>54.54545454545454</v>
      </c>
      <c r="BA57">
        <f>((0.045/0.11)*100)</f>
        <v>40.909090909090907</v>
      </c>
      <c r="BB57">
        <f>((0.045/0.105)*100)</f>
        <v>42.857142857142854</v>
      </c>
      <c r="BC57">
        <f>((0.045/0.115)*100)</f>
        <v>39.130434782608688</v>
      </c>
      <c r="BD57">
        <f>((0.05/0.11)*100)</f>
        <v>45.45454545454546</v>
      </c>
      <c r="BF57">
        <f>ABS($B$57-$D$57)</f>
        <v>1.5804819999999999</v>
      </c>
      <c r="BG57">
        <f>ABS($F$57-$H$57)</f>
        <v>4.6638880000000009</v>
      </c>
      <c r="BL57">
        <f>SQRT((ABS($A$57-$E$57)^2+(ABS($B$57-$F$57)^2)))</f>
        <v>1.5313683281196606</v>
      </c>
      <c r="BM57">
        <f>SQRT((ABS($C$57-$G$58)^2+(ABS($D$57-$H$58)^2)))</f>
        <v>6.5073560596455016</v>
      </c>
      <c r="BO57">
        <f>SQRT((ABS($A$57-$G$57)^2+(ABS($B$57-$H$57)^2)))</f>
        <v>3.2549141753508697</v>
      </c>
      <c r="BP57">
        <f>SQRT((ABS($C$57-$E$58)^2+(ABS($D$57-$F$58)^2)))</f>
        <v>7.9669304966498862</v>
      </c>
      <c r="BS57">
        <f>DEGREES(ACOS((16.9890698973662^2+18.7888601355617^2-4.76026600671863^2)/(2*16.9890698973662*18.7888601355617)))</f>
        <v>14.168677151703038</v>
      </c>
      <c r="BU57">
        <v>13</v>
      </c>
      <c r="BV57">
        <v>7</v>
      </c>
      <c r="BW57">
        <v>5</v>
      </c>
      <c r="BX57">
        <v>5</v>
      </c>
      <c r="BY57">
        <v>12</v>
      </c>
      <c r="BZ57">
        <v>7</v>
      </c>
      <c r="CA57">
        <v>6</v>
      </c>
      <c r="CB57">
        <v>4</v>
      </c>
      <c r="CC57">
        <v>14</v>
      </c>
      <c r="CD57">
        <v>6</v>
      </c>
      <c r="CE57">
        <v>6</v>
      </c>
      <c r="CF57">
        <v>12</v>
      </c>
      <c r="CG57">
        <v>12</v>
      </c>
      <c r="CH57">
        <v>5</v>
      </c>
      <c r="CI57">
        <v>4</v>
      </c>
      <c r="CJ57">
        <v>12</v>
      </c>
      <c r="CL57">
        <v>9</v>
      </c>
      <c r="CM57">
        <v>4</v>
      </c>
      <c r="CN57">
        <v>1</v>
      </c>
      <c r="CO57">
        <v>2</v>
      </c>
      <c r="CP57">
        <v>9</v>
      </c>
      <c r="CQ57">
        <v>3</v>
      </c>
      <c r="CR57">
        <v>1</v>
      </c>
      <c r="CS57">
        <v>1</v>
      </c>
      <c r="CT57">
        <v>9</v>
      </c>
      <c r="CU57">
        <v>1</v>
      </c>
      <c r="CV57">
        <v>1</v>
      </c>
      <c r="CW57">
        <v>9</v>
      </c>
      <c r="CX57">
        <v>10</v>
      </c>
      <c r="CY57">
        <v>2</v>
      </c>
      <c r="CZ57">
        <v>1</v>
      </c>
      <c r="DA57">
        <v>9</v>
      </c>
      <c r="DC57">
        <f>((7/13)*100)</f>
        <v>53.846153846153847</v>
      </c>
      <c r="DD57">
        <f>((5/13)*100)</f>
        <v>38.461538461538467</v>
      </c>
      <c r="DE57">
        <f>((5/13)*100)</f>
        <v>38.461538461538467</v>
      </c>
      <c r="DF57">
        <f>((7/12)*100)</f>
        <v>58.333333333333336</v>
      </c>
      <c r="DG57">
        <f>((6/12)*100)</f>
        <v>50</v>
      </c>
      <c r="DH57">
        <f>((4/12)*100)</f>
        <v>33.333333333333329</v>
      </c>
      <c r="DI57">
        <f>((6/14)*100)</f>
        <v>42.857142857142854</v>
      </c>
      <c r="DJ57">
        <f>((6/14)*100)</f>
        <v>42.857142857142854</v>
      </c>
      <c r="DK57">
        <f>((12/14)*100)</f>
        <v>85.714285714285708</v>
      </c>
      <c r="DL57">
        <f>((5/12)*100)</f>
        <v>41.666666666666671</v>
      </c>
      <c r="DM57">
        <f>((4/12)*100)</f>
        <v>33.333333333333329</v>
      </c>
      <c r="DN57">
        <f>((12/12)*100)</f>
        <v>100</v>
      </c>
      <c r="DP57">
        <f>((4/9)*100)</f>
        <v>44.444444444444443</v>
      </c>
      <c r="DQ57">
        <f>((1/9)*100)</f>
        <v>11.111111111111111</v>
      </c>
      <c r="DR57">
        <f>((2/9)*100)</f>
        <v>22.222222222222221</v>
      </c>
      <c r="DS57">
        <f>((3/9)*100)</f>
        <v>33.333333333333329</v>
      </c>
      <c r="DT57">
        <f>((1/9)*100)</f>
        <v>11.111111111111111</v>
      </c>
      <c r="DU57">
        <f>((1/9)*100)</f>
        <v>11.111111111111111</v>
      </c>
      <c r="DV57">
        <f>((1/9)*100)</f>
        <v>11.111111111111111</v>
      </c>
      <c r="DW57">
        <f>((1/9)*100)</f>
        <v>11.111111111111111</v>
      </c>
      <c r="DX57">
        <f>((9/9)*100)</f>
        <v>100</v>
      </c>
      <c r="DY57">
        <f>((2/10)*100)</f>
        <v>20</v>
      </c>
      <c r="DZ57">
        <f>((1/10)*100)</f>
        <v>10</v>
      </c>
      <c r="EA57">
        <f>((9/10)*100)</f>
        <v>90</v>
      </c>
    </row>
    <row r="58" spans="1:131" x14ac:dyDescent="0.25">
      <c r="A58">
        <v>197.17306099999999</v>
      </c>
      <c r="B58">
        <v>7.3461220000000003</v>
      </c>
      <c r="C58">
        <v>178.86030499999998</v>
      </c>
      <c r="D58">
        <v>8.8296939999999999</v>
      </c>
      <c r="E58">
        <v>196.04413099999999</v>
      </c>
      <c r="F58">
        <v>5.5390309999999996</v>
      </c>
      <c r="G58">
        <v>196.79030499999999</v>
      </c>
      <c r="H58">
        <v>10.369897999999999</v>
      </c>
      <c r="K58">
        <f>(12/200)</f>
        <v>0.06</v>
      </c>
      <c r="L58">
        <f>(12/200)</f>
        <v>0.06</v>
      </c>
      <c r="M58">
        <f>(13/200)</f>
        <v>6.5000000000000002E-2</v>
      </c>
      <c r="N58">
        <f>(12/200)</f>
        <v>0.06</v>
      </c>
      <c r="P58">
        <f>(8/200)</f>
        <v>0.04</v>
      </c>
      <c r="Q58">
        <f>(9/200)</f>
        <v>4.4999999999999998E-2</v>
      </c>
      <c r="R58">
        <f>(8/200)</f>
        <v>0.04</v>
      </c>
      <c r="S58">
        <f>(10/200)</f>
        <v>0.05</v>
      </c>
      <c r="U58">
        <f>0.06+0.04</f>
        <v>0.1</v>
      </c>
      <c r="V58">
        <f>0.06+0.045</f>
        <v>0.105</v>
      </c>
      <c r="W58">
        <f>0.065+0.04</f>
        <v>0.10500000000000001</v>
      </c>
      <c r="X58">
        <f>0.06+0.05</f>
        <v>0.11</v>
      </c>
      <c r="Z58">
        <f>SQRT((ABS($A$59-$A$58)^2+(ABS($B$59-$B$58)^2)))</f>
        <v>24.263681566235775</v>
      </c>
      <c r="AA58">
        <f>SQRT((ABS($C$59-$C$58)^2+(ABS($D$59-$D$58)^2)))</f>
        <v>21.506386477208714</v>
      </c>
      <c r="AB58">
        <f>SQRT((ABS($E$59-$E$58)^2+(ABS($F$59-$F$58)^2)))</f>
        <v>24.866955578971737</v>
      </c>
      <c r="AC58">
        <f>SQRT((ABS($G$59-$G$58)^2+(ABS($H$59-$H$58)^2)))</f>
        <v>25.432211409020734</v>
      </c>
      <c r="AJ58">
        <f>1/0.1</f>
        <v>10</v>
      </c>
      <c r="AK58">
        <f>1/0.105</f>
        <v>9.5238095238095237</v>
      </c>
      <c r="AL58">
        <f>1/0.105</f>
        <v>9.5238095238095237</v>
      </c>
      <c r="AM58">
        <f>1/0.11</f>
        <v>9.0909090909090917</v>
      </c>
      <c r="AO58">
        <f t="shared" si="28"/>
        <v>242.63681566235775</v>
      </c>
      <c r="AP58">
        <f t="shared" si="29"/>
        <v>204.82272835436871</v>
      </c>
      <c r="AQ58">
        <f t="shared" si="30"/>
        <v>236.82814837115939</v>
      </c>
      <c r="AR58">
        <f t="shared" si="31"/>
        <v>231.20192190018849</v>
      </c>
      <c r="AV58">
        <f>((0.06/0.1)*100)</f>
        <v>60</v>
      </c>
      <c r="AW58">
        <f>((0.06/0.105)*100)</f>
        <v>57.142857142857139</v>
      </c>
      <c r="AX58">
        <f>((0.065/0.105)*100)</f>
        <v>61.904761904761905</v>
      </c>
      <c r="AY58">
        <f>((0.06/0.11)*100)</f>
        <v>54.54545454545454</v>
      </c>
      <c r="BA58">
        <f>((0.04/0.1)*100)</f>
        <v>40</v>
      </c>
      <c r="BB58">
        <f>((0.045/0.105)*100)</f>
        <v>42.857142857142854</v>
      </c>
      <c r="BC58">
        <f>((0.04/0.105)*100)</f>
        <v>38.095238095238102</v>
      </c>
      <c r="BD58">
        <f>((0.05/0.11)*100)</f>
        <v>45.45454545454546</v>
      </c>
      <c r="BF58">
        <f>ABS($B$58-$D$58)</f>
        <v>1.4835719999999997</v>
      </c>
      <c r="BG58">
        <f>ABS($F$58-$H$58)</f>
        <v>4.8308669999999996</v>
      </c>
      <c r="BL58">
        <f>SQRT((ABS($A$58-$E$58)^2+(ABS($B$58-$F$58)^2)))</f>
        <v>2.130741849023714</v>
      </c>
      <c r="BM58">
        <f>SQRT((ABS($C$58-$G$59)^2+(ABS($D$58-$H$59)^2)))</f>
        <v>7.5146359107344631</v>
      </c>
      <c r="BO58">
        <f>SQRT((ABS($A$58-$G$58)^2+(ABS($B$58-$H$58)^2)))</f>
        <v>3.0479047645410433</v>
      </c>
      <c r="BP58">
        <f>SQRT((ABS($C$58-$E$59)^2+(ABS($D$58-$F$59)^2)))</f>
        <v>8.577247761683271</v>
      </c>
      <c r="BR58">
        <f>DEGREES(ACOS((6.86914489499509^2+21.6151983361273^2-16.9890698973662^2)/(2*6.86914489499509*21.6151983361273)))</f>
        <v>40.509966816036986</v>
      </c>
      <c r="BS58">
        <f>DEGREES(ACOS((21.9793581863763^2+22.1441510000052^2-4.66486562002637^2)/(2*21.9793581863763*22.1441510000052)))</f>
        <v>12.130116246549662</v>
      </c>
      <c r="BU58">
        <v>12</v>
      </c>
      <c r="BV58">
        <v>7</v>
      </c>
      <c r="BW58">
        <v>4</v>
      </c>
      <c r="BX58">
        <v>3</v>
      </c>
      <c r="BY58">
        <v>12</v>
      </c>
      <c r="BZ58">
        <v>7</v>
      </c>
      <c r="CA58">
        <v>6</v>
      </c>
      <c r="CB58">
        <v>5</v>
      </c>
      <c r="CC58">
        <v>13</v>
      </c>
      <c r="CD58">
        <v>4</v>
      </c>
      <c r="CE58">
        <v>6</v>
      </c>
      <c r="CF58">
        <v>12</v>
      </c>
      <c r="CG58">
        <v>12</v>
      </c>
      <c r="CH58">
        <v>3</v>
      </c>
      <c r="CI58">
        <v>5</v>
      </c>
      <c r="CJ58">
        <v>12</v>
      </c>
      <c r="CL58">
        <v>8</v>
      </c>
      <c r="CM58">
        <v>3</v>
      </c>
      <c r="CN58">
        <v>0</v>
      </c>
      <c r="CO58">
        <v>1</v>
      </c>
      <c r="CP58">
        <v>9</v>
      </c>
      <c r="CQ58">
        <v>4</v>
      </c>
      <c r="CR58">
        <v>2</v>
      </c>
      <c r="CS58">
        <v>2</v>
      </c>
      <c r="CT58">
        <v>8</v>
      </c>
      <c r="CU58">
        <v>0</v>
      </c>
      <c r="CV58">
        <v>2</v>
      </c>
      <c r="CW58">
        <v>8</v>
      </c>
      <c r="CX58">
        <v>10</v>
      </c>
      <c r="CY58">
        <v>1</v>
      </c>
      <c r="CZ58">
        <v>2</v>
      </c>
      <c r="DA58">
        <v>8</v>
      </c>
      <c r="DC58">
        <f>((7/12)*100)</f>
        <v>58.333333333333336</v>
      </c>
      <c r="DD58">
        <f>((4/12)*100)</f>
        <v>33.333333333333329</v>
      </c>
      <c r="DE58">
        <f>((3/12)*100)</f>
        <v>25</v>
      </c>
      <c r="DF58">
        <f>((7/12)*100)</f>
        <v>58.333333333333336</v>
      </c>
      <c r="DG58">
        <f>((6/12)*100)</f>
        <v>50</v>
      </c>
      <c r="DH58">
        <f>((5/12)*100)</f>
        <v>41.666666666666671</v>
      </c>
      <c r="DI58">
        <f>((4/13)*100)</f>
        <v>30.76923076923077</v>
      </c>
      <c r="DJ58">
        <f>((6/13)*100)</f>
        <v>46.153846153846153</v>
      </c>
      <c r="DK58">
        <f>((12/13)*100)</f>
        <v>92.307692307692307</v>
      </c>
      <c r="DL58">
        <f>((3/12)*100)</f>
        <v>25</v>
      </c>
      <c r="DM58">
        <f>((5/12)*100)</f>
        <v>41.666666666666671</v>
      </c>
      <c r="DN58">
        <f>((12/12)*100)</f>
        <v>100</v>
      </c>
      <c r="DP58">
        <f>((3/8)*100)</f>
        <v>37.5</v>
      </c>
      <c r="DQ58">
        <f>((0/8)*100)</f>
        <v>0</v>
      </c>
      <c r="DR58">
        <f>((1/8)*100)</f>
        <v>12.5</v>
      </c>
      <c r="DS58">
        <f>((4/9)*100)</f>
        <v>44.444444444444443</v>
      </c>
      <c r="DT58">
        <f>((2/9)*100)</f>
        <v>22.222222222222221</v>
      </c>
      <c r="DU58">
        <f>((2/9)*100)</f>
        <v>22.222222222222221</v>
      </c>
      <c r="DV58">
        <f>((0/8)*100)</f>
        <v>0</v>
      </c>
      <c r="DW58">
        <f>((2/8)*100)</f>
        <v>25</v>
      </c>
      <c r="DX58">
        <f>((8/8)*100)</f>
        <v>100</v>
      </c>
      <c r="DY58">
        <f>((1/10)*100)</f>
        <v>10</v>
      </c>
      <c r="DZ58">
        <f>((2/10)*100)</f>
        <v>20</v>
      </c>
      <c r="EA58">
        <f>((8/10)*100)</f>
        <v>80</v>
      </c>
    </row>
    <row r="59" spans="1:131" x14ac:dyDescent="0.25">
      <c r="A59">
        <v>172.91515299999998</v>
      </c>
      <c r="B59">
        <v>6.8168369999999996</v>
      </c>
      <c r="C59">
        <v>157.36173399999998</v>
      </c>
      <c r="D59">
        <v>8.2499490000000009</v>
      </c>
      <c r="E59">
        <v>171.182906</v>
      </c>
      <c r="F59">
        <v>5.005204</v>
      </c>
      <c r="G59">
        <v>171.37372299999998</v>
      </c>
      <c r="H59">
        <v>9.4784179999999996</v>
      </c>
      <c r="K59">
        <f>(14/200)</f>
        <v>7.0000000000000007E-2</v>
      </c>
      <c r="L59">
        <f>(15/200)</f>
        <v>7.4999999999999997E-2</v>
      </c>
      <c r="M59">
        <f>(14/200)</f>
        <v>7.0000000000000007E-2</v>
      </c>
      <c r="N59">
        <f>(14/200)</f>
        <v>7.0000000000000007E-2</v>
      </c>
      <c r="P59">
        <f>(9/200)</f>
        <v>4.4999999999999998E-2</v>
      </c>
      <c r="Q59">
        <f>(9/200)</f>
        <v>4.4999999999999998E-2</v>
      </c>
      <c r="R59">
        <f>(8/200)</f>
        <v>0.04</v>
      </c>
      <c r="S59">
        <f>(9/200)</f>
        <v>4.4999999999999998E-2</v>
      </c>
      <c r="U59">
        <f>0.07+0.045</f>
        <v>0.115</v>
      </c>
      <c r="V59">
        <f>0.075+0.045</f>
        <v>0.12</v>
      </c>
      <c r="W59">
        <f>0.07+0.04</f>
        <v>0.11000000000000001</v>
      </c>
      <c r="X59">
        <f>0.07+0.045</f>
        <v>0.115</v>
      </c>
      <c r="Z59">
        <f>SQRT((ABS($A$60-$A$59)^2+(ABS($B$60-$B$59)^2)))</f>
        <v>20.947182876085847</v>
      </c>
      <c r="AA59">
        <f>SQRT((ABS($C$60-$C$59)^2+(ABS($D$60-$D$59)^2)))</f>
        <v>34.175472767173709</v>
      </c>
      <c r="AB59">
        <f>SQRT((ABS($E$60-$E$59)^2+(ABS($F$60-$F$59)^2)))</f>
        <v>19.675137980005388</v>
      </c>
      <c r="AC59">
        <f>SQRT((ABS($G$60-$G$59)^2+(ABS($H$60-$H$59)^2)))</f>
        <v>19.798951899121967</v>
      </c>
      <c r="AJ59">
        <f>1/0.115</f>
        <v>8.695652173913043</v>
      </c>
      <c r="AK59">
        <f>1/0.12</f>
        <v>8.3333333333333339</v>
      </c>
      <c r="AL59">
        <f>1/0.11</f>
        <v>9.0909090909090917</v>
      </c>
      <c r="AM59">
        <f>1/0.115</f>
        <v>8.695652173913043</v>
      </c>
      <c r="AO59">
        <f t="shared" si="28"/>
        <v>182.14941631378997</v>
      </c>
      <c r="AP59">
        <f t="shared" si="29"/>
        <v>284.79560639311427</v>
      </c>
      <c r="AQ59">
        <f t="shared" si="30"/>
        <v>178.86489072732169</v>
      </c>
      <c r="AR59">
        <f t="shared" si="31"/>
        <v>172.16479912279971</v>
      </c>
      <c r="AV59">
        <f>((0.07/0.115)*100)</f>
        <v>60.869565217391312</v>
      </c>
      <c r="AW59">
        <f>((0.075/0.12)*100)</f>
        <v>62.5</v>
      </c>
      <c r="AX59">
        <f>((0.07/0.11)*100)</f>
        <v>63.636363636363647</v>
      </c>
      <c r="AY59">
        <f>((0.07/0.115)*100)</f>
        <v>60.869565217391312</v>
      </c>
      <c r="BA59">
        <f>((0.045/0.115)*100)</f>
        <v>39.130434782608688</v>
      </c>
      <c r="BB59">
        <f>((0.045/0.12)*100)</f>
        <v>37.5</v>
      </c>
      <c r="BC59">
        <f>((0.04/0.11)*100)</f>
        <v>36.363636363636367</v>
      </c>
      <c r="BD59">
        <f>((0.045/0.115)*100)</f>
        <v>39.130434782608688</v>
      </c>
      <c r="BF59">
        <f>ABS($B$59-$D$59)</f>
        <v>1.4331120000000013</v>
      </c>
      <c r="BG59">
        <f>ABS($F$59-$H$59)</f>
        <v>4.4732139999999996</v>
      </c>
      <c r="BL59">
        <f>SQRT((ABS($A$59-$E$59)^2+(ABS($B$59-$F$59)^2)))</f>
        <v>2.5065302303578756</v>
      </c>
      <c r="BM59">
        <f>SQRT((ABS($C$59-$G$60)^2+(ABS($D$59-$H$60)^2)))</f>
        <v>5.8461134926072988</v>
      </c>
      <c r="BO59">
        <f>SQRT((ABS($A$59-$G$59)^2+(ABS($B$59-$H$59)^2)))</f>
        <v>3.0757145290909187</v>
      </c>
      <c r="BP59">
        <f>SQRT((ABS($C$59-$E$60)^2+(ABS($D$59-$F$60)^2)))</f>
        <v>6.6080212442658617</v>
      </c>
      <c r="BR59">
        <f>DEGREES(ACOS((4.76026600671863^2+24.020125791238^2-21.9793581863763^2)/(2*4.76026600671863*24.020125791238)))</f>
        <v>59.363733196342345</v>
      </c>
      <c r="BS59">
        <f>DEGREES(ACOS((23.775657176886^2+24.271144820234^2-4.60169794165762^2)/(2*23.775657176886*24.271144820234)))</f>
        <v>10.928374676156617</v>
      </c>
      <c r="BU59">
        <v>14</v>
      </c>
      <c r="BV59">
        <v>7</v>
      </c>
      <c r="BW59">
        <v>6</v>
      </c>
      <c r="BX59">
        <v>5</v>
      </c>
      <c r="BY59">
        <v>15</v>
      </c>
      <c r="BZ59">
        <v>8</v>
      </c>
      <c r="CA59">
        <v>7</v>
      </c>
      <c r="CB59">
        <v>7</v>
      </c>
      <c r="CC59">
        <v>14</v>
      </c>
      <c r="CD59">
        <v>5</v>
      </c>
      <c r="CE59">
        <v>7</v>
      </c>
      <c r="CF59">
        <v>14</v>
      </c>
      <c r="CG59">
        <v>14</v>
      </c>
      <c r="CH59">
        <v>5</v>
      </c>
      <c r="CI59">
        <v>7</v>
      </c>
      <c r="CJ59">
        <v>14</v>
      </c>
      <c r="CL59">
        <v>9</v>
      </c>
      <c r="CM59">
        <v>4</v>
      </c>
      <c r="CN59">
        <v>0</v>
      </c>
      <c r="CO59">
        <v>0</v>
      </c>
      <c r="CP59">
        <v>9</v>
      </c>
      <c r="CQ59">
        <v>2</v>
      </c>
      <c r="CR59">
        <v>2</v>
      </c>
      <c r="CS59">
        <v>2</v>
      </c>
      <c r="CT59">
        <v>8</v>
      </c>
      <c r="CU59">
        <v>0</v>
      </c>
      <c r="CV59">
        <v>2</v>
      </c>
      <c r="CW59">
        <v>8</v>
      </c>
      <c r="CX59">
        <v>9</v>
      </c>
      <c r="CY59">
        <v>0</v>
      </c>
      <c r="CZ59">
        <v>2</v>
      </c>
      <c r="DA59">
        <v>8</v>
      </c>
      <c r="DC59">
        <f>((7/14)*100)</f>
        <v>50</v>
      </c>
      <c r="DD59">
        <f>((6/14)*100)</f>
        <v>42.857142857142854</v>
      </c>
      <c r="DE59">
        <f>((5/14)*100)</f>
        <v>35.714285714285715</v>
      </c>
      <c r="DF59">
        <f>((8/15)*100)</f>
        <v>53.333333333333336</v>
      </c>
      <c r="DG59">
        <f>((7/15)*100)</f>
        <v>46.666666666666664</v>
      </c>
      <c r="DH59">
        <f>((7/15)*100)</f>
        <v>46.666666666666664</v>
      </c>
      <c r="DI59">
        <f>((5/14)*100)</f>
        <v>35.714285714285715</v>
      </c>
      <c r="DJ59">
        <f>((7/14)*100)</f>
        <v>50</v>
      </c>
      <c r="DK59">
        <f>((14/14)*100)</f>
        <v>100</v>
      </c>
      <c r="DL59">
        <f>((5/14)*100)</f>
        <v>35.714285714285715</v>
      </c>
      <c r="DM59">
        <f>((7/14)*100)</f>
        <v>50</v>
      </c>
      <c r="DN59">
        <f>((14/14)*100)</f>
        <v>100</v>
      </c>
      <c r="DP59">
        <f>((4/9)*100)</f>
        <v>44.444444444444443</v>
      </c>
      <c r="DQ59">
        <f>((0/9)*100)</f>
        <v>0</v>
      </c>
      <c r="DR59">
        <f>((0/9)*100)</f>
        <v>0</v>
      </c>
      <c r="DS59">
        <f>((2/9)*100)</f>
        <v>22.222222222222221</v>
      </c>
      <c r="DT59">
        <f>((2/9)*100)</f>
        <v>22.222222222222221</v>
      </c>
      <c r="DU59">
        <f>((2/9)*100)</f>
        <v>22.222222222222221</v>
      </c>
      <c r="DV59">
        <f>((0/8)*100)</f>
        <v>0</v>
      </c>
      <c r="DW59">
        <f>((2/8)*100)</f>
        <v>25</v>
      </c>
      <c r="DX59">
        <f>((8/8)*100)</f>
        <v>100</v>
      </c>
      <c r="DY59">
        <f>((0/9)*100)</f>
        <v>0</v>
      </c>
      <c r="DZ59">
        <f>((2/9)*100)</f>
        <v>22.222222222222221</v>
      </c>
      <c r="EA59">
        <f>((8/9)*100)</f>
        <v>88.888888888888886</v>
      </c>
    </row>
    <row r="60" spans="1:131" x14ac:dyDescent="0.25">
      <c r="A60">
        <v>151.968009</v>
      </c>
      <c r="B60">
        <v>6.8571939999999998</v>
      </c>
      <c r="C60">
        <v>123.24994700000001</v>
      </c>
      <c r="D60">
        <v>6.1645409999999998</v>
      </c>
      <c r="E60">
        <v>151.50857099999999</v>
      </c>
      <c r="F60">
        <v>5.1829590000000003</v>
      </c>
      <c r="G60">
        <v>151.57831499999998</v>
      </c>
      <c r="H60">
        <v>9.1038270000000008</v>
      </c>
      <c r="K60">
        <f>(13/200)</f>
        <v>6.5000000000000002E-2</v>
      </c>
      <c r="L60">
        <f>(12/200)</f>
        <v>0.06</v>
      </c>
      <c r="M60">
        <f>(14/200)</f>
        <v>7.0000000000000007E-2</v>
      </c>
      <c r="N60">
        <f>(11/200)</f>
        <v>5.5E-2</v>
      </c>
      <c r="P60">
        <f>(9/200)</f>
        <v>4.4999999999999998E-2</v>
      </c>
      <c r="Q60">
        <f>(8/200)</f>
        <v>0.04</v>
      </c>
      <c r="R60">
        <f>(8/200)</f>
        <v>0.04</v>
      </c>
      <c r="S60">
        <f>(10/200)</f>
        <v>0.05</v>
      </c>
      <c r="U60">
        <f>0.065+0.045</f>
        <v>0.11</v>
      </c>
      <c r="V60">
        <f>0.06+0.04</f>
        <v>0.1</v>
      </c>
      <c r="W60">
        <f>0.07+0.04</f>
        <v>0.11000000000000001</v>
      </c>
      <c r="X60">
        <f>0.055+0.05</f>
        <v>0.10500000000000001</v>
      </c>
      <c r="Z60">
        <f>SQRT((ABS($A$61-$A$60)^2+(ABS($B$61-$B$60)^2)))</f>
        <v>34.849026986784516</v>
      </c>
      <c r="AA60">
        <f>SQRT((ABS($C$61-$C$60)^2+(ABS($D$61-$D$60)^2)))</f>
        <v>24.499340516674359</v>
      </c>
      <c r="AB60">
        <f>SQRT((ABS($E$61-$E$60)^2+(ABS($F$61-$F$60)^2)))</f>
        <v>36.283147542695339</v>
      </c>
      <c r="AC60">
        <f>SQRT((ABS($G$61-$G$60)^2+(ABS($H$61-$H$60)^2)))</f>
        <v>35.325052114446009</v>
      </c>
      <c r="AJ60">
        <f>1/0.11</f>
        <v>9.0909090909090917</v>
      </c>
      <c r="AK60">
        <f>1/0.1</f>
        <v>10</v>
      </c>
      <c r="AL60">
        <f>1/0.11</f>
        <v>9.0909090909090917</v>
      </c>
      <c r="AM60">
        <f>1/0.105</f>
        <v>9.5238095238095237</v>
      </c>
      <c r="AO60">
        <f t="shared" si="28"/>
        <v>316.80933624349558</v>
      </c>
      <c r="AP60">
        <f t="shared" si="29"/>
        <v>244.99340516674357</v>
      </c>
      <c r="AQ60">
        <f t="shared" si="30"/>
        <v>329.84679584268486</v>
      </c>
      <c r="AR60">
        <f t="shared" si="31"/>
        <v>336.42906775662863</v>
      </c>
      <c r="AV60">
        <f>((0.065/0.11)*100)</f>
        <v>59.090909090909093</v>
      </c>
      <c r="AW60">
        <f>((0.06/0.1)*100)</f>
        <v>60</v>
      </c>
      <c r="AX60">
        <f>((0.07/0.11)*100)</f>
        <v>63.636363636363647</v>
      </c>
      <c r="AY60">
        <f>((0.055/0.105)*100)</f>
        <v>52.380952380952387</v>
      </c>
      <c r="BA60">
        <f>((0.045/0.11)*100)</f>
        <v>40.909090909090907</v>
      </c>
      <c r="BB60">
        <f>((0.04/0.1)*100)</f>
        <v>40</v>
      </c>
      <c r="BC60">
        <f>((0.04/0.11)*100)</f>
        <v>36.363636363636367</v>
      </c>
      <c r="BD60">
        <f>((0.05/0.105)*100)</f>
        <v>47.61904761904762</v>
      </c>
      <c r="BF60">
        <f>ABS($B$60-$D$60)</f>
        <v>0.69265299999999996</v>
      </c>
      <c r="BG60">
        <f>ABS($F$60-$H$60)</f>
        <v>3.9208680000000005</v>
      </c>
      <c r="BL60">
        <f>SQRT((ABS($A$60-$E$60)^2+(ABS($B$60-$F$60)^2)))</f>
        <v>1.7361296354446012</v>
      </c>
      <c r="BM60">
        <f>SQRT((ABS($C$60-$G$61)^2+(ABS($D$60-$H$61)^2)))</f>
        <v>7.2296515981079619</v>
      </c>
      <c r="BO60">
        <f>SQRT((ABS($A$60-$G$60)^2+(ABS($B$60-$H$60)^2)))</f>
        <v>2.2801800916429871</v>
      </c>
      <c r="BP60">
        <f>SQRT((ABS($C$60-$E$61)^2+(ABS($D$60-$F$61)^2)))</f>
        <v>8.4501875629704202</v>
      </c>
      <c r="BR60">
        <f>DEGREES(ACOS((4.66486562002637^2+24.0040977517333^2-23.775657176886^2)/(2*4.66486562002637*24.0040977517333)))</f>
        <v>81.610279371933331</v>
      </c>
      <c r="BS60">
        <f>DEGREES(ACOS((17.3439399854498^2+17.4260485813652^2-3.97632292480377^2)/(2*17.3439399854498*17.4260485813652)))</f>
        <v>13.130738219461698</v>
      </c>
      <c r="BU60">
        <v>13</v>
      </c>
      <c r="BV60">
        <v>8</v>
      </c>
      <c r="BW60">
        <v>5</v>
      </c>
      <c r="BX60">
        <v>3</v>
      </c>
      <c r="BY60">
        <v>12</v>
      </c>
      <c r="BZ60">
        <v>7</v>
      </c>
      <c r="CA60">
        <v>6</v>
      </c>
      <c r="CB60">
        <v>5</v>
      </c>
      <c r="CC60">
        <v>14</v>
      </c>
      <c r="CD60">
        <v>6</v>
      </c>
      <c r="CE60">
        <v>6</v>
      </c>
      <c r="CF60">
        <v>11</v>
      </c>
      <c r="CG60">
        <v>11</v>
      </c>
      <c r="CH60">
        <v>3</v>
      </c>
      <c r="CI60">
        <v>5</v>
      </c>
      <c r="CJ60">
        <v>11</v>
      </c>
      <c r="CL60">
        <v>9</v>
      </c>
      <c r="CM60">
        <v>2</v>
      </c>
      <c r="CN60">
        <v>0</v>
      </c>
      <c r="CO60">
        <v>0</v>
      </c>
      <c r="CP60">
        <v>8</v>
      </c>
      <c r="CQ60">
        <v>3</v>
      </c>
      <c r="CR60">
        <v>0</v>
      </c>
      <c r="CS60">
        <v>2</v>
      </c>
      <c r="CT60">
        <v>8</v>
      </c>
      <c r="CU60">
        <v>0</v>
      </c>
      <c r="CV60">
        <v>0</v>
      </c>
      <c r="CW60">
        <v>8</v>
      </c>
      <c r="CX60">
        <v>10</v>
      </c>
      <c r="CY60">
        <v>0</v>
      </c>
      <c r="CZ60">
        <v>2</v>
      </c>
      <c r="DA60">
        <v>8</v>
      </c>
      <c r="DC60">
        <f>((8/13)*100)</f>
        <v>61.53846153846154</v>
      </c>
      <c r="DD60">
        <f>((5/13)*100)</f>
        <v>38.461538461538467</v>
      </c>
      <c r="DE60">
        <f>((3/13)*100)</f>
        <v>23.076923076923077</v>
      </c>
      <c r="DF60">
        <f>((7/12)*100)</f>
        <v>58.333333333333336</v>
      </c>
      <c r="DG60">
        <f>((6/12)*100)</f>
        <v>50</v>
      </c>
      <c r="DH60">
        <f>((5/12)*100)</f>
        <v>41.666666666666671</v>
      </c>
      <c r="DI60">
        <f>((6/14)*100)</f>
        <v>42.857142857142854</v>
      </c>
      <c r="DJ60">
        <f>((6/14)*100)</f>
        <v>42.857142857142854</v>
      </c>
      <c r="DK60">
        <f>((11/14)*100)</f>
        <v>78.571428571428569</v>
      </c>
      <c r="DL60">
        <f>((3/11)*100)</f>
        <v>27.27272727272727</v>
      </c>
      <c r="DM60">
        <f>((5/11)*100)</f>
        <v>45.454545454545453</v>
      </c>
      <c r="DN60">
        <f>((11/11)*100)</f>
        <v>100</v>
      </c>
      <c r="DP60">
        <f>((2/9)*100)</f>
        <v>22.222222222222221</v>
      </c>
      <c r="DQ60">
        <f>((0/9)*100)</f>
        <v>0</v>
      </c>
      <c r="DR60">
        <f>((0/9)*100)</f>
        <v>0</v>
      </c>
      <c r="DS60">
        <f>((3/8)*100)</f>
        <v>37.5</v>
      </c>
      <c r="DT60">
        <f>((0/8)*100)</f>
        <v>0</v>
      </c>
      <c r="DU60">
        <f>((2/8)*100)</f>
        <v>25</v>
      </c>
      <c r="DV60">
        <f>((0/8)*100)</f>
        <v>0</v>
      </c>
      <c r="DW60">
        <f>((0/8)*100)</f>
        <v>0</v>
      </c>
      <c r="DX60">
        <f>((8/8)*100)</f>
        <v>100</v>
      </c>
      <c r="DY60">
        <f>((0/10)*100)</f>
        <v>0</v>
      </c>
      <c r="DZ60">
        <f>((2/10)*100)</f>
        <v>20</v>
      </c>
      <c r="EA60">
        <f>((8/10)*100)</f>
        <v>80</v>
      </c>
    </row>
    <row r="61" spans="1:131" x14ac:dyDescent="0.25">
      <c r="A61">
        <v>117.17928800000001</v>
      </c>
      <c r="B61">
        <v>4.8079080000000003</v>
      </c>
      <c r="C61">
        <v>98.787196000000009</v>
      </c>
      <c r="D61">
        <v>7.5030099999999997</v>
      </c>
      <c r="E61">
        <v>115.27000100000001</v>
      </c>
      <c r="F61">
        <v>3.3849490000000002</v>
      </c>
      <c r="G61">
        <v>116.26913500000001</v>
      </c>
      <c r="H61">
        <v>8.0449999999999999</v>
      </c>
      <c r="K61">
        <f>(14/200)</f>
        <v>7.0000000000000007E-2</v>
      </c>
      <c r="L61">
        <f>(12/200)</f>
        <v>0.06</v>
      </c>
      <c r="M61">
        <f>(13/200)</f>
        <v>6.5000000000000002E-2</v>
      </c>
      <c r="N61">
        <f>(13/200)</f>
        <v>6.5000000000000002E-2</v>
      </c>
      <c r="P61">
        <f>(8/200)</f>
        <v>0.04</v>
      </c>
      <c r="Q61">
        <f>(10/200)</f>
        <v>0.05</v>
      </c>
      <c r="R61">
        <f>(9/200)</f>
        <v>4.4999999999999998E-2</v>
      </c>
      <c r="S61">
        <f>(9/200)</f>
        <v>4.4999999999999998E-2</v>
      </c>
      <c r="U61">
        <f>0.07+0.04</f>
        <v>0.11000000000000001</v>
      </c>
      <c r="V61">
        <f>0.06+0.05</f>
        <v>0.11</v>
      </c>
      <c r="W61">
        <f>0.065+0.045</f>
        <v>0.11</v>
      </c>
      <c r="X61">
        <f>0.065+0.045</f>
        <v>0.11</v>
      </c>
      <c r="Z61">
        <f>SQRT((ABS($A$62-$A$61)^2+(ABS($B$62-$B$61)^2)))</f>
        <v>26.315122647925214</v>
      </c>
      <c r="AA61">
        <f>SQRT((ABS($C$62-$C$61)^2+(ABS($D$62-$D$61)^2)))</f>
        <v>22.815909427011892</v>
      </c>
      <c r="AB61">
        <f>SQRT((ABS($E$62-$E$61)^2+(ABS($F$62-$F$61)^2)))</f>
        <v>26.222126838276736</v>
      </c>
      <c r="AC61">
        <f>SQRT((ABS($G$62-$G$61)^2+(ABS($H$62-$H$61)^2)))</f>
        <v>25.819375115182478</v>
      </c>
      <c r="AJ61">
        <f>1/0.11</f>
        <v>9.0909090909090917</v>
      </c>
      <c r="AK61">
        <f>1/0.11</f>
        <v>9.0909090909090917</v>
      </c>
      <c r="AL61">
        <f>1/0.11</f>
        <v>9.0909090909090917</v>
      </c>
      <c r="AM61">
        <f>1/0.11</f>
        <v>9.0909090909090917</v>
      </c>
      <c r="AO61">
        <f t="shared" si="28"/>
        <v>239.22838770841102</v>
      </c>
      <c r="AP61">
        <f t="shared" si="29"/>
        <v>207.41735842738083</v>
      </c>
      <c r="AQ61">
        <f t="shared" si="30"/>
        <v>238.38297125706123</v>
      </c>
      <c r="AR61">
        <f t="shared" si="31"/>
        <v>234.72159195620435</v>
      </c>
      <c r="AV61">
        <f>((0.07/0.11)*100)</f>
        <v>63.636363636363647</v>
      </c>
      <c r="AW61">
        <f>((0.06/0.11)*100)</f>
        <v>54.54545454545454</v>
      </c>
      <c r="AX61">
        <f>((0.065/0.11)*100)</f>
        <v>59.090909090909093</v>
      </c>
      <c r="AY61">
        <f>((0.065/0.11)*100)</f>
        <v>59.090909090909093</v>
      </c>
      <c r="BA61">
        <f>((0.04/0.11)*100)</f>
        <v>36.363636363636367</v>
      </c>
      <c r="BB61">
        <f>((0.05/0.11)*100)</f>
        <v>45.45454545454546</v>
      </c>
      <c r="BC61">
        <f>((0.045/0.11)*100)</f>
        <v>40.909090909090907</v>
      </c>
      <c r="BD61">
        <f>((0.045/0.11)*100)</f>
        <v>40.909090909090907</v>
      </c>
      <c r="BF61">
        <f>ABS($B$61-$D$61)</f>
        <v>2.6951019999999994</v>
      </c>
      <c r="BG61">
        <f>ABS($F$61-$H$61)</f>
        <v>4.6600509999999993</v>
      </c>
      <c r="BL61">
        <f>SQRT((ABS($A$61-$E$61)^2+(ABS($B$61-$F$61)^2)))</f>
        <v>2.3812159003437769</v>
      </c>
      <c r="BM61">
        <f>SQRT((ABS($C$61-$G$62)^2+(ABS($D$61-$H$62)^2)))</f>
        <v>8.4674729004175191</v>
      </c>
      <c r="BO61">
        <f>SQRT((ABS($A$61-$G$61)^2+(ABS($B$61-$H$61)^2)))</f>
        <v>3.3626095669692329</v>
      </c>
      <c r="BP61">
        <f>SQRT((ABS($C$61-$E$62)^2+(ABS($D$61-$F$62)^2)))</f>
        <v>10.201423179244406</v>
      </c>
      <c r="BR61">
        <f>DEGREES(ACOS((4.60169794165762^2+17.8169242619551^2-17.3439399854498^2)/(2*4.60169794165762*17.8169242619551)))</f>
        <v>76.670026321435358</v>
      </c>
      <c r="BS61">
        <f>DEGREES(ACOS((24.5825197126694^2+24.5315636543708^2-4.91168040727448^2)/(2*24.5825197126694*24.5315636543708)))</f>
        <v>11.478365308665856</v>
      </c>
      <c r="BU61">
        <v>14</v>
      </c>
      <c r="BV61">
        <v>7</v>
      </c>
      <c r="BW61">
        <v>5</v>
      </c>
      <c r="BX61">
        <v>5</v>
      </c>
      <c r="BY61">
        <v>12</v>
      </c>
      <c r="BZ61">
        <v>6</v>
      </c>
      <c r="CA61">
        <v>6</v>
      </c>
      <c r="CB61">
        <v>5</v>
      </c>
      <c r="CC61">
        <v>13</v>
      </c>
      <c r="CD61">
        <v>4</v>
      </c>
      <c r="CE61">
        <v>6</v>
      </c>
      <c r="CF61">
        <v>12</v>
      </c>
      <c r="CG61">
        <v>13</v>
      </c>
      <c r="CH61">
        <v>5</v>
      </c>
      <c r="CI61">
        <v>5</v>
      </c>
      <c r="CJ61">
        <v>12</v>
      </c>
      <c r="CL61">
        <v>8</v>
      </c>
      <c r="CM61">
        <v>3</v>
      </c>
      <c r="CN61">
        <v>0</v>
      </c>
      <c r="CO61">
        <v>0</v>
      </c>
      <c r="CP61">
        <v>10</v>
      </c>
      <c r="CQ61">
        <v>3</v>
      </c>
      <c r="CR61">
        <v>3</v>
      </c>
      <c r="CS61">
        <v>2</v>
      </c>
      <c r="CT61">
        <v>9</v>
      </c>
      <c r="CU61">
        <v>0</v>
      </c>
      <c r="CV61">
        <v>3</v>
      </c>
      <c r="CW61">
        <v>8</v>
      </c>
      <c r="CX61">
        <v>9</v>
      </c>
      <c r="CY61">
        <v>0</v>
      </c>
      <c r="CZ61">
        <v>2</v>
      </c>
      <c r="DA61">
        <v>8</v>
      </c>
      <c r="DC61">
        <f>((7/14)*100)</f>
        <v>50</v>
      </c>
      <c r="DD61">
        <f>((5/14)*100)</f>
        <v>35.714285714285715</v>
      </c>
      <c r="DE61">
        <f>((5/14)*100)</f>
        <v>35.714285714285715</v>
      </c>
      <c r="DF61">
        <f>((6/12)*100)</f>
        <v>50</v>
      </c>
      <c r="DG61">
        <f>((6/12)*100)</f>
        <v>50</v>
      </c>
      <c r="DH61">
        <f>((5/12)*100)</f>
        <v>41.666666666666671</v>
      </c>
      <c r="DI61">
        <f>((4/13)*100)</f>
        <v>30.76923076923077</v>
      </c>
      <c r="DJ61">
        <f>((6/13)*100)</f>
        <v>46.153846153846153</v>
      </c>
      <c r="DK61">
        <f>((12/13)*100)</f>
        <v>92.307692307692307</v>
      </c>
      <c r="DL61">
        <f>((5/13)*100)</f>
        <v>38.461538461538467</v>
      </c>
      <c r="DM61">
        <f>((5/13)*100)</f>
        <v>38.461538461538467</v>
      </c>
      <c r="DN61">
        <f>((12/13)*100)</f>
        <v>92.307692307692307</v>
      </c>
      <c r="DP61">
        <f>((3/8)*100)</f>
        <v>37.5</v>
      </c>
      <c r="DQ61">
        <f>((0/8)*100)</f>
        <v>0</v>
      </c>
      <c r="DR61">
        <f>((0/8)*100)</f>
        <v>0</v>
      </c>
      <c r="DS61">
        <f>((3/10)*100)</f>
        <v>30</v>
      </c>
      <c r="DT61">
        <f>((3/10)*100)</f>
        <v>30</v>
      </c>
      <c r="DU61">
        <f>((2/10)*100)</f>
        <v>20</v>
      </c>
      <c r="DV61">
        <f>((0/9)*100)</f>
        <v>0</v>
      </c>
      <c r="DW61">
        <f>((3/9)*100)</f>
        <v>33.333333333333329</v>
      </c>
      <c r="DX61">
        <f>((8/9)*100)</f>
        <v>88.888888888888886</v>
      </c>
      <c r="DY61">
        <f>((0/9)*100)</f>
        <v>0</v>
      </c>
      <c r="DZ61">
        <f>((2/9)*100)</f>
        <v>22.222222222222221</v>
      </c>
      <c r="EA61">
        <f>((8/9)*100)</f>
        <v>88.888888888888886</v>
      </c>
    </row>
    <row r="62" spans="1:131" x14ac:dyDescent="0.25">
      <c r="A62">
        <v>90.908213000000003</v>
      </c>
      <c r="B62">
        <v>6.329847</v>
      </c>
      <c r="C62">
        <v>75.974387000000007</v>
      </c>
      <c r="D62">
        <v>7.8791330000000004</v>
      </c>
      <c r="E62">
        <v>89.067704000000006</v>
      </c>
      <c r="F62">
        <v>4.404541</v>
      </c>
      <c r="G62">
        <v>90.471225000000004</v>
      </c>
      <c r="H62">
        <v>9.0976020000000002</v>
      </c>
      <c r="K62">
        <f>(13/200)</f>
        <v>6.5000000000000002E-2</v>
      </c>
      <c r="L62">
        <f>(11/200)</f>
        <v>5.5E-2</v>
      </c>
      <c r="M62">
        <f>(13/200)</f>
        <v>6.5000000000000002E-2</v>
      </c>
      <c r="N62">
        <f>(12/200)</f>
        <v>0.06</v>
      </c>
      <c r="P62">
        <f>(9/200)</f>
        <v>4.4999999999999998E-2</v>
      </c>
      <c r="Q62">
        <f>(10/200)</f>
        <v>0.05</v>
      </c>
      <c r="R62">
        <f>(9/200)</f>
        <v>4.4999999999999998E-2</v>
      </c>
      <c r="S62">
        <f>(9/200)</f>
        <v>4.4999999999999998E-2</v>
      </c>
      <c r="U62">
        <f>0.065+0.045</f>
        <v>0.11</v>
      </c>
      <c r="V62">
        <f>0.055+0.05</f>
        <v>0.10500000000000001</v>
      </c>
      <c r="W62">
        <f>0.065+0.045</f>
        <v>0.11</v>
      </c>
      <c r="X62">
        <f>0.06+0.045</f>
        <v>0.105</v>
      </c>
      <c r="Z62">
        <f>SQRT((ABS($A$63-$A$62)^2+(ABS($B$63-$B$62)^2)))</f>
        <v>21.255467549793583</v>
      </c>
      <c r="AA62">
        <f>SQRT((ABS($C$63-$C$62)^2+(ABS($D$63-$D$62)^2)))</f>
        <v>21.948305600680275</v>
      </c>
      <c r="AB62">
        <f>SQRT((ABS($E$63-$E$62)^2+(ABS($F$63-$F$62)^2)))</f>
        <v>21.183447285375184</v>
      </c>
      <c r="AC62">
        <f>SQRT((ABS($G$63-$G$62)^2+(ABS($H$63-$H$62)^2)))</f>
        <v>21.1204175687331</v>
      </c>
      <c r="AJ62">
        <f>1/0.11</f>
        <v>9.0909090909090917</v>
      </c>
      <c r="AK62">
        <f>1/0.105</f>
        <v>9.5238095238095237</v>
      </c>
      <c r="AL62">
        <f>1/0.11</f>
        <v>9.0909090909090917</v>
      </c>
      <c r="AM62">
        <f>1/0.105</f>
        <v>9.5238095238095237</v>
      </c>
      <c r="AO62">
        <f t="shared" si="28"/>
        <v>193.23152317994166</v>
      </c>
      <c r="AP62">
        <f t="shared" si="29"/>
        <v>209.03148191124069</v>
      </c>
      <c r="AQ62">
        <f t="shared" si="30"/>
        <v>192.57679350341076</v>
      </c>
      <c r="AR62">
        <f t="shared" si="31"/>
        <v>201.14683398793429</v>
      </c>
      <c r="AV62">
        <f>((0.065/0.11)*100)</f>
        <v>59.090909090909093</v>
      </c>
      <c r="AW62">
        <f>((0.055/0.105)*100)</f>
        <v>52.380952380952387</v>
      </c>
      <c r="AX62">
        <f>((0.065/0.11)*100)</f>
        <v>59.090909090909093</v>
      </c>
      <c r="AY62">
        <f>((0.06/0.105)*100)</f>
        <v>57.142857142857139</v>
      </c>
      <c r="BA62">
        <f>((0.045/0.11)*100)</f>
        <v>40.909090909090907</v>
      </c>
      <c r="BB62">
        <f>((0.05/0.105)*100)</f>
        <v>47.61904761904762</v>
      </c>
      <c r="BC62">
        <f>((0.045/0.11)*100)</f>
        <v>40.909090909090907</v>
      </c>
      <c r="BD62">
        <f>((0.045/0.105)*100)</f>
        <v>42.857142857142854</v>
      </c>
      <c r="BF62">
        <f>ABS($B$62-$D$62)</f>
        <v>1.5492860000000004</v>
      </c>
      <c r="BG62">
        <f>ABS($F$62-$H$62)</f>
        <v>4.6930610000000001</v>
      </c>
      <c r="BL62">
        <f>SQRT((ABS($A$62-$E$62)^2+(ABS($B$62-$F$62)^2)))</f>
        <v>2.663508320376903</v>
      </c>
      <c r="BM62">
        <f>SQRT((ABS($C$62-$G$63)^2+(ABS($D$62-$H$63)^2)))</f>
        <v>6.8375628849119146</v>
      </c>
      <c r="BO62">
        <f>SQRT((ABS($A$62-$G$62)^2+(ABS($B$62-$H$62)^2)))</f>
        <v>2.8020396592783978</v>
      </c>
      <c r="BP62">
        <f>SQRT((ABS($C$62-$E$63)^2+(ABS($D$62-$F$63)^2)))</f>
        <v>8.5200223973481499</v>
      </c>
      <c r="BR62">
        <f>DEGREES(ACOS((34.5212768759683^2+33.4377519115093^2-4.91198741519123^2)/(2*34.5212768759683*33.4377519115093)))</f>
        <v>8.0862378016418095</v>
      </c>
      <c r="BU62">
        <v>13</v>
      </c>
      <c r="BV62">
        <v>6</v>
      </c>
      <c r="BW62">
        <v>4</v>
      </c>
      <c r="BX62">
        <v>5</v>
      </c>
      <c r="BY62">
        <v>11</v>
      </c>
      <c r="BZ62">
        <v>6</v>
      </c>
      <c r="CA62">
        <v>6</v>
      </c>
      <c r="CB62">
        <v>4</v>
      </c>
      <c r="CC62">
        <v>13</v>
      </c>
      <c r="CD62">
        <v>5</v>
      </c>
      <c r="CE62">
        <v>6</v>
      </c>
      <c r="CF62">
        <v>11</v>
      </c>
      <c r="CG62">
        <v>12</v>
      </c>
      <c r="CH62">
        <v>5</v>
      </c>
      <c r="CI62">
        <v>4</v>
      </c>
      <c r="CJ62">
        <v>11</v>
      </c>
      <c r="CL62">
        <v>9</v>
      </c>
      <c r="CM62">
        <v>3</v>
      </c>
      <c r="CN62">
        <v>0</v>
      </c>
      <c r="CO62">
        <v>1</v>
      </c>
      <c r="CP62">
        <v>10</v>
      </c>
      <c r="CQ62">
        <v>3</v>
      </c>
      <c r="CR62">
        <v>3</v>
      </c>
      <c r="CS62">
        <v>2</v>
      </c>
      <c r="CT62">
        <v>9</v>
      </c>
      <c r="CU62">
        <v>0</v>
      </c>
      <c r="CV62">
        <v>3</v>
      </c>
      <c r="CW62">
        <v>8</v>
      </c>
      <c r="CX62">
        <v>9</v>
      </c>
      <c r="CY62">
        <v>1</v>
      </c>
      <c r="CZ62">
        <v>2</v>
      </c>
      <c r="DA62">
        <v>8</v>
      </c>
      <c r="DC62">
        <f>((6/13)*100)</f>
        <v>46.153846153846153</v>
      </c>
      <c r="DD62">
        <f>((4/13)*100)</f>
        <v>30.76923076923077</v>
      </c>
      <c r="DE62">
        <f>((5/13)*100)</f>
        <v>38.461538461538467</v>
      </c>
      <c r="DF62">
        <f>((6/11)*100)</f>
        <v>54.54545454545454</v>
      </c>
      <c r="DG62">
        <f>((6/11)*100)</f>
        <v>54.54545454545454</v>
      </c>
      <c r="DH62">
        <f>((4/11)*100)</f>
        <v>36.363636363636367</v>
      </c>
      <c r="DI62">
        <f>((5/13)*100)</f>
        <v>38.461538461538467</v>
      </c>
      <c r="DJ62">
        <f>((6/13)*100)</f>
        <v>46.153846153846153</v>
      </c>
      <c r="DK62">
        <f>((11/13)*100)</f>
        <v>84.615384615384613</v>
      </c>
      <c r="DL62">
        <f>((5/12)*100)</f>
        <v>41.666666666666671</v>
      </c>
      <c r="DM62">
        <f>((4/12)*100)</f>
        <v>33.333333333333329</v>
      </c>
      <c r="DN62">
        <f>((11/12)*100)</f>
        <v>91.666666666666657</v>
      </c>
      <c r="DP62">
        <f>((3/9)*100)</f>
        <v>33.333333333333329</v>
      </c>
      <c r="DQ62">
        <f>((0/9)*100)</f>
        <v>0</v>
      </c>
      <c r="DR62">
        <f>((1/9)*100)</f>
        <v>11.111111111111111</v>
      </c>
      <c r="DS62">
        <f>((3/10)*100)</f>
        <v>30</v>
      </c>
      <c r="DT62">
        <f>((3/10)*100)</f>
        <v>30</v>
      </c>
      <c r="DU62">
        <f>((2/10)*100)</f>
        <v>20</v>
      </c>
      <c r="DV62">
        <f>((0/9)*100)</f>
        <v>0</v>
      </c>
      <c r="DW62">
        <f>((3/9)*100)</f>
        <v>33.333333333333329</v>
      </c>
      <c r="DX62">
        <f>((8/9)*100)</f>
        <v>88.888888888888886</v>
      </c>
      <c r="DY62">
        <f>((1/9)*100)</f>
        <v>11.111111111111111</v>
      </c>
      <c r="DZ62">
        <f>((2/9)*100)</f>
        <v>22.222222222222221</v>
      </c>
      <c r="EA62">
        <f>((8/9)*100)</f>
        <v>88.888888888888886</v>
      </c>
    </row>
    <row r="63" spans="1:131" x14ac:dyDescent="0.25">
      <c r="A63">
        <v>69.665451000000004</v>
      </c>
      <c r="B63">
        <v>7.0646690000000003</v>
      </c>
      <c r="C63">
        <v>54.037445000000005</v>
      </c>
      <c r="D63">
        <v>8.5853160000000006</v>
      </c>
      <c r="E63">
        <v>67.897942</v>
      </c>
      <c r="F63">
        <v>5.1658660000000003</v>
      </c>
      <c r="G63">
        <v>69.356770000000012</v>
      </c>
      <c r="H63">
        <v>9.5994270000000004</v>
      </c>
      <c r="K63">
        <f>(14/200)</f>
        <v>7.0000000000000007E-2</v>
      </c>
      <c r="L63">
        <f>(12/200)</f>
        <v>0.06</v>
      </c>
      <c r="M63">
        <f>(14/200)</f>
        <v>7.0000000000000007E-2</v>
      </c>
      <c r="N63">
        <f>(13/200)</f>
        <v>6.5000000000000002E-2</v>
      </c>
      <c r="P63">
        <f>(8/200)</f>
        <v>0.04</v>
      </c>
      <c r="Q63">
        <f>(11/200)</f>
        <v>5.5E-2</v>
      </c>
      <c r="R63">
        <f>(9/200)</f>
        <v>4.4999999999999998E-2</v>
      </c>
      <c r="S63">
        <f>(10/200)</f>
        <v>0.05</v>
      </c>
      <c r="U63">
        <f>0.07+0.04</f>
        <v>0.11000000000000001</v>
      </c>
      <c r="V63">
        <f>0.06+0.055</f>
        <v>0.11499999999999999</v>
      </c>
      <c r="W63">
        <f>0.07+0.045</f>
        <v>0.115</v>
      </c>
      <c r="X63">
        <f>0.065+0.05</f>
        <v>0.115</v>
      </c>
      <c r="Z63">
        <f>SQRT((ABS($A$64-$A$63)^2+(ABS($B$64-$B$63)^2)))</f>
        <v>22.798625063436017</v>
      </c>
      <c r="AA63">
        <f>SQRT((ABS($C$64-$C$63)^2+(ABS($D$64-$D$63)^2)))</f>
        <v>22.510178103933011</v>
      </c>
      <c r="AB63">
        <f>SQRT((ABS($E$64-$E$63)^2+(ABS($F$64-$F$63)^2)))</f>
        <v>22.750575350336259</v>
      </c>
      <c r="AC63">
        <f>SQRT((ABS($G$64-$G$63)^2+(ABS($H$64-$H$63)^2)))</f>
        <v>22.148189806105652</v>
      </c>
      <c r="AJ63">
        <f>1/0.11</f>
        <v>9.0909090909090917</v>
      </c>
      <c r="AK63">
        <f>1/0.115</f>
        <v>8.695652173913043</v>
      </c>
      <c r="AL63">
        <f>1/0.115</f>
        <v>8.695652173913043</v>
      </c>
      <c r="AM63">
        <f>1/0.115</f>
        <v>8.695652173913043</v>
      </c>
      <c r="AO63">
        <f t="shared" si="28"/>
        <v>207.2602278494183</v>
      </c>
      <c r="AP63">
        <f t="shared" si="29"/>
        <v>195.74067916463488</v>
      </c>
      <c r="AQ63">
        <f t="shared" si="30"/>
        <v>197.83109000292399</v>
      </c>
      <c r="AR63">
        <f t="shared" si="31"/>
        <v>192.59295483570131</v>
      </c>
      <c r="AV63">
        <f>((0.07/0.11)*100)</f>
        <v>63.636363636363647</v>
      </c>
      <c r="AW63">
        <f>((0.06/0.115)*100)</f>
        <v>52.173913043478258</v>
      </c>
      <c r="AX63">
        <f>((0.07/0.115)*100)</f>
        <v>60.869565217391312</v>
      </c>
      <c r="AY63">
        <f>((0.065/0.115)*100)</f>
        <v>56.521739130434781</v>
      </c>
      <c r="BA63">
        <f>((0.04/0.11)*100)</f>
        <v>36.363636363636367</v>
      </c>
      <c r="BB63">
        <f>((0.055/0.115)*100)</f>
        <v>47.826086956521735</v>
      </c>
      <c r="BC63">
        <f>((0.045/0.115)*100)</f>
        <v>39.130434782608688</v>
      </c>
      <c r="BD63">
        <f>((0.05/0.115)*100)</f>
        <v>43.478260869565219</v>
      </c>
      <c r="BF63">
        <f>ABS($B$63-$D$63)</f>
        <v>1.5206470000000003</v>
      </c>
      <c r="BG63">
        <f>ABS($F$63-$H$63)</f>
        <v>4.4335610000000001</v>
      </c>
      <c r="BL63">
        <f>SQRT((ABS($A$63-$E$63)^2+(ABS($B$63-$F$63)^2)))</f>
        <v>2.5941358672764259</v>
      </c>
      <c r="BM63">
        <f>SQRT((ABS($C$63-$G$64)^2+(ABS($D$63-$H$64)^2)))</f>
        <v>6.97179743554989</v>
      </c>
      <c r="BO63">
        <f>SQRT((ABS($A$63-$G$63)^2+(ABS($B$63-$H$63)^2)))</f>
        <v>2.5534843015622779</v>
      </c>
      <c r="BP63">
        <f>SQRT((ABS($C$63-$E$64)^2+(ABS($D$63-$F$64)^2)))</f>
        <v>9.5633944495667969</v>
      </c>
      <c r="BR63">
        <f>DEGREES(ACOS((19.9753656705431^2+19.2491155195256^2-4.04478973310604^2)/(2*19.9753656705431*19.2491155195256)))</f>
        <v>11.646564853660763</v>
      </c>
      <c r="BU63">
        <v>14</v>
      </c>
      <c r="BV63">
        <v>6</v>
      </c>
      <c r="BW63">
        <v>5</v>
      </c>
      <c r="BX63">
        <v>5</v>
      </c>
      <c r="BY63">
        <v>12</v>
      </c>
      <c r="BZ63">
        <v>5</v>
      </c>
      <c r="CA63">
        <v>7</v>
      </c>
      <c r="CB63">
        <v>5</v>
      </c>
      <c r="CC63">
        <v>14</v>
      </c>
      <c r="CD63">
        <v>4</v>
      </c>
      <c r="CE63">
        <v>7</v>
      </c>
      <c r="CF63">
        <v>12</v>
      </c>
      <c r="CG63">
        <v>13</v>
      </c>
      <c r="CH63">
        <v>5</v>
      </c>
      <c r="CI63">
        <v>5</v>
      </c>
      <c r="CJ63">
        <v>12</v>
      </c>
      <c r="CL63">
        <v>8</v>
      </c>
      <c r="CM63">
        <v>3</v>
      </c>
      <c r="CN63">
        <v>0</v>
      </c>
      <c r="CO63">
        <v>1</v>
      </c>
      <c r="CP63">
        <v>11</v>
      </c>
      <c r="CQ63">
        <v>3</v>
      </c>
      <c r="CR63">
        <v>4</v>
      </c>
      <c r="CS63">
        <v>3</v>
      </c>
      <c r="CT63">
        <v>9</v>
      </c>
      <c r="CU63">
        <v>0</v>
      </c>
      <c r="CV63">
        <v>4</v>
      </c>
      <c r="CW63">
        <v>8</v>
      </c>
      <c r="CX63">
        <v>10</v>
      </c>
      <c r="CY63">
        <v>1</v>
      </c>
      <c r="CZ63">
        <v>3</v>
      </c>
      <c r="DA63">
        <v>8</v>
      </c>
      <c r="DC63">
        <f>((6/14)*100)</f>
        <v>42.857142857142854</v>
      </c>
      <c r="DD63">
        <f>((5/14)*100)</f>
        <v>35.714285714285715</v>
      </c>
      <c r="DE63">
        <f>((5/14)*100)</f>
        <v>35.714285714285715</v>
      </c>
      <c r="DF63">
        <f>((5/12)*100)</f>
        <v>41.666666666666671</v>
      </c>
      <c r="DG63">
        <f>((7/12)*100)</f>
        <v>58.333333333333336</v>
      </c>
      <c r="DH63">
        <f>((5/12)*100)</f>
        <v>41.666666666666671</v>
      </c>
      <c r="DI63">
        <f>((4/14)*100)</f>
        <v>28.571428571428569</v>
      </c>
      <c r="DJ63">
        <f>((7/14)*100)</f>
        <v>50</v>
      </c>
      <c r="DK63">
        <f>((12/14)*100)</f>
        <v>85.714285714285708</v>
      </c>
      <c r="DL63">
        <f>((5/13)*100)</f>
        <v>38.461538461538467</v>
      </c>
      <c r="DM63">
        <f>((5/13)*100)</f>
        <v>38.461538461538467</v>
      </c>
      <c r="DN63">
        <f>((12/13)*100)</f>
        <v>92.307692307692307</v>
      </c>
      <c r="DP63">
        <f>((3/8)*100)</f>
        <v>37.5</v>
      </c>
      <c r="DQ63">
        <f>((0/8)*100)</f>
        <v>0</v>
      </c>
      <c r="DR63">
        <f>((1/8)*100)</f>
        <v>12.5</v>
      </c>
      <c r="DS63">
        <f>((3/11)*100)</f>
        <v>27.27272727272727</v>
      </c>
      <c r="DT63">
        <f>((4/11)*100)</f>
        <v>36.363636363636367</v>
      </c>
      <c r="DU63">
        <f>((3/11)*100)</f>
        <v>27.27272727272727</v>
      </c>
      <c r="DV63">
        <f>((0/9)*100)</f>
        <v>0</v>
      </c>
      <c r="DW63">
        <f>((4/9)*100)</f>
        <v>44.444444444444443</v>
      </c>
      <c r="DX63">
        <f>((8/9)*100)</f>
        <v>88.888888888888886</v>
      </c>
      <c r="DY63">
        <f>((1/10)*100)</f>
        <v>10</v>
      </c>
      <c r="DZ63">
        <f>((3/10)*100)</f>
        <v>30</v>
      </c>
      <c r="EA63">
        <f>((8/10)*100)</f>
        <v>80</v>
      </c>
    </row>
    <row r="64" spans="1:131" x14ac:dyDescent="0.25">
      <c r="A64">
        <v>46.866848000000005</v>
      </c>
      <c r="B64">
        <v>7.0329509999999997</v>
      </c>
      <c r="C64">
        <v>31.527937000000001</v>
      </c>
      <c r="D64">
        <v>8.4116269999999993</v>
      </c>
      <c r="E64">
        <v>45.147614000000004</v>
      </c>
      <c r="F64">
        <v>5.0597779999999997</v>
      </c>
      <c r="G64">
        <v>47.212349000000003</v>
      </c>
      <c r="H64">
        <v>10.007998000000001</v>
      </c>
      <c r="K64">
        <f>(13/200)</f>
        <v>6.5000000000000002E-2</v>
      </c>
      <c r="M64">
        <f>(13/200)</f>
        <v>6.5000000000000002E-2</v>
      </c>
      <c r="N64">
        <f>(13/200)</f>
        <v>6.5000000000000002E-2</v>
      </c>
      <c r="P64">
        <f>(10/200)</f>
        <v>0.05</v>
      </c>
      <c r="Q64">
        <f>(12/200)</f>
        <v>0.06</v>
      </c>
      <c r="R64">
        <f>(11/200)</f>
        <v>5.5E-2</v>
      </c>
      <c r="S64">
        <f>(10/200)</f>
        <v>0.05</v>
      </c>
      <c r="U64">
        <f>0.065+0.05</f>
        <v>0.115</v>
      </c>
      <c r="W64">
        <f>0.065+0.055</f>
        <v>0.12</v>
      </c>
      <c r="X64">
        <f>0.065+0.05</f>
        <v>0.115</v>
      </c>
      <c r="Z64">
        <f>SQRT((ABS($A$65-$A$64)^2+(ABS($B$65-$B$64)^2)))</f>
        <v>21.667728428147079</v>
      </c>
      <c r="AB64">
        <f>SQRT((ABS($E$65-$E$64)^2+(ABS($F$65-$F$64)^2)))</f>
        <v>20.236475856567367</v>
      </c>
      <c r="AC64">
        <f>SQRT((ABS($G$65-$G$64)^2+(ABS($H$65-$H$64)^2)))</f>
        <v>20.182913324164399</v>
      </c>
      <c r="AJ64">
        <f>1/0.115</f>
        <v>8.695652173913043</v>
      </c>
      <c r="AL64">
        <f>1/0.12</f>
        <v>8.3333333333333339</v>
      </c>
      <c r="AM64">
        <f>1/0.115</f>
        <v>8.695652173913043</v>
      </c>
      <c r="AO64">
        <f t="shared" si="28"/>
        <v>188.41502980997458</v>
      </c>
      <c r="AQ64">
        <f t="shared" si="30"/>
        <v>168.63729880472806</v>
      </c>
      <c r="AR64">
        <f t="shared" si="31"/>
        <v>175.50359412316868</v>
      </c>
      <c r="AV64">
        <f>((0.065/0.115)*100)</f>
        <v>56.521739130434781</v>
      </c>
      <c r="AX64">
        <f>((0.065/0.12)*100)</f>
        <v>54.166666666666671</v>
      </c>
      <c r="AY64">
        <f>((0.065/0.115)*100)</f>
        <v>56.521739130434781</v>
      </c>
      <c r="BA64">
        <f>((0.05/0.115)*100)</f>
        <v>43.478260869565219</v>
      </c>
      <c r="BC64">
        <f>((0.055/0.12)*100)</f>
        <v>45.833333333333336</v>
      </c>
      <c r="BD64">
        <f>((0.05/0.115)*100)</f>
        <v>43.478260869565219</v>
      </c>
      <c r="BF64">
        <f>ABS($B$64-$D$64)</f>
        <v>1.3786759999999996</v>
      </c>
      <c r="BG64">
        <f>ABS($F$64-$H$64)</f>
        <v>4.948220000000001</v>
      </c>
      <c r="BL64">
        <f>SQRT((ABS($A$64-$E$64)^2+(ABS($B$64-$F$64)^2)))</f>
        <v>2.6170932797065145</v>
      </c>
      <c r="BO64">
        <f>SQRT((ABS($A$64-$G$64)^2+(ABS($B$64-$H$64)^2)))</f>
        <v>2.9950418349682537</v>
      </c>
      <c r="BP64">
        <f>SQRT((ABS($C$64-$E$65)^2+(ABS($D$64-$F$65)^2)))</f>
        <v>7.4036240079120654</v>
      </c>
      <c r="BS64">
        <f>DEGREES(ACOS((11.001514768822^2+22.3392170277143^2-12.3121260269502^2)/(2*11.001514768822*22.3392170277143)))</f>
        <v>17.614159048169533</v>
      </c>
      <c r="BU64">
        <v>13</v>
      </c>
      <c r="BV64">
        <v>5</v>
      </c>
      <c r="BW64">
        <v>2</v>
      </c>
      <c r="BX64">
        <v>5</v>
      </c>
      <c r="CC64">
        <v>13</v>
      </c>
      <c r="CD64">
        <v>2</v>
      </c>
      <c r="CE64">
        <v>7</v>
      </c>
      <c r="CF64">
        <v>10</v>
      </c>
      <c r="CG64">
        <v>13</v>
      </c>
      <c r="CH64">
        <v>5</v>
      </c>
      <c r="CI64">
        <v>4</v>
      </c>
      <c r="CJ64">
        <v>10</v>
      </c>
      <c r="CL64">
        <v>10</v>
      </c>
      <c r="CM64">
        <v>3</v>
      </c>
      <c r="CN64">
        <v>0</v>
      </c>
      <c r="CO64">
        <v>2</v>
      </c>
      <c r="CP64">
        <v>12</v>
      </c>
      <c r="CQ64">
        <v>4</v>
      </c>
      <c r="CR64">
        <v>6</v>
      </c>
      <c r="CS64">
        <v>3</v>
      </c>
      <c r="CT64">
        <v>11</v>
      </c>
      <c r="CU64">
        <v>0</v>
      </c>
      <c r="CV64">
        <v>6</v>
      </c>
      <c r="CW64">
        <v>8</v>
      </c>
      <c r="CX64">
        <v>10</v>
      </c>
      <c r="CY64">
        <v>2</v>
      </c>
      <c r="CZ64">
        <v>3</v>
      </c>
      <c r="DA64">
        <v>8</v>
      </c>
      <c r="DC64">
        <f>((5/13)*100)</f>
        <v>38.461538461538467</v>
      </c>
      <c r="DD64">
        <f>((2/13)*100)</f>
        <v>15.384615384615385</v>
      </c>
      <c r="DE64">
        <f>((5/13)*100)</f>
        <v>38.461538461538467</v>
      </c>
      <c r="DI64">
        <f>((2/13)*100)</f>
        <v>15.384615384615385</v>
      </c>
      <c r="DJ64">
        <f>((7/13)*100)</f>
        <v>53.846153846153847</v>
      </c>
      <c r="DK64">
        <f>((10/13)*100)</f>
        <v>76.923076923076934</v>
      </c>
      <c r="DL64">
        <f>((5/13)*100)</f>
        <v>38.461538461538467</v>
      </c>
      <c r="DM64">
        <f>((4/13)*100)</f>
        <v>30.76923076923077</v>
      </c>
      <c r="DN64">
        <f>((10/13)*100)</f>
        <v>76.923076923076934</v>
      </c>
      <c r="DP64">
        <f>((3/10)*100)</f>
        <v>30</v>
      </c>
      <c r="DQ64">
        <f>((0/10)*100)</f>
        <v>0</v>
      </c>
      <c r="DR64">
        <f>((2/10)*100)</f>
        <v>20</v>
      </c>
      <c r="DS64">
        <f>((4/12)*100)</f>
        <v>33.333333333333329</v>
      </c>
      <c r="DT64">
        <f>((6/12)*100)</f>
        <v>50</v>
      </c>
      <c r="DU64">
        <f>((3/12)*100)</f>
        <v>25</v>
      </c>
      <c r="DV64">
        <f>((0/11)*100)</f>
        <v>0</v>
      </c>
      <c r="DW64">
        <f>((6/11)*100)</f>
        <v>54.54545454545454</v>
      </c>
      <c r="DX64">
        <f>((8/11)*100)</f>
        <v>72.727272727272734</v>
      </c>
      <c r="DY64">
        <f>((2/10)*100)</f>
        <v>20</v>
      </c>
      <c r="DZ64">
        <f>((3/10)*100)</f>
        <v>30</v>
      </c>
      <c r="EA64">
        <f>((8/10)*100)</f>
        <v>80</v>
      </c>
    </row>
    <row r="65" spans="1:131" x14ac:dyDescent="0.25">
      <c r="A65">
        <v>25.199221000000001</v>
      </c>
      <c r="B65">
        <v>6.966653</v>
      </c>
      <c r="E65">
        <v>24.911161000000007</v>
      </c>
      <c r="F65">
        <v>5.0901930000000002</v>
      </c>
      <c r="G65">
        <v>27.033651000000006</v>
      </c>
      <c r="H65">
        <v>9.5955209999999997</v>
      </c>
      <c r="P65">
        <f>(11/200)</f>
        <v>5.5E-2</v>
      </c>
      <c r="BG65">
        <f>ABS($F$65-$H$65)</f>
        <v>4.5053279999999996</v>
      </c>
      <c r="BI65">
        <v>2.8965934999999998</v>
      </c>
      <c r="BJ65">
        <v>2.7406650000000008</v>
      </c>
      <c r="BO65">
        <f>SQRT((ABS($A$65-$G$65)^2+(ABS($B$65-$H$65)^2)))</f>
        <v>3.2056326031415416</v>
      </c>
      <c r="BS65">
        <f>DEGREES(ACOS((6.64644827076386^2+19.7109059219663^2-14.313319612079^2)/(2*6.64644827076386*19.7109059219663)))</f>
        <v>29.598571881330979</v>
      </c>
      <c r="CL65">
        <v>11</v>
      </c>
      <c r="CM65">
        <v>4</v>
      </c>
      <c r="CN65">
        <v>0</v>
      </c>
      <c r="CO65">
        <v>3</v>
      </c>
      <c r="DP65">
        <f>((4/11)*100)</f>
        <v>36.363636363636367</v>
      </c>
      <c r="DQ65">
        <f>((0/11)*100)</f>
        <v>0</v>
      </c>
      <c r="DR65">
        <f>((3/11)*100)</f>
        <v>27.27272727272727</v>
      </c>
    </row>
    <row r="66" spans="1:131" x14ac:dyDescent="0.25">
      <c r="A66" t="s">
        <v>22</v>
      </c>
      <c r="B66" t="s">
        <v>22</v>
      </c>
      <c r="C66" t="s">
        <v>22</v>
      </c>
      <c r="D66" t="s">
        <v>22</v>
      </c>
      <c r="E66" t="s">
        <v>22</v>
      </c>
      <c r="F66" t="s">
        <v>22</v>
      </c>
      <c r="G66" t="s">
        <v>22</v>
      </c>
      <c r="H66" t="s">
        <v>22</v>
      </c>
      <c r="BR66">
        <f>DEGREES(ACOS((12.3121260269502^2+17.8040633939156^2-6.64644827076386^2)/(2*12.3121260269502*17.8040633939156)))</f>
        <v>14.525788706245333</v>
      </c>
      <c r="BS66">
        <f>DEGREES(ACOS((5.58307991140814^2+22.789482693773^2-18.8233186696599^2)/(2*5.58307991140814*22.789482693773)))</f>
        <v>39.550275717425073</v>
      </c>
    </row>
    <row r="67" spans="1:131" x14ac:dyDescent="0.25">
      <c r="A67">
        <v>219.31111100000001</v>
      </c>
      <c r="B67">
        <v>6.414949</v>
      </c>
      <c r="C67">
        <v>230.70626200000001</v>
      </c>
      <c r="D67">
        <v>8.3869699999999998</v>
      </c>
      <c r="E67">
        <v>238.074848</v>
      </c>
      <c r="F67">
        <v>4.9596970000000002</v>
      </c>
      <c r="G67">
        <v>232.77247399999999</v>
      </c>
      <c r="H67">
        <v>9.3266159999999996</v>
      </c>
      <c r="K67">
        <f>(15/200)</f>
        <v>7.4999999999999997E-2</v>
      </c>
      <c r="L67">
        <f>(12/200)</f>
        <v>0.06</v>
      </c>
      <c r="M67">
        <f>(14/200)</f>
        <v>7.0000000000000007E-2</v>
      </c>
      <c r="N67">
        <f>(12/200)</f>
        <v>0.06</v>
      </c>
      <c r="P67">
        <f>(11/200)</f>
        <v>5.5E-2</v>
      </c>
      <c r="Q67">
        <f>(12/200)</f>
        <v>0.06</v>
      </c>
      <c r="R67">
        <f>(11/200)</f>
        <v>5.5E-2</v>
      </c>
      <c r="S67">
        <f>(11/200)</f>
        <v>5.5E-2</v>
      </c>
      <c r="U67">
        <f>0.075+0.055</f>
        <v>0.13</v>
      </c>
      <c r="V67">
        <f>0.06+0.06</f>
        <v>0.12</v>
      </c>
      <c r="W67">
        <f>0.07+0.055</f>
        <v>0.125</v>
      </c>
      <c r="X67">
        <f>0.06+0.055</f>
        <v>0.11499999999999999</v>
      </c>
      <c r="Z67">
        <f>SQRT((ABS($A$68-$A$67)^2+(ABS($B$68-$B$67)^2)))</f>
        <v>22.696203028427227</v>
      </c>
      <c r="AA67">
        <f>SQRT((ABS($C$68-$C$67)^2+(ABS($D$68-$D$67)^2)))</f>
        <v>17.717683058838972</v>
      </c>
      <c r="AB67">
        <f>SQRT((ABS($E$68-$E$67)^2+(ABS($F$68-$F$67)^2)))</f>
        <v>21.615198336127303</v>
      </c>
      <c r="AC67">
        <f>SQRT((ABS($G$68-$G$67)^2+(ABS($H$68-$H$67)^2)))</f>
        <v>18.788860135561698</v>
      </c>
      <c r="AJ67">
        <f>1/0.13</f>
        <v>7.6923076923076916</v>
      </c>
      <c r="AK67">
        <f>1/0.12</f>
        <v>8.3333333333333339</v>
      </c>
      <c r="AL67">
        <f>1/0.125</f>
        <v>8</v>
      </c>
      <c r="AM67">
        <f>1/0.115</f>
        <v>8.695652173913043</v>
      </c>
      <c r="AO67">
        <f t="shared" ref="AO67:AO74" si="32">$Z67/$U67</f>
        <v>174.5861771417479</v>
      </c>
      <c r="AP67">
        <f t="shared" ref="AP67:AP75" si="33">$AA67/$V67</f>
        <v>147.6473588236581</v>
      </c>
      <c r="AQ67">
        <f t="shared" ref="AQ67:AQ74" si="34">$AB67/$W67</f>
        <v>172.92158668901843</v>
      </c>
      <c r="AR67">
        <f t="shared" ref="AR67:AR74" si="35">$AC67/$X67</f>
        <v>163.38139248314522</v>
      </c>
      <c r="AV67">
        <f>((0.075/0.13)*100)</f>
        <v>57.692307692307686</v>
      </c>
      <c r="AW67">
        <f>((0.06/0.12)*100)</f>
        <v>50</v>
      </c>
      <c r="AX67">
        <f>((0.07/0.125)*100)</f>
        <v>56.000000000000007</v>
      </c>
      <c r="AY67">
        <f>((0.06/0.115)*100)</f>
        <v>52.173913043478258</v>
      </c>
      <c r="BA67">
        <f>((0.055/0.13)*100)</f>
        <v>42.307692307692307</v>
      </c>
      <c r="BB67">
        <f>((0.06/0.12)*100)</f>
        <v>50</v>
      </c>
      <c r="BC67">
        <f>((0.055/0.125)*100)</f>
        <v>44</v>
      </c>
      <c r="BD67">
        <f>((0.055/0.115)*100)</f>
        <v>47.826086956521735</v>
      </c>
      <c r="BF67">
        <f>ABS($B$67-$D$67)</f>
        <v>1.9720209999999998</v>
      </c>
      <c r="BG67">
        <f>ABS($F$67-$H$67)</f>
        <v>4.3669189999999993</v>
      </c>
      <c r="BL67">
        <f>SQRT((ABS($A$67-$E$68)^2+(ABS($B$67-$F$68)^2)))</f>
        <v>3.3938845751058069</v>
      </c>
      <c r="BM67">
        <f>SQRT((ABS($C$67-$G$67)^2+(ABS($D$67-$H$67)^2)))</f>
        <v>2.2698384599481769</v>
      </c>
      <c r="BO67">
        <f>SQRT((ABS($A$67-$G$68)^2+(ABS($B$67-$H$68)^2)))</f>
        <v>5.7619230585631858</v>
      </c>
      <c r="BP67">
        <f>SQRT((ABS($C$67-$E$67)^2+(ABS($D$67-$F$67)^2)))</f>
        <v>8.1266389027644692</v>
      </c>
      <c r="BR67">
        <f>DEGREES(ACOS((14.313319612079^2+18.0719987148109^2-5.58307991140814^2)/(2*14.313319612079*18.0719987148109)))</f>
        <v>14.747667978395651</v>
      </c>
      <c r="BS67">
        <f>DEGREES(ACOS((4.93849444944712^2+19.8363452401718^2-17.9173292950117^2)/(2*4.93849444944712*19.8363452401718)))</f>
        <v>60.37851281621122</v>
      </c>
      <c r="BU67">
        <v>15</v>
      </c>
      <c r="BV67">
        <v>7</v>
      </c>
      <c r="BW67">
        <v>5</v>
      </c>
      <c r="BX67">
        <v>6</v>
      </c>
      <c r="BY67">
        <v>12</v>
      </c>
      <c r="BZ67">
        <v>3</v>
      </c>
      <c r="CA67">
        <v>9</v>
      </c>
      <c r="CB67">
        <v>4</v>
      </c>
      <c r="CC67">
        <v>14</v>
      </c>
      <c r="CD67">
        <v>3</v>
      </c>
      <c r="CE67">
        <v>9</v>
      </c>
      <c r="CF67">
        <v>9</v>
      </c>
      <c r="CG67">
        <v>12</v>
      </c>
      <c r="CH67">
        <v>6</v>
      </c>
      <c r="CI67">
        <v>4</v>
      </c>
      <c r="CJ67">
        <v>9</v>
      </c>
      <c r="CL67">
        <v>11</v>
      </c>
      <c r="CM67">
        <v>2</v>
      </c>
      <c r="CN67">
        <v>0</v>
      </c>
      <c r="CO67">
        <v>5</v>
      </c>
      <c r="CP67">
        <v>12</v>
      </c>
      <c r="CQ67">
        <v>0</v>
      </c>
      <c r="CR67">
        <v>8</v>
      </c>
      <c r="CS67">
        <v>3</v>
      </c>
      <c r="CT67">
        <v>11</v>
      </c>
      <c r="CU67">
        <v>0</v>
      </c>
      <c r="CV67">
        <v>8</v>
      </c>
      <c r="CW67">
        <v>6</v>
      </c>
      <c r="CX67">
        <v>11</v>
      </c>
      <c r="CY67">
        <v>5</v>
      </c>
      <c r="CZ67">
        <v>3</v>
      </c>
      <c r="DA67">
        <v>6</v>
      </c>
      <c r="DC67">
        <f>((7/15)*100)</f>
        <v>46.666666666666664</v>
      </c>
      <c r="DD67">
        <f>((5/15)*100)</f>
        <v>33.333333333333329</v>
      </c>
      <c r="DE67">
        <f>((6/15)*100)</f>
        <v>40</v>
      </c>
      <c r="DF67">
        <f>((3/12)*100)</f>
        <v>25</v>
      </c>
      <c r="DG67">
        <f>((9/12)*100)</f>
        <v>75</v>
      </c>
      <c r="DH67">
        <f>((4/12)*100)</f>
        <v>33.333333333333329</v>
      </c>
      <c r="DI67">
        <f>((3/14)*100)</f>
        <v>21.428571428571427</v>
      </c>
      <c r="DJ67">
        <f>((9/14)*100)</f>
        <v>64.285714285714292</v>
      </c>
      <c r="DK67">
        <f>((9/14)*100)</f>
        <v>64.285714285714292</v>
      </c>
      <c r="DL67">
        <f>((6/12)*100)</f>
        <v>50</v>
      </c>
      <c r="DM67">
        <f>((4/12)*100)</f>
        <v>33.333333333333329</v>
      </c>
      <c r="DN67">
        <f>((9/12)*100)</f>
        <v>75</v>
      </c>
      <c r="DP67">
        <f>((2/11)*100)</f>
        <v>18.181818181818183</v>
      </c>
      <c r="DQ67">
        <f>((0/11)*100)</f>
        <v>0</v>
      </c>
      <c r="DR67">
        <f>((5/11)*100)</f>
        <v>45.454545454545453</v>
      </c>
      <c r="DS67">
        <f>((0/12)*100)</f>
        <v>0</v>
      </c>
      <c r="DT67">
        <f>((8/12)*100)</f>
        <v>66.666666666666657</v>
      </c>
      <c r="DU67">
        <f>((3/12)*100)</f>
        <v>25</v>
      </c>
      <c r="DV67">
        <f>((0/11)*100)</f>
        <v>0</v>
      </c>
      <c r="DW67">
        <f>((8/11)*100)</f>
        <v>72.727272727272734</v>
      </c>
      <c r="DX67">
        <f>((6/11)*100)</f>
        <v>54.54545454545454</v>
      </c>
      <c r="DY67">
        <f>((5/11)*100)</f>
        <v>45.454545454545453</v>
      </c>
      <c r="DZ67">
        <f>((3/11)*100)</f>
        <v>27.27272727272727</v>
      </c>
      <c r="EA67">
        <f>((6/11)*100)</f>
        <v>54.54545454545454</v>
      </c>
    </row>
    <row r="68" spans="1:131" x14ac:dyDescent="0.25">
      <c r="A68">
        <v>196.617141</v>
      </c>
      <c r="B68">
        <v>6.7333160000000003</v>
      </c>
      <c r="C68">
        <v>212.99762699999999</v>
      </c>
      <c r="D68">
        <v>7.8208080000000004</v>
      </c>
      <c r="E68">
        <v>216.46318199999999</v>
      </c>
      <c r="F68">
        <v>4.5689390000000003</v>
      </c>
      <c r="G68">
        <v>213.996162</v>
      </c>
      <c r="H68">
        <v>8.6400500000000005</v>
      </c>
      <c r="K68">
        <f>(13/200)</f>
        <v>6.5000000000000002E-2</v>
      </c>
      <c r="L68">
        <f>(13/200)</f>
        <v>6.5000000000000002E-2</v>
      </c>
      <c r="M68">
        <f>(15/200)</f>
        <v>7.4999999999999997E-2</v>
      </c>
      <c r="N68">
        <f>(13/200)</f>
        <v>6.5000000000000002E-2</v>
      </c>
      <c r="P68">
        <f>(10/200)</f>
        <v>0.05</v>
      </c>
      <c r="Q68">
        <f>(10/200)</f>
        <v>0.05</v>
      </c>
      <c r="R68">
        <f>(10/200)</f>
        <v>0.05</v>
      </c>
      <c r="S68">
        <f>(10/200)</f>
        <v>0.05</v>
      </c>
      <c r="U68">
        <f>0.065+0.05</f>
        <v>0.115</v>
      </c>
      <c r="V68">
        <f>0.065+0.05</f>
        <v>0.115</v>
      </c>
      <c r="W68">
        <f>0.075+0.05</f>
        <v>0.125</v>
      </c>
      <c r="X68">
        <f>0.065+0.05</f>
        <v>0.115</v>
      </c>
      <c r="Z68">
        <f>SQRT((ABS($A$69-$A$68)^2+(ABS($B$69-$B$68)^2)))</f>
        <v>23.203698219822858</v>
      </c>
      <c r="AA68">
        <f>SQRT((ABS($C$69-$C$68)^2+(ABS($D$69-$D$68)^2)))</f>
        <v>21.784009680312298</v>
      </c>
      <c r="AB68">
        <f>SQRT((ABS($E$69-$E$68)^2+(ABS($F$69-$F$68)^2)))</f>
        <v>24.02012579123798</v>
      </c>
      <c r="AC68">
        <f>SQRT((ABS($G$69-$G$68)^2+(ABS($H$69-$H$68)^2)))</f>
        <v>22.144151000005152</v>
      </c>
      <c r="AJ68">
        <f>1/0.115</f>
        <v>8.695652173913043</v>
      </c>
      <c r="AK68">
        <f>1/0.115</f>
        <v>8.695652173913043</v>
      </c>
      <c r="AL68">
        <f>1/0.125</f>
        <v>8</v>
      </c>
      <c r="AM68">
        <f>1/0.115</f>
        <v>8.695652173913043</v>
      </c>
      <c r="AO68">
        <f t="shared" si="32"/>
        <v>201.77128886802484</v>
      </c>
      <c r="AP68">
        <f t="shared" si="33"/>
        <v>189.4261711331504</v>
      </c>
      <c r="AQ68">
        <f t="shared" si="34"/>
        <v>192.16100632990384</v>
      </c>
      <c r="AR68">
        <f t="shared" si="35"/>
        <v>192.55783478265349</v>
      </c>
      <c r="AV68">
        <f>((0.065/0.115)*100)</f>
        <v>56.521739130434781</v>
      </c>
      <c r="AW68">
        <f>((0.065/0.115)*100)</f>
        <v>56.521739130434781</v>
      </c>
      <c r="AX68">
        <f>((0.075/0.125)*100)</f>
        <v>60</v>
      </c>
      <c r="AY68">
        <f>((0.065/0.115)*100)</f>
        <v>56.521739130434781</v>
      </c>
      <c r="BA68">
        <f>((0.05/0.115)*100)</f>
        <v>43.478260869565219</v>
      </c>
      <c r="BB68">
        <f>((0.05/0.115)*100)</f>
        <v>43.478260869565219</v>
      </c>
      <c r="BC68">
        <f>((0.05/0.125)*100)</f>
        <v>40</v>
      </c>
      <c r="BD68">
        <f>((0.05/0.115)*100)</f>
        <v>43.478260869565219</v>
      </c>
      <c r="BF68">
        <f>ABS($B$68-$D$68)</f>
        <v>1.0874920000000001</v>
      </c>
      <c r="BG68">
        <f>ABS($F$68-$H$68)</f>
        <v>4.0711110000000001</v>
      </c>
      <c r="BL68">
        <f>SQRT((ABS($A$68-$E$69)^2+(ABS($B$68-$F$69)^2)))</f>
        <v>4.8173227636896145</v>
      </c>
      <c r="BM68">
        <f>SQRT((ABS($C$68-$G$68)^2+(ABS($D$68-$H$68)^2)))</f>
        <v>1.2915996286733005</v>
      </c>
      <c r="BO68">
        <f>SQRT((ABS($A$68-$G$69)^2+(ABS($B$68-$H$69)^2)))</f>
        <v>5.2550249618560398</v>
      </c>
      <c r="BP68">
        <f>SQRT((ABS($C$68-$E$68)^2+(ABS($D$68-$F$68)^2)))</f>
        <v>4.752338734895269</v>
      </c>
      <c r="BR68">
        <f>DEGREES(ACOS((18.8233186696599^2+20.7575758362321^2-4.93849444944712^2)/(2*18.8233186696599*20.7575758362321)))</f>
        <v>13.200171100469429</v>
      </c>
      <c r="BS68">
        <f>DEGREES(ACOS((4.30853460719442^2+28.1118419088318^2-27.4633255780652^2)/(2*4.30853460719442*28.1118419088318)))</f>
        <v>76.972725848171294</v>
      </c>
      <c r="BU68">
        <v>13</v>
      </c>
      <c r="BV68">
        <v>8</v>
      </c>
      <c r="BW68">
        <v>3</v>
      </c>
      <c r="BX68">
        <v>4</v>
      </c>
      <c r="BY68">
        <v>13</v>
      </c>
      <c r="BZ68">
        <v>7</v>
      </c>
      <c r="CA68">
        <v>8</v>
      </c>
      <c r="CB68">
        <v>5</v>
      </c>
      <c r="CC68">
        <v>15</v>
      </c>
      <c r="CD68">
        <v>5</v>
      </c>
      <c r="CE68">
        <v>8</v>
      </c>
      <c r="CF68">
        <v>12</v>
      </c>
      <c r="CG68">
        <v>13</v>
      </c>
      <c r="CH68">
        <v>4</v>
      </c>
      <c r="CI68">
        <v>5</v>
      </c>
      <c r="CJ68">
        <v>12</v>
      </c>
      <c r="CL68">
        <v>10</v>
      </c>
      <c r="CM68">
        <v>4</v>
      </c>
      <c r="CN68">
        <v>0</v>
      </c>
      <c r="CO68">
        <v>1</v>
      </c>
      <c r="CP68">
        <v>10</v>
      </c>
      <c r="CQ68">
        <v>2</v>
      </c>
      <c r="CR68">
        <v>5</v>
      </c>
      <c r="CS68">
        <v>2</v>
      </c>
      <c r="CT68">
        <v>10</v>
      </c>
      <c r="CU68">
        <v>0</v>
      </c>
      <c r="CV68">
        <v>5</v>
      </c>
      <c r="CW68">
        <v>7</v>
      </c>
      <c r="CX68">
        <v>10</v>
      </c>
      <c r="CY68">
        <v>1</v>
      </c>
      <c r="CZ68">
        <v>2</v>
      </c>
      <c r="DA68">
        <v>7</v>
      </c>
      <c r="DC68">
        <f>((8/13)*100)</f>
        <v>61.53846153846154</v>
      </c>
      <c r="DD68">
        <f>((3/13)*100)</f>
        <v>23.076923076923077</v>
      </c>
      <c r="DE68">
        <f>((4/13)*100)</f>
        <v>30.76923076923077</v>
      </c>
      <c r="DF68">
        <f>((7/13)*100)</f>
        <v>53.846153846153847</v>
      </c>
      <c r="DG68">
        <f>((8/13)*100)</f>
        <v>61.53846153846154</v>
      </c>
      <c r="DH68">
        <f>((5/13)*100)</f>
        <v>38.461538461538467</v>
      </c>
      <c r="DI68">
        <f>((5/15)*100)</f>
        <v>33.333333333333329</v>
      </c>
      <c r="DJ68">
        <f>((8/15)*100)</f>
        <v>53.333333333333336</v>
      </c>
      <c r="DK68">
        <f>((12/15)*100)</f>
        <v>80</v>
      </c>
      <c r="DL68">
        <f>((4/13)*100)</f>
        <v>30.76923076923077</v>
      </c>
      <c r="DM68">
        <f>((5/13)*100)</f>
        <v>38.461538461538467</v>
      </c>
      <c r="DN68">
        <f>((12/13)*100)</f>
        <v>92.307692307692307</v>
      </c>
      <c r="DP68">
        <f>((4/10)*100)</f>
        <v>40</v>
      </c>
      <c r="DQ68">
        <f>((0/10)*100)</f>
        <v>0</v>
      </c>
      <c r="DR68">
        <f>((1/10)*100)</f>
        <v>10</v>
      </c>
      <c r="DS68">
        <f>((2/10)*100)</f>
        <v>20</v>
      </c>
      <c r="DT68">
        <f>((5/10)*100)</f>
        <v>50</v>
      </c>
      <c r="DU68">
        <f>((2/10)*100)</f>
        <v>20</v>
      </c>
      <c r="DV68">
        <f>((0/10)*100)</f>
        <v>0</v>
      </c>
      <c r="DW68">
        <f>((5/10)*100)</f>
        <v>50</v>
      </c>
      <c r="DX68">
        <f>((7/10)*100)</f>
        <v>70</v>
      </c>
      <c r="DY68">
        <f>((1/10)*100)</f>
        <v>10</v>
      </c>
      <c r="DZ68">
        <f>((2/10)*100)</f>
        <v>20</v>
      </c>
      <c r="EA68">
        <f>((7/10)*100)</f>
        <v>70</v>
      </c>
    </row>
    <row r="69" spans="1:131" x14ac:dyDescent="0.25">
      <c r="A69">
        <v>173.41356999999999</v>
      </c>
      <c r="B69">
        <v>6.8101529999999997</v>
      </c>
      <c r="C69">
        <v>191.215915</v>
      </c>
      <c r="D69">
        <v>8.1371939999999991</v>
      </c>
      <c r="E69">
        <v>192.44428199999999</v>
      </c>
      <c r="F69">
        <v>4.3262749999999999</v>
      </c>
      <c r="G69">
        <v>191.854232</v>
      </c>
      <c r="H69">
        <v>8.9536730000000002</v>
      </c>
      <c r="K69">
        <f>(11/200)</f>
        <v>5.5E-2</v>
      </c>
      <c r="L69">
        <f>(14/200)</f>
        <v>7.0000000000000007E-2</v>
      </c>
      <c r="M69">
        <f t="shared" ref="M69:M74" si="36">(13/200)</f>
        <v>6.5000000000000002E-2</v>
      </c>
      <c r="N69">
        <f>(13/200)</f>
        <v>6.5000000000000002E-2</v>
      </c>
      <c r="P69">
        <f>(10/200)</f>
        <v>0.05</v>
      </c>
      <c r="Q69">
        <f t="shared" ref="Q69:Q74" si="37">(9/200)</f>
        <v>4.4999999999999998E-2</v>
      </c>
      <c r="R69">
        <f>(10/200)</f>
        <v>0.05</v>
      </c>
      <c r="S69">
        <f>(10/200)</f>
        <v>0.05</v>
      </c>
      <c r="U69">
        <f>0.055+0.05</f>
        <v>0.10500000000000001</v>
      </c>
      <c r="V69">
        <f>0.07+0.045</f>
        <v>0.115</v>
      </c>
      <c r="W69">
        <f>0.065+0.05</f>
        <v>0.115</v>
      </c>
      <c r="X69">
        <f>0.065+0.05</f>
        <v>0.115</v>
      </c>
      <c r="Z69">
        <f>SQRT((ABS($A$70-$A$69)^2+(ABS($B$70-$B$69)^2)))</f>
        <v>19.088940386090851</v>
      </c>
      <c r="AA69">
        <f>SQRT((ABS($C$70-$C$69)^2+(ABS($D$70-$D$69)^2)))</f>
        <v>23.005105995371409</v>
      </c>
      <c r="AB69">
        <f>SQRT((ABS($E$70-$E$69)^2+(ABS($F$70-$F$69)^2)))</f>
        <v>24.004097751733315</v>
      </c>
      <c r="AC69">
        <f>SQRT((ABS($G$70-$G$69)^2+(ABS($H$70-$H$69)^2)))</f>
        <v>24.271144820234024</v>
      </c>
      <c r="AJ69">
        <f>1/0.105</f>
        <v>9.5238095238095237</v>
      </c>
      <c r="AK69">
        <f>1/0.115</f>
        <v>8.695652173913043</v>
      </c>
      <c r="AL69">
        <f>1/0.115</f>
        <v>8.695652173913043</v>
      </c>
      <c r="AM69">
        <f>1/0.115</f>
        <v>8.695652173913043</v>
      </c>
      <c r="AO69">
        <f t="shared" si="32"/>
        <v>181.79943224848427</v>
      </c>
      <c r="AP69">
        <f t="shared" si="33"/>
        <v>200.04439995975136</v>
      </c>
      <c r="AQ69">
        <f t="shared" si="34"/>
        <v>208.73128479768098</v>
      </c>
      <c r="AR69">
        <f t="shared" si="35"/>
        <v>211.0534332194263</v>
      </c>
      <c r="AV69">
        <f>((0.055/0.105)*100)</f>
        <v>52.380952380952387</v>
      </c>
      <c r="AW69">
        <f>((0.07/0.115)*100)</f>
        <v>60.869565217391312</v>
      </c>
      <c r="AX69">
        <f>((0.065/0.115)*100)</f>
        <v>56.521739130434781</v>
      </c>
      <c r="AY69">
        <f>((0.065/0.115)*100)</f>
        <v>56.521739130434781</v>
      </c>
      <c r="BA69">
        <f>((0.05/0.105)*100)</f>
        <v>47.61904761904762</v>
      </c>
      <c r="BB69">
        <f>((0.045/0.115)*100)</f>
        <v>39.130434782608688</v>
      </c>
      <c r="BC69">
        <f>((0.05/0.115)*100)</f>
        <v>43.478260869565219</v>
      </c>
      <c r="BD69">
        <f>((0.05/0.115)*100)</f>
        <v>43.478260869565219</v>
      </c>
      <c r="BF69">
        <f>ABS($B$69-$D$69)</f>
        <v>1.3270409999999995</v>
      </c>
      <c r="BG69">
        <f>ABS($F$69-$H$69)</f>
        <v>4.6273980000000003</v>
      </c>
      <c r="BL69">
        <f>SQRT((ABS($A$69-$E$70)^2+(ABS($B$69-$F$70)^2)))</f>
        <v>5.3612104084198133</v>
      </c>
      <c r="BM69">
        <f>SQRT((ABS($C$69-$G$69)^2+(ABS($D$69-$H$69)^2)))</f>
        <v>1.0363814693104092</v>
      </c>
      <c r="BO69">
        <f>SQRT((ABS($A$69-$G$70)^2+(ABS($B$69-$H$70)^2)))</f>
        <v>6.3442708856439101</v>
      </c>
      <c r="BP69">
        <f>SQRT((ABS($C$69-$E$69)^2+(ABS($D$69-$F$69)^2)))</f>
        <v>4.0039966422625746</v>
      </c>
      <c r="BR69">
        <f>DEGREES(ACOS((17.9173292950117^2+18.1508598114026^2-4.30853460719442^2)/(2*17.9173292950117*18.1508598114026)))</f>
        <v>13.701350789437965</v>
      </c>
      <c r="BS69">
        <f>DEGREES(ACOS((4.52843667233903^2+21.7254519728118^2-21.6459712725262^2)/(2*4.52843667233903*21.7254519728118)))</f>
        <v>83.007525322191157</v>
      </c>
      <c r="BU69">
        <v>11</v>
      </c>
      <c r="BV69">
        <v>6</v>
      </c>
      <c r="BW69">
        <v>3</v>
      </c>
      <c r="BX69">
        <v>4</v>
      </c>
      <c r="BY69">
        <v>14</v>
      </c>
      <c r="BZ69">
        <v>8</v>
      </c>
      <c r="CA69">
        <v>6</v>
      </c>
      <c r="CB69">
        <v>5</v>
      </c>
      <c r="CC69">
        <v>13</v>
      </c>
      <c r="CD69">
        <v>3</v>
      </c>
      <c r="CE69">
        <v>6</v>
      </c>
      <c r="CF69">
        <v>12</v>
      </c>
      <c r="CG69">
        <v>13</v>
      </c>
      <c r="CH69">
        <v>4</v>
      </c>
      <c r="CI69">
        <v>5</v>
      </c>
      <c r="CJ69">
        <v>12</v>
      </c>
      <c r="CL69">
        <v>10</v>
      </c>
      <c r="CM69">
        <v>4</v>
      </c>
      <c r="CN69">
        <v>0</v>
      </c>
      <c r="CO69">
        <v>1</v>
      </c>
      <c r="CP69">
        <v>9</v>
      </c>
      <c r="CQ69">
        <v>4</v>
      </c>
      <c r="CR69">
        <v>2</v>
      </c>
      <c r="CS69">
        <v>1</v>
      </c>
      <c r="CT69">
        <v>10</v>
      </c>
      <c r="CU69">
        <v>0</v>
      </c>
      <c r="CV69">
        <v>2</v>
      </c>
      <c r="CW69">
        <v>9</v>
      </c>
      <c r="CX69">
        <v>10</v>
      </c>
      <c r="CY69">
        <v>1</v>
      </c>
      <c r="CZ69">
        <v>1</v>
      </c>
      <c r="DA69">
        <v>9</v>
      </c>
      <c r="DC69">
        <f>((6/11)*100)</f>
        <v>54.54545454545454</v>
      </c>
      <c r="DD69">
        <f>((3/11)*100)</f>
        <v>27.27272727272727</v>
      </c>
      <c r="DE69">
        <f>((4/11)*100)</f>
        <v>36.363636363636367</v>
      </c>
      <c r="DF69">
        <f>((8/14)*100)</f>
        <v>57.142857142857139</v>
      </c>
      <c r="DG69">
        <f>((6/14)*100)</f>
        <v>42.857142857142854</v>
      </c>
      <c r="DH69">
        <f>((5/14)*100)</f>
        <v>35.714285714285715</v>
      </c>
      <c r="DI69">
        <f>((3/13)*100)</f>
        <v>23.076923076923077</v>
      </c>
      <c r="DJ69">
        <f>((6/13)*100)</f>
        <v>46.153846153846153</v>
      </c>
      <c r="DK69">
        <f>((12/13)*100)</f>
        <v>92.307692307692307</v>
      </c>
      <c r="DL69">
        <f>((4/13)*100)</f>
        <v>30.76923076923077</v>
      </c>
      <c r="DM69">
        <f>((5/13)*100)</f>
        <v>38.461538461538467</v>
      </c>
      <c r="DN69">
        <f>((12/13)*100)</f>
        <v>92.307692307692307</v>
      </c>
      <c r="DP69">
        <f>((4/10)*100)</f>
        <v>40</v>
      </c>
      <c r="DQ69">
        <f>((0/10)*100)</f>
        <v>0</v>
      </c>
      <c r="DR69">
        <f>((1/10)*100)</f>
        <v>10</v>
      </c>
      <c r="DS69">
        <f>((4/9)*100)</f>
        <v>44.444444444444443</v>
      </c>
      <c r="DT69">
        <f>((2/9)*100)</f>
        <v>22.222222222222221</v>
      </c>
      <c r="DU69">
        <f>((1/9)*100)</f>
        <v>11.111111111111111</v>
      </c>
      <c r="DV69">
        <f>((0/10)*100)</f>
        <v>0</v>
      </c>
      <c r="DW69">
        <f>((2/10)*100)</f>
        <v>20</v>
      </c>
      <c r="DX69">
        <f>((9/10)*100)</f>
        <v>90</v>
      </c>
      <c r="DY69">
        <f>((1/10)*100)</f>
        <v>10</v>
      </c>
      <c r="DZ69">
        <f>((1/10)*100)</f>
        <v>10</v>
      </c>
      <c r="EA69">
        <f>((9/10)*100)</f>
        <v>90</v>
      </c>
    </row>
    <row r="70" spans="1:131" x14ac:dyDescent="0.25">
      <c r="A70">
        <v>154.33719299999998</v>
      </c>
      <c r="B70">
        <v>7.5026020000000004</v>
      </c>
      <c r="C70">
        <v>168.21142699999999</v>
      </c>
      <c r="D70">
        <v>8.3058169999999993</v>
      </c>
      <c r="E70">
        <v>168.444795</v>
      </c>
      <c r="F70">
        <v>4.796735</v>
      </c>
      <c r="G70">
        <v>167.585815</v>
      </c>
      <c r="H70">
        <v>9.3175509999999999</v>
      </c>
      <c r="K70">
        <f>(15/200)</f>
        <v>7.4999999999999997E-2</v>
      </c>
      <c r="L70">
        <f>(13/200)</f>
        <v>6.5000000000000002E-2</v>
      </c>
      <c r="M70">
        <f t="shared" si="36"/>
        <v>6.5000000000000002E-2</v>
      </c>
      <c r="N70">
        <f>(11/200)</f>
        <v>5.5E-2</v>
      </c>
      <c r="P70">
        <f>(10/200)</f>
        <v>0.05</v>
      </c>
      <c r="Q70">
        <f t="shared" si="37"/>
        <v>4.4999999999999998E-2</v>
      </c>
      <c r="R70">
        <f>(10/200)</f>
        <v>0.05</v>
      </c>
      <c r="S70">
        <f>(11/200)</f>
        <v>5.5E-2</v>
      </c>
      <c r="U70">
        <f>0.075+0.05</f>
        <v>0.125</v>
      </c>
      <c r="V70">
        <f>0.065+0.045</f>
        <v>0.11</v>
      </c>
      <c r="W70">
        <f>0.065+0.05</f>
        <v>0.115</v>
      </c>
      <c r="X70">
        <f>0.055+0.055</f>
        <v>0.11</v>
      </c>
      <c r="Z70">
        <f>SQRT((ABS($A$71-$A$70)^2+(ABS($B$71-$B$70)^2)))</f>
        <v>31.874542364315271</v>
      </c>
      <c r="AA70">
        <f>SQRT((ABS($C$71-$C$70)^2+(ABS($D$71-$D$70)^2)))</f>
        <v>17.850192021723505</v>
      </c>
      <c r="AB70">
        <f>SQRT((ABS($E$71-$E$70)^2+(ABS($F$71-$F$70)^2)))</f>
        <v>17.816924261955094</v>
      </c>
      <c r="AC70">
        <f>SQRT((ABS($G$71-$G$70)^2+(ABS($H$71-$H$70)^2)))</f>
        <v>17.426048581365187</v>
      </c>
      <c r="AJ70">
        <f>1/0.125</f>
        <v>8</v>
      </c>
      <c r="AK70">
        <f>1/0.11</f>
        <v>9.0909090909090917</v>
      </c>
      <c r="AL70">
        <f>1/0.115</f>
        <v>8.695652173913043</v>
      </c>
      <c r="AM70">
        <f>1/0.11</f>
        <v>9.0909090909090917</v>
      </c>
      <c r="AO70">
        <f t="shared" si="32"/>
        <v>254.99633891452217</v>
      </c>
      <c r="AP70">
        <f t="shared" si="33"/>
        <v>162.27447292475912</v>
      </c>
      <c r="AQ70">
        <f t="shared" si="34"/>
        <v>154.92977619091386</v>
      </c>
      <c r="AR70">
        <f t="shared" si="35"/>
        <v>158.41862346695623</v>
      </c>
      <c r="AV70">
        <f>((0.075/0.125)*100)</f>
        <v>60</v>
      </c>
      <c r="AW70">
        <f>((0.065/0.11)*100)</f>
        <v>59.090909090909093</v>
      </c>
      <c r="AX70">
        <f>((0.065/0.115)*100)</f>
        <v>56.521739130434781</v>
      </c>
      <c r="AY70">
        <f>((0.055/0.11)*100)</f>
        <v>50</v>
      </c>
      <c r="BA70">
        <f>((0.05/0.125)*100)</f>
        <v>40</v>
      </c>
      <c r="BB70">
        <f>((0.045/0.11)*100)</f>
        <v>40.909090909090907</v>
      </c>
      <c r="BC70">
        <f>((0.05/0.115)*100)</f>
        <v>43.478260869565219</v>
      </c>
      <c r="BD70">
        <f>((0.055/0.11)*100)</f>
        <v>50</v>
      </c>
      <c r="BF70">
        <f>ABS($B$70-$D$70)</f>
        <v>0.8032149999999989</v>
      </c>
      <c r="BG70">
        <f>ABS($F$70-$H$70)</f>
        <v>4.5208159999999999</v>
      </c>
      <c r="BL70">
        <f>SQRT((ABS($A$70-$E$71)^2+(ABS($B$70-$F$71)^2)))</f>
        <v>4.1546050439151125</v>
      </c>
      <c r="BM70">
        <f>SQRT((ABS($C$70-$G$70)^2+(ABS($D$70-$H$70)^2)))</f>
        <v>1.1895360697767801</v>
      </c>
      <c r="BO70">
        <f>SQRT((ABS($A$70-$G$71)^2+(ABS($B$70-$H$71)^2)))</f>
        <v>4.6477269612063932</v>
      </c>
      <c r="BP70">
        <f>SQRT((ABS($C$70-$E$70)^2+(ABS($D$70-$F$70)^2)))</f>
        <v>3.5168333918666095</v>
      </c>
      <c r="BR70">
        <f>DEGREES(ACOS((27.4633255780652^2+28.0369501758705^2-4.52843667233903^2)/(2*27.4633255780652*28.0369501758705)))</f>
        <v>9.2852112216456071</v>
      </c>
      <c r="BS70">
        <f>DEGREES(ACOS((4.73990355568993^2+22.9723234755705^2-23.0977065706121^2)/(2*4.73990355568993*22.9723234755705)))</f>
        <v>85.604503070587768</v>
      </c>
      <c r="BU70">
        <v>15</v>
      </c>
      <c r="BV70">
        <v>9</v>
      </c>
      <c r="BW70">
        <v>5</v>
      </c>
      <c r="BX70">
        <v>5</v>
      </c>
      <c r="BY70">
        <v>13</v>
      </c>
      <c r="BZ70">
        <v>6</v>
      </c>
      <c r="CA70">
        <v>5</v>
      </c>
      <c r="CB70">
        <v>3</v>
      </c>
      <c r="CC70">
        <v>13</v>
      </c>
      <c r="CD70">
        <v>5</v>
      </c>
      <c r="CE70">
        <v>5</v>
      </c>
      <c r="CF70">
        <v>11</v>
      </c>
      <c r="CG70">
        <v>11</v>
      </c>
      <c r="CH70">
        <v>5</v>
      </c>
      <c r="CI70">
        <v>3</v>
      </c>
      <c r="CJ70">
        <v>11</v>
      </c>
      <c r="CL70">
        <v>10</v>
      </c>
      <c r="CM70">
        <v>3</v>
      </c>
      <c r="CN70">
        <v>2</v>
      </c>
      <c r="CO70">
        <v>4</v>
      </c>
      <c r="CP70">
        <v>9</v>
      </c>
      <c r="CQ70">
        <v>4</v>
      </c>
      <c r="CR70">
        <v>2</v>
      </c>
      <c r="CS70">
        <v>1</v>
      </c>
      <c r="CT70">
        <v>10</v>
      </c>
      <c r="CU70">
        <v>2</v>
      </c>
      <c r="CV70">
        <v>2</v>
      </c>
      <c r="CW70">
        <v>9</v>
      </c>
      <c r="CX70">
        <v>11</v>
      </c>
      <c r="CY70">
        <v>4</v>
      </c>
      <c r="CZ70">
        <v>1</v>
      </c>
      <c r="DA70">
        <v>9</v>
      </c>
      <c r="DC70">
        <f>((9/15)*100)</f>
        <v>60</v>
      </c>
      <c r="DD70">
        <f>((5/15)*100)</f>
        <v>33.333333333333329</v>
      </c>
      <c r="DE70">
        <f>((5/15)*100)</f>
        <v>33.333333333333329</v>
      </c>
      <c r="DF70">
        <f>((6/13)*100)</f>
        <v>46.153846153846153</v>
      </c>
      <c r="DG70">
        <f>((5/13)*100)</f>
        <v>38.461538461538467</v>
      </c>
      <c r="DH70">
        <f>((3/13)*100)</f>
        <v>23.076923076923077</v>
      </c>
      <c r="DI70">
        <f>((5/13)*100)</f>
        <v>38.461538461538467</v>
      </c>
      <c r="DJ70">
        <f>((5/13)*100)</f>
        <v>38.461538461538467</v>
      </c>
      <c r="DK70">
        <f>((11/13)*100)</f>
        <v>84.615384615384613</v>
      </c>
      <c r="DL70">
        <f>((5/11)*100)</f>
        <v>45.454545454545453</v>
      </c>
      <c r="DM70">
        <f>((3/11)*100)</f>
        <v>27.27272727272727</v>
      </c>
      <c r="DN70">
        <f>((11/11)*100)</f>
        <v>100</v>
      </c>
      <c r="DP70">
        <f>((3/10)*100)</f>
        <v>30</v>
      </c>
      <c r="DQ70">
        <f>((2/10)*100)</f>
        <v>20</v>
      </c>
      <c r="DR70">
        <f>((4/10)*100)</f>
        <v>40</v>
      </c>
      <c r="DS70">
        <f>((4/9)*100)</f>
        <v>44.444444444444443</v>
      </c>
      <c r="DT70">
        <f>((2/9)*100)</f>
        <v>22.222222222222221</v>
      </c>
      <c r="DU70">
        <f>((1/9)*100)</f>
        <v>11.111111111111111</v>
      </c>
      <c r="DV70">
        <f>((2/10)*100)</f>
        <v>20</v>
      </c>
      <c r="DW70">
        <f>((2/10)*100)</f>
        <v>20</v>
      </c>
      <c r="DX70">
        <f>((9/10)*100)</f>
        <v>90</v>
      </c>
      <c r="DY70">
        <f>((4/11)*100)</f>
        <v>36.363636363636367</v>
      </c>
      <c r="DZ70">
        <f>((1/11)*100)</f>
        <v>9.0909090909090917</v>
      </c>
      <c r="EA70">
        <f>((9/11)*100)</f>
        <v>81.818181818181827</v>
      </c>
    </row>
    <row r="71" spans="1:131" x14ac:dyDescent="0.25">
      <c r="A71">
        <v>122.524236</v>
      </c>
      <c r="B71">
        <v>5.5221429999999998</v>
      </c>
      <c r="C71">
        <v>150.364846</v>
      </c>
      <c r="D71">
        <v>8.6648460000000007</v>
      </c>
      <c r="E71">
        <v>150.645815</v>
      </c>
      <c r="F71">
        <v>5.5961730000000003</v>
      </c>
      <c r="G71">
        <v>150.16122300000001</v>
      </c>
      <c r="H71">
        <v>9.5428569999999997</v>
      </c>
      <c r="K71">
        <f>(14/200)</f>
        <v>7.0000000000000007E-2</v>
      </c>
      <c r="L71">
        <f>(15/200)</f>
        <v>7.4999999999999997E-2</v>
      </c>
      <c r="M71">
        <f t="shared" si="36"/>
        <v>6.5000000000000002E-2</v>
      </c>
      <c r="N71">
        <f>(13/200)</f>
        <v>6.5000000000000002E-2</v>
      </c>
      <c r="P71">
        <f>(9/200)</f>
        <v>4.4999999999999998E-2</v>
      </c>
      <c r="Q71">
        <f t="shared" si="37"/>
        <v>4.4999999999999998E-2</v>
      </c>
      <c r="R71">
        <f>(10/200)</f>
        <v>0.05</v>
      </c>
      <c r="S71">
        <f>(11/200)</f>
        <v>5.5E-2</v>
      </c>
      <c r="U71">
        <f>0.07+0.045</f>
        <v>0.115</v>
      </c>
      <c r="V71">
        <f>0.075+0.045</f>
        <v>0.12</v>
      </c>
      <c r="W71">
        <f>0.065+0.05</f>
        <v>0.115</v>
      </c>
      <c r="X71">
        <f>0.065+0.055</f>
        <v>0.12</v>
      </c>
      <c r="Z71">
        <f>SQRT((ABS($A$72-$A$71)^2+(ABS($B$72-$B$71)^2)))</f>
        <v>25.002730635715952</v>
      </c>
      <c r="AA71">
        <f>SQRT((ABS($C$72-$C$71)^2+(ABS($D$72-$D$71)^2)))</f>
        <v>33.805667842716495</v>
      </c>
      <c r="AB71">
        <f>SQRT((ABS($E$72-$E$71)^2+(ABS($F$72-$F$71)^2)))</f>
        <v>33.437751911509302</v>
      </c>
      <c r="AC71">
        <f>SQRT((ABS($G$72-$G$71)^2+(ABS($H$72-$H$71)^2)))</f>
        <v>33.951939583365103</v>
      </c>
      <c r="AJ71">
        <f>1/0.115</f>
        <v>8.695652173913043</v>
      </c>
      <c r="AK71">
        <f>1/0.12</f>
        <v>8.3333333333333339</v>
      </c>
      <c r="AL71">
        <f>1/0.115</f>
        <v>8.695652173913043</v>
      </c>
      <c r="AM71">
        <f>1/0.12</f>
        <v>8.3333333333333339</v>
      </c>
      <c r="AO71">
        <f t="shared" si="32"/>
        <v>217.41504900622567</v>
      </c>
      <c r="AP71">
        <f t="shared" si="33"/>
        <v>281.71389868930413</v>
      </c>
      <c r="AQ71">
        <f t="shared" si="34"/>
        <v>290.76306010008085</v>
      </c>
      <c r="AR71">
        <f t="shared" si="35"/>
        <v>282.93282986137586</v>
      </c>
      <c r="AV71">
        <f>((0.07/0.115)*100)</f>
        <v>60.869565217391312</v>
      </c>
      <c r="AW71">
        <f>((0.075/0.12)*100)</f>
        <v>62.5</v>
      </c>
      <c r="AX71">
        <f>((0.065/0.115)*100)</f>
        <v>56.521739130434781</v>
      </c>
      <c r="AY71">
        <f>((0.065/0.12)*100)</f>
        <v>54.166666666666671</v>
      </c>
      <c r="BA71">
        <f>((0.045/0.115)*100)</f>
        <v>39.130434782608688</v>
      </c>
      <c r="BB71">
        <f>((0.045/0.12)*100)</f>
        <v>37.5</v>
      </c>
      <c r="BC71">
        <f>((0.05/0.115)*100)</f>
        <v>43.478260869565219</v>
      </c>
      <c r="BD71">
        <f>((0.055/0.12)*100)</f>
        <v>45.833333333333336</v>
      </c>
      <c r="BF71">
        <f>ABS($B$71-$D$71)</f>
        <v>3.1427030000000009</v>
      </c>
      <c r="BG71">
        <f>ABS($F$71-$H$71)</f>
        <v>3.9466839999999994</v>
      </c>
      <c r="BL71">
        <f>SQRT((ABS($A$71-$E$72)^2+(ABS($B$71-$F$72)^2)))</f>
        <v>5.6226616334289483</v>
      </c>
      <c r="BM71">
        <f>SQRT((ABS($C$71-$G$71)^2+(ABS($D$71-$H$71)^2)))</f>
        <v>0.90131328751438888</v>
      </c>
      <c r="BO71">
        <f>SQRT((ABS($A$71-$G$72)^2+(ABS($B$71-$H$72)^2)))</f>
        <v>6.8836168519911771</v>
      </c>
      <c r="BP71">
        <f>SQRT((ABS($C$71-$E$71)^2+(ABS($D$71-$F$71)^2)))</f>
        <v>3.0815089744944766</v>
      </c>
      <c r="BR71">
        <f>DEGREES(ACOS((21.6459712725262^2+21.5869497065247^2-4.73990355568993^2)/(2*21.6459712725262*21.5869497065247)))</f>
        <v>12.587748573863163</v>
      </c>
      <c r="BS71">
        <f>DEGREES(ACOS((4.72487284906049^2+16.3577455841297^2-16.1314355336765^2)/(2*4.72487284906049*16.3577455841297)))</f>
        <v>78.931095663769256</v>
      </c>
      <c r="BU71">
        <v>14</v>
      </c>
      <c r="BV71">
        <v>8</v>
      </c>
      <c r="BW71">
        <v>4</v>
      </c>
      <c r="BX71">
        <v>5</v>
      </c>
      <c r="BY71">
        <v>15</v>
      </c>
      <c r="BZ71">
        <v>9</v>
      </c>
      <c r="CA71">
        <v>6</v>
      </c>
      <c r="CB71">
        <v>5</v>
      </c>
      <c r="CC71">
        <v>13</v>
      </c>
      <c r="CD71">
        <v>4</v>
      </c>
      <c r="CE71">
        <v>6</v>
      </c>
      <c r="CF71">
        <v>12</v>
      </c>
      <c r="CG71">
        <v>13</v>
      </c>
      <c r="CH71">
        <v>5</v>
      </c>
      <c r="CI71">
        <v>5</v>
      </c>
      <c r="CJ71">
        <v>12</v>
      </c>
      <c r="CL71">
        <v>9</v>
      </c>
      <c r="CM71">
        <v>3</v>
      </c>
      <c r="CN71">
        <v>0</v>
      </c>
      <c r="CO71">
        <v>1</v>
      </c>
      <c r="CP71">
        <v>9</v>
      </c>
      <c r="CQ71">
        <v>3</v>
      </c>
      <c r="CR71">
        <v>1</v>
      </c>
      <c r="CS71">
        <v>1</v>
      </c>
      <c r="CT71">
        <v>10</v>
      </c>
      <c r="CU71">
        <v>0</v>
      </c>
      <c r="CV71">
        <v>1</v>
      </c>
      <c r="CW71">
        <v>10</v>
      </c>
      <c r="CX71">
        <v>11</v>
      </c>
      <c r="CY71">
        <v>1</v>
      </c>
      <c r="CZ71">
        <v>1</v>
      </c>
      <c r="DA71">
        <v>10</v>
      </c>
      <c r="DC71">
        <f>((8/14)*100)</f>
        <v>57.142857142857139</v>
      </c>
      <c r="DD71">
        <f>((4/14)*100)</f>
        <v>28.571428571428569</v>
      </c>
      <c r="DE71">
        <f>((5/14)*100)</f>
        <v>35.714285714285715</v>
      </c>
      <c r="DF71">
        <f>((9/15)*100)</f>
        <v>60</v>
      </c>
      <c r="DG71">
        <f>((6/15)*100)</f>
        <v>40</v>
      </c>
      <c r="DH71">
        <f>((5/15)*100)</f>
        <v>33.333333333333329</v>
      </c>
      <c r="DI71">
        <f>((4/13)*100)</f>
        <v>30.76923076923077</v>
      </c>
      <c r="DJ71">
        <f>((6/13)*100)</f>
        <v>46.153846153846153</v>
      </c>
      <c r="DK71">
        <f>((12/13)*100)</f>
        <v>92.307692307692307</v>
      </c>
      <c r="DL71">
        <f>((5/13)*100)</f>
        <v>38.461538461538467</v>
      </c>
      <c r="DM71">
        <f>((5/13)*100)</f>
        <v>38.461538461538467</v>
      </c>
      <c r="DN71">
        <f>((12/13)*100)</f>
        <v>92.307692307692307</v>
      </c>
      <c r="DP71">
        <f>((3/9)*100)</f>
        <v>33.333333333333329</v>
      </c>
      <c r="DQ71">
        <f>((0/9)*100)</f>
        <v>0</v>
      </c>
      <c r="DR71">
        <f>((1/9)*100)</f>
        <v>11.111111111111111</v>
      </c>
      <c r="DS71">
        <f>((3/9)*100)</f>
        <v>33.333333333333329</v>
      </c>
      <c r="DT71">
        <f>((1/9)*100)</f>
        <v>11.111111111111111</v>
      </c>
      <c r="DU71">
        <f>((1/9)*100)</f>
        <v>11.111111111111111</v>
      </c>
      <c r="DV71">
        <f>((0/10)*100)</f>
        <v>0</v>
      </c>
      <c r="DW71">
        <f>((1/10)*100)</f>
        <v>10</v>
      </c>
      <c r="DX71">
        <f>((10/10)*100)</f>
        <v>100</v>
      </c>
      <c r="DY71">
        <f>((1/11)*100)</f>
        <v>9.0909090909090917</v>
      </c>
      <c r="DZ71">
        <f>((1/11)*100)</f>
        <v>9.0909090909090917</v>
      </c>
      <c r="EA71">
        <f>((10/11)*100)</f>
        <v>90.909090909090907</v>
      </c>
    </row>
    <row r="72" spans="1:131" x14ac:dyDescent="0.25">
      <c r="A72">
        <v>97.538724000000002</v>
      </c>
      <c r="B72">
        <v>6.4498980000000001</v>
      </c>
      <c r="C72">
        <v>116.58969200000001</v>
      </c>
      <c r="D72">
        <v>7.2288269999999999</v>
      </c>
      <c r="E72">
        <v>117.27306100000001</v>
      </c>
      <c r="F72">
        <v>3.5122960000000001</v>
      </c>
      <c r="G72">
        <v>116.23158000000001</v>
      </c>
      <c r="H72">
        <v>8.312602</v>
      </c>
      <c r="K72">
        <f>(11/200)</f>
        <v>5.5E-2</v>
      </c>
      <c r="L72">
        <f>(14/200)</f>
        <v>7.0000000000000007E-2</v>
      </c>
      <c r="M72">
        <f t="shared" si="36"/>
        <v>6.5000000000000002E-2</v>
      </c>
      <c r="N72">
        <f>(12/200)</f>
        <v>0.06</v>
      </c>
      <c r="P72">
        <f>(10/200)</f>
        <v>0.05</v>
      </c>
      <c r="Q72">
        <f t="shared" si="37"/>
        <v>4.4999999999999998E-2</v>
      </c>
      <c r="R72">
        <f>(10/200)</f>
        <v>0.05</v>
      </c>
      <c r="S72">
        <f>(10/200)</f>
        <v>0.05</v>
      </c>
      <c r="U72">
        <f>0.055+0.05</f>
        <v>0.10500000000000001</v>
      </c>
      <c r="V72">
        <f>0.07+0.045</f>
        <v>0.115</v>
      </c>
      <c r="W72">
        <f>0.065+0.05</f>
        <v>0.115</v>
      </c>
      <c r="X72">
        <f>0.06+0.05</f>
        <v>0.11</v>
      </c>
      <c r="Z72">
        <f>SQRT((ABS($A$73-$A$72)^2+(ABS($B$73-$B$72)^2)))</f>
        <v>20.491257115026027</v>
      </c>
      <c r="AA72">
        <f>SQRT((ABS($C$73-$C$72)^2+(ABS($D$73-$D$72)^2)))</f>
        <v>24.691314945271476</v>
      </c>
      <c r="AB72">
        <f>SQRT((ABS($E$73-$E$72)^2+(ABS($F$73-$F$72)^2)))</f>
        <v>25.377021219706819</v>
      </c>
      <c r="AC72">
        <f>SQRT((ABS($G$73-$G$72)^2+(ABS($H$73-$H$72)^2)))</f>
        <v>24.531563654370771</v>
      </c>
      <c r="AJ72">
        <f>1/0.105</f>
        <v>9.5238095238095237</v>
      </c>
      <c r="AK72">
        <f>1/0.115</f>
        <v>8.695652173913043</v>
      </c>
      <c r="AL72">
        <f>1/0.115</f>
        <v>8.695652173913043</v>
      </c>
      <c r="AM72">
        <f>1/0.11</f>
        <v>9.0909090909090917</v>
      </c>
      <c r="AO72">
        <f t="shared" si="32"/>
        <v>195.15482966691454</v>
      </c>
      <c r="AP72">
        <f t="shared" si="33"/>
        <v>214.70708648062151</v>
      </c>
      <c r="AQ72">
        <f t="shared" si="34"/>
        <v>220.66974973658102</v>
      </c>
      <c r="AR72">
        <f t="shared" si="35"/>
        <v>223.0142150397343</v>
      </c>
      <c r="AV72">
        <f>((0.055/0.105)*100)</f>
        <v>52.380952380952387</v>
      </c>
      <c r="AW72">
        <f>((0.07/0.115)*100)</f>
        <v>60.869565217391312</v>
      </c>
      <c r="AX72">
        <f>((0.065/0.115)*100)</f>
        <v>56.521739130434781</v>
      </c>
      <c r="AY72">
        <f>((0.06/0.11)*100)</f>
        <v>54.54545454545454</v>
      </c>
      <c r="BA72">
        <f>((0.05/0.105)*100)</f>
        <v>47.61904761904762</v>
      </c>
      <c r="BB72">
        <f>((0.045/0.115)*100)</f>
        <v>39.130434782608688</v>
      </c>
      <c r="BC72">
        <f>((0.05/0.115)*100)</f>
        <v>43.478260869565219</v>
      </c>
      <c r="BD72">
        <f>((0.05/0.11)*100)</f>
        <v>45.45454545454546</v>
      </c>
      <c r="BF72">
        <f>ABS($B$72-$D$72)</f>
        <v>0.77892899999999976</v>
      </c>
      <c r="BG72">
        <f>ABS($F$72-$H$72)</f>
        <v>4.800306</v>
      </c>
      <c r="BL72">
        <f>SQRT((ABS($A$72-$E$73)^2+(ABS($B$72-$F$73)^2)))</f>
        <v>5.8951432375966011</v>
      </c>
      <c r="BM72">
        <f>SQRT((ABS($C$72-$G$72)^2+(ABS($D$72-$H$72)^2)))</f>
        <v>1.1414081019376918</v>
      </c>
      <c r="BO72">
        <f>SQRT((ABS($A$72-$G$73)^2+(ABS($B$72-$H$73)^2)))</f>
        <v>6.5906593572076613</v>
      </c>
      <c r="BP72">
        <f>SQRT((ABS($C$72-$E$72)^2+(ABS($D$72-$F$72)^2)))</f>
        <v>3.778835252312807</v>
      </c>
      <c r="BR72">
        <f>DEGREES(ACOS((23.0977065706121^2+23.3612702731763^2-4.72487284906049^2)/(2*23.0977065706121*23.3612702731763)))</f>
        <v>11.656080424980306</v>
      </c>
      <c r="BS72">
        <f>DEGREES(ACOS((5.23100470223073^2+16.3388984346346^2-14.5583209709913^2)/(2*5.23100470223073*16.3388984346346)))</f>
        <v>61.189123740633562</v>
      </c>
      <c r="BU72">
        <v>11</v>
      </c>
      <c r="BV72">
        <v>6</v>
      </c>
      <c r="BW72">
        <v>3</v>
      </c>
      <c r="BX72">
        <v>3</v>
      </c>
      <c r="BY72">
        <v>14</v>
      </c>
      <c r="BZ72">
        <v>8</v>
      </c>
      <c r="CA72">
        <v>6</v>
      </c>
      <c r="CB72">
        <v>5</v>
      </c>
      <c r="CC72">
        <v>13</v>
      </c>
      <c r="CD72">
        <v>3</v>
      </c>
      <c r="CE72">
        <v>6</v>
      </c>
      <c r="CF72">
        <v>12</v>
      </c>
      <c r="CG72">
        <v>12</v>
      </c>
      <c r="CH72">
        <v>3</v>
      </c>
      <c r="CI72">
        <v>5</v>
      </c>
      <c r="CJ72">
        <v>12</v>
      </c>
      <c r="CL72">
        <v>10</v>
      </c>
      <c r="CM72">
        <v>4</v>
      </c>
      <c r="CN72">
        <v>0</v>
      </c>
      <c r="CO72">
        <v>1</v>
      </c>
      <c r="CP72">
        <v>9</v>
      </c>
      <c r="CQ72">
        <v>3</v>
      </c>
      <c r="CR72">
        <v>2</v>
      </c>
      <c r="CS72">
        <v>1</v>
      </c>
      <c r="CT72">
        <v>10</v>
      </c>
      <c r="CU72">
        <v>0</v>
      </c>
      <c r="CV72">
        <v>2</v>
      </c>
      <c r="CW72">
        <v>9</v>
      </c>
      <c r="CX72">
        <v>10</v>
      </c>
      <c r="CY72">
        <v>1</v>
      </c>
      <c r="CZ72">
        <v>1</v>
      </c>
      <c r="DA72">
        <v>9</v>
      </c>
      <c r="DC72">
        <f>((6/11)*100)</f>
        <v>54.54545454545454</v>
      </c>
      <c r="DD72">
        <f>((3/11)*100)</f>
        <v>27.27272727272727</v>
      </c>
      <c r="DE72">
        <f>((3/11)*100)</f>
        <v>27.27272727272727</v>
      </c>
      <c r="DF72">
        <f>((8/14)*100)</f>
        <v>57.142857142857139</v>
      </c>
      <c r="DG72">
        <f>((6/14)*100)</f>
        <v>42.857142857142854</v>
      </c>
      <c r="DH72">
        <f>((5/14)*100)</f>
        <v>35.714285714285715</v>
      </c>
      <c r="DI72">
        <f>((3/13)*100)</f>
        <v>23.076923076923077</v>
      </c>
      <c r="DJ72">
        <f>((6/13)*100)</f>
        <v>46.153846153846153</v>
      </c>
      <c r="DK72">
        <f>((12/13)*100)</f>
        <v>92.307692307692307</v>
      </c>
      <c r="DL72">
        <f>((3/12)*100)</f>
        <v>25</v>
      </c>
      <c r="DM72">
        <f>((5/12)*100)</f>
        <v>41.666666666666671</v>
      </c>
      <c r="DN72">
        <f>((12/12)*100)</f>
        <v>100</v>
      </c>
      <c r="DP72">
        <f>((4/10)*100)</f>
        <v>40</v>
      </c>
      <c r="DQ72">
        <f>((0/10)*100)</f>
        <v>0</v>
      </c>
      <c r="DR72">
        <f>((1/10)*100)</f>
        <v>10</v>
      </c>
      <c r="DS72">
        <f>((3/9)*100)</f>
        <v>33.333333333333329</v>
      </c>
      <c r="DT72">
        <f>((2/9)*100)</f>
        <v>22.222222222222221</v>
      </c>
      <c r="DU72">
        <f>((1/9)*100)</f>
        <v>11.111111111111111</v>
      </c>
      <c r="DV72">
        <f>((0/10)*100)</f>
        <v>0</v>
      </c>
      <c r="DW72">
        <f>((2/10)*100)</f>
        <v>20</v>
      </c>
      <c r="DX72">
        <f>((9/10)*100)</f>
        <v>90</v>
      </c>
      <c r="DY72">
        <f>((1/10)*100)</f>
        <v>10</v>
      </c>
      <c r="DZ72">
        <f>((1/10)*100)</f>
        <v>10</v>
      </c>
      <c r="EA72">
        <f>((9/10)*100)</f>
        <v>90</v>
      </c>
    </row>
    <row r="73" spans="1:131" x14ac:dyDescent="0.25">
      <c r="A73">
        <v>77.062041000000008</v>
      </c>
      <c r="B73">
        <v>7.2226020000000002</v>
      </c>
      <c r="C73">
        <v>91.924897000000001</v>
      </c>
      <c r="D73">
        <v>8.3729080000000007</v>
      </c>
      <c r="E73">
        <v>91.921990000000008</v>
      </c>
      <c r="F73">
        <v>4.659643</v>
      </c>
      <c r="G73">
        <v>91.73214200000001</v>
      </c>
      <c r="H73">
        <v>9.567653</v>
      </c>
      <c r="K73">
        <f>(10/200)</f>
        <v>0.05</v>
      </c>
      <c r="L73">
        <f>(13/200)</f>
        <v>6.5000000000000002E-2</v>
      </c>
      <c r="M73">
        <f t="shared" si="36"/>
        <v>6.5000000000000002E-2</v>
      </c>
      <c r="N73">
        <f>(13/200)</f>
        <v>6.5000000000000002E-2</v>
      </c>
      <c r="P73">
        <f>(11/200)</f>
        <v>5.5E-2</v>
      </c>
      <c r="Q73">
        <f t="shared" si="37"/>
        <v>4.4999999999999998E-2</v>
      </c>
      <c r="R73">
        <f>(9/200)</f>
        <v>4.4999999999999998E-2</v>
      </c>
      <c r="S73">
        <f>(10/200)</f>
        <v>0.05</v>
      </c>
      <c r="U73">
        <f>0.05+0.055</f>
        <v>0.10500000000000001</v>
      </c>
      <c r="V73">
        <f>0.065+0.045</f>
        <v>0.11</v>
      </c>
      <c r="W73">
        <f>0.065+0.045</f>
        <v>0.11</v>
      </c>
      <c r="X73">
        <f>0.065+0.05</f>
        <v>0.115</v>
      </c>
      <c r="Z73">
        <f>SQRT((ABS($A$74-$A$73)^2+(ABS($B$74-$B$73)^2)))</f>
        <v>19.515509536227082</v>
      </c>
      <c r="AA73">
        <f>SQRT((ABS($C$74-$C$73)^2+(ABS($D$74-$D$73)^2)))</f>
        <v>19.522831785960253</v>
      </c>
      <c r="AB73">
        <f>SQRT((ABS($E$74-$E$73)^2+(ABS($F$74-$F$73)^2)))</f>
        <v>19.249115519525567</v>
      </c>
      <c r="AC73">
        <f>SQRT((ABS($G$74-$G$73)^2+(ABS($H$74-$H$73)^2)))</f>
        <v>19.205263828429228</v>
      </c>
      <c r="AJ73">
        <f>1/0.105</f>
        <v>9.5238095238095237</v>
      </c>
      <c r="AK73">
        <f>1/0.11</f>
        <v>9.0909090909090917</v>
      </c>
      <c r="AL73">
        <f>1/0.11</f>
        <v>9.0909090909090917</v>
      </c>
      <c r="AM73">
        <f>1/0.115</f>
        <v>8.695652173913043</v>
      </c>
      <c r="AO73">
        <f t="shared" si="32"/>
        <v>185.86199558311506</v>
      </c>
      <c r="AP73">
        <f t="shared" si="33"/>
        <v>177.48028896327503</v>
      </c>
      <c r="AQ73">
        <f t="shared" si="34"/>
        <v>174.99195926841423</v>
      </c>
      <c r="AR73">
        <f t="shared" si="35"/>
        <v>167.00229416025414</v>
      </c>
      <c r="AV73">
        <f>((0.05/0.105)*100)</f>
        <v>47.61904761904762</v>
      </c>
      <c r="AW73">
        <f>((0.065/0.11)*100)</f>
        <v>59.090909090909093</v>
      </c>
      <c r="AX73">
        <f>((0.065/0.11)*100)</f>
        <v>59.090909090909093</v>
      </c>
      <c r="AY73">
        <f>((0.065/0.115)*100)</f>
        <v>56.521739130434781</v>
      </c>
      <c r="BA73">
        <f>((0.055/0.105)*100)</f>
        <v>52.380952380952387</v>
      </c>
      <c r="BB73">
        <f>((0.045/0.11)*100)</f>
        <v>40.909090909090907</v>
      </c>
      <c r="BC73">
        <f>((0.045/0.11)*100)</f>
        <v>40.909090909090907</v>
      </c>
      <c r="BD73">
        <f>((0.05/0.115)*100)</f>
        <v>43.478260869565219</v>
      </c>
      <c r="BF73">
        <f>ABS($B$73-$D$73)</f>
        <v>1.1503060000000005</v>
      </c>
      <c r="BG73">
        <f>ABS($F$73-$H$73)</f>
        <v>4.90801</v>
      </c>
      <c r="BL73">
        <f>SQRT((ABS($A$73-$E$74)^2+(ABS($B$73-$F$74)^2)))</f>
        <v>4.7396702430470841</v>
      </c>
      <c r="BM73">
        <f>SQRT((ABS($C$73-$G$73)^2+(ABS($D$73-$H$73)^2)))</f>
        <v>1.2101942426941201</v>
      </c>
      <c r="BO73">
        <f>SQRT((ABS($A$73-$G$74)^2+(ABS($B$73-$H$74)^2)))</f>
        <v>5.0482734040178538</v>
      </c>
      <c r="BP73">
        <f>SQRT((ABS($C$73-$E$73)^2+(ABS($D$73-$F$73)^2)))</f>
        <v>3.7132661378998955</v>
      </c>
      <c r="BR73">
        <f>DEGREES(ACOS((16.1314355336765^2+18.2637147075572^2-4.91327301307388^2)/(2*16.1314355336765*18.2637147075572)))</f>
        <v>14.816988606863847</v>
      </c>
      <c r="BS73" t="e">
        <f>DEGREES(ACOS((5.21288728492656^2+0^2-5.21288728492656^2)/(2*5.21288728492656*0)))</f>
        <v>#DIV/0!</v>
      </c>
      <c r="BU73">
        <v>10</v>
      </c>
      <c r="BV73">
        <v>5</v>
      </c>
      <c r="BW73">
        <v>3</v>
      </c>
      <c r="BX73">
        <v>4</v>
      </c>
      <c r="BY73">
        <v>13</v>
      </c>
      <c r="BZ73">
        <v>6</v>
      </c>
      <c r="CA73">
        <v>6</v>
      </c>
      <c r="CB73">
        <v>5</v>
      </c>
      <c r="CC73">
        <v>13</v>
      </c>
      <c r="CD73">
        <v>3</v>
      </c>
      <c r="CE73">
        <v>6</v>
      </c>
      <c r="CF73">
        <v>12</v>
      </c>
      <c r="CG73">
        <v>13</v>
      </c>
      <c r="CH73">
        <v>4</v>
      </c>
      <c r="CI73">
        <v>5</v>
      </c>
      <c r="CJ73">
        <v>12</v>
      </c>
      <c r="CL73">
        <v>11</v>
      </c>
      <c r="CM73">
        <v>4</v>
      </c>
      <c r="CN73">
        <v>1</v>
      </c>
      <c r="CO73">
        <v>2</v>
      </c>
      <c r="CP73">
        <v>9</v>
      </c>
      <c r="CQ73">
        <v>4</v>
      </c>
      <c r="CR73">
        <v>2</v>
      </c>
      <c r="CS73">
        <v>2</v>
      </c>
      <c r="CT73">
        <v>9</v>
      </c>
      <c r="CU73">
        <v>1</v>
      </c>
      <c r="CV73">
        <v>2</v>
      </c>
      <c r="CW73">
        <v>9</v>
      </c>
      <c r="CX73">
        <v>10</v>
      </c>
      <c r="CY73">
        <v>2</v>
      </c>
      <c r="CZ73">
        <v>2</v>
      </c>
      <c r="DA73">
        <v>9</v>
      </c>
      <c r="DC73">
        <f>((5/10)*100)</f>
        <v>50</v>
      </c>
      <c r="DD73">
        <f>((3/10)*100)</f>
        <v>30</v>
      </c>
      <c r="DE73">
        <f>((4/10)*100)</f>
        <v>40</v>
      </c>
      <c r="DF73">
        <f>((6/13)*100)</f>
        <v>46.153846153846153</v>
      </c>
      <c r="DG73">
        <f>((6/13)*100)</f>
        <v>46.153846153846153</v>
      </c>
      <c r="DH73">
        <f>((5/13)*100)</f>
        <v>38.461538461538467</v>
      </c>
      <c r="DI73">
        <f>((3/13)*100)</f>
        <v>23.076923076923077</v>
      </c>
      <c r="DJ73">
        <f>((6/13)*100)</f>
        <v>46.153846153846153</v>
      </c>
      <c r="DK73">
        <f>((12/13)*100)</f>
        <v>92.307692307692307</v>
      </c>
      <c r="DL73">
        <f>((4/13)*100)</f>
        <v>30.76923076923077</v>
      </c>
      <c r="DM73">
        <f>((5/13)*100)</f>
        <v>38.461538461538467</v>
      </c>
      <c r="DN73">
        <f>((12/13)*100)</f>
        <v>92.307692307692307</v>
      </c>
      <c r="DP73">
        <f>((4/11)*100)</f>
        <v>36.363636363636367</v>
      </c>
      <c r="DQ73">
        <f>((1/11)*100)</f>
        <v>9.0909090909090917</v>
      </c>
      <c r="DR73">
        <f>((2/11)*100)</f>
        <v>18.181818181818183</v>
      </c>
      <c r="DS73">
        <f>((4/9)*100)</f>
        <v>44.444444444444443</v>
      </c>
      <c r="DT73">
        <f>((2/9)*100)</f>
        <v>22.222222222222221</v>
      </c>
      <c r="DU73">
        <f>((2/9)*100)</f>
        <v>22.222222222222221</v>
      </c>
      <c r="DV73">
        <f>((1/9)*100)</f>
        <v>11.111111111111111</v>
      </c>
      <c r="DW73">
        <f>((2/9)*100)</f>
        <v>22.222222222222221</v>
      </c>
      <c r="DX73">
        <f>((9/9)*100)</f>
        <v>100</v>
      </c>
      <c r="DY73">
        <f>((2/10)*100)</f>
        <v>20</v>
      </c>
      <c r="DZ73">
        <f>((2/10)*100)</f>
        <v>20</v>
      </c>
      <c r="EA73">
        <f>((9/10)*100)</f>
        <v>90</v>
      </c>
    </row>
    <row r="74" spans="1:131" x14ac:dyDescent="0.25">
      <c r="A74">
        <v>57.567722000000003</v>
      </c>
      <c r="B74">
        <v>8.1317990000000009</v>
      </c>
      <c r="C74">
        <v>72.405051</v>
      </c>
      <c r="D74">
        <v>8.7143359999999994</v>
      </c>
      <c r="E74">
        <v>72.687092000000007</v>
      </c>
      <c r="F74">
        <v>5.3993370000000001</v>
      </c>
      <c r="G74">
        <v>72.527296000000007</v>
      </c>
      <c r="H74">
        <v>9.4409690000000008</v>
      </c>
      <c r="K74">
        <f>(11/200)</f>
        <v>5.5E-2</v>
      </c>
      <c r="L74">
        <f>(13/200)</f>
        <v>6.5000000000000002E-2</v>
      </c>
      <c r="M74">
        <f t="shared" si="36"/>
        <v>6.5000000000000002E-2</v>
      </c>
      <c r="N74">
        <f>(14/200)</f>
        <v>7.0000000000000007E-2</v>
      </c>
      <c r="P74">
        <f>(11/200)</f>
        <v>5.5E-2</v>
      </c>
      <c r="Q74">
        <f t="shared" si="37"/>
        <v>4.4999999999999998E-2</v>
      </c>
      <c r="R74">
        <f>(10/200)</f>
        <v>0.05</v>
      </c>
      <c r="S74">
        <f>(10/200)</f>
        <v>0.05</v>
      </c>
      <c r="U74">
        <f>0.055+0.055</f>
        <v>0.11</v>
      </c>
      <c r="V74">
        <f>0.065+0.045</f>
        <v>0.11</v>
      </c>
      <c r="W74">
        <f>0.065+0.05</f>
        <v>0.115</v>
      </c>
      <c r="X74">
        <f>0.07+0.05</f>
        <v>0.12000000000000001</v>
      </c>
      <c r="Z74">
        <f>SQRT((ABS($A$75-$A$74)^2+(ABS($B$75-$B$74)^2)))</f>
        <v>19.983311791939119</v>
      </c>
      <c r="AA74">
        <f>SQRT((ABS($C$75-$C$74)^2+(ABS($D$75-$D$74)^2)))</f>
        <v>21.594363281093564</v>
      </c>
      <c r="AB74">
        <f>SQRT((ABS($E$75-$E$74)^2+(ABS($F$75-$F$74)^2)))</f>
        <v>20.457311509848452</v>
      </c>
      <c r="AC74">
        <f>SQRT((ABS($G$75-$G$74)^2+(ABS($H$75-$H$74)^2)))</f>
        <v>22.312425577064012</v>
      </c>
      <c r="AJ74">
        <f>1/0.11</f>
        <v>9.0909090909090917</v>
      </c>
      <c r="AK74">
        <f>1/0.11</f>
        <v>9.0909090909090917</v>
      </c>
      <c r="AL74">
        <f>1/0.115</f>
        <v>8.695652173913043</v>
      </c>
      <c r="AM74">
        <f>1/0.12</f>
        <v>8.3333333333333339</v>
      </c>
      <c r="AO74">
        <f t="shared" si="32"/>
        <v>181.66647083581017</v>
      </c>
      <c r="AP74">
        <f t="shared" si="33"/>
        <v>196.31239346448695</v>
      </c>
      <c r="AQ74">
        <f t="shared" si="34"/>
        <v>177.88966530303</v>
      </c>
      <c r="AR74">
        <f t="shared" si="35"/>
        <v>185.93687980886676</v>
      </c>
      <c r="AV74">
        <f>((0.055/0.11)*100)</f>
        <v>50</v>
      </c>
      <c r="AW74">
        <f>((0.065/0.11)*100)</f>
        <v>59.090909090909093</v>
      </c>
      <c r="AX74">
        <f>((0.065/0.115)*100)</f>
        <v>56.521739130434781</v>
      </c>
      <c r="AY74">
        <f>((0.07/0.12)*100)</f>
        <v>58.333333333333336</v>
      </c>
      <c r="BA74">
        <f>((0.055/0.11)*100)</f>
        <v>50</v>
      </c>
      <c r="BB74">
        <f>((0.045/0.11)*100)</f>
        <v>40.909090909090907</v>
      </c>
      <c r="BC74">
        <f>((0.05/0.115)*100)</f>
        <v>43.478260869565219</v>
      </c>
      <c r="BD74">
        <f>((0.05/0.12)*100)</f>
        <v>41.666666666666671</v>
      </c>
      <c r="BF74">
        <f>ABS($B$74-$D$74)</f>
        <v>0.58253699999999853</v>
      </c>
      <c r="BG74">
        <f>ABS($F$74-$H$74)</f>
        <v>4.0416320000000008</v>
      </c>
      <c r="BL74">
        <f>SQRT((ABS($A$74-$E$75)^2+(ABS($B$74-$F$75)^2)))</f>
        <v>5.9455490866491028</v>
      </c>
      <c r="BM74">
        <f>SQRT((ABS($C$74-$G$74)^2+(ABS($D$74-$H$74)^2)))</f>
        <v>0.73684418754171066</v>
      </c>
      <c r="BO74">
        <f>SQRT((ABS($A$74-$G$75)^2+(ABS($B$74-$H$75)^2)))</f>
        <v>7.7041982354601988</v>
      </c>
      <c r="BP74">
        <f>SQRT((ABS($C$74-$E$74)^2+(ABS($D$74-$F$74)^2)))</f>
        <v>3.3269754275741201</v>
      </c>
      <c r="BR74">
        <f>DEGREES(ACOS((14.5583209709913^2+17.1372630784634^2-5.21288728492656^2)/(2*14.5583209709913*17.1372630784634)))</f>
        <v>16.489946727286913</v>
      </c>
      <c r="BU74">
        <v>11</v>
      </c>
      <c r="BV74">
        <v>4</v>
      </c>
      <c r="BW74">
        <v>5</v>
      </c>
      <c r="BX74">
        <v>7</v>
      </c>
      <c r="BY74">
        <v>13</v>
      </c>
      <c r="BZ74">
        <v>5</v>
      </c>
      <c r="CA74">
        <v>5</v>
      </c>
      <c r="CB74">
        <v>4</v>
      </c>
      <c r="CC74">
        <v>13</v>
      </c>
      <c r="CD74">
        <v>5</v>
      </c>
      <c r="CE74">
        <v>5</v>
      </c>
      <c r="CF74">
        <v>12</v>
      </c>
      <c r="CG74">
        <v>14</v>
      </c>
      <c r="CH74">
        <v>7</v>
      </c>
      <c r="CI74">
        <v>4</v>
      </c>
      <c r="CJ74">
        <v>12</v>
      </c>
      <c r="CL74">
        <v>11</v>
      </c>
      <c r="CM74">
        <v>3</v>
      </c>
      <c r="CN74">
        <v>3</v>
      </c>
      <c r="CO74">
        <v>4</v>
      </c>
      <c r="CP74">
        <v>9</v>
      </c>
      <c r="CQ74">
        <v>4</v>
      </c>
      <c r="CR74">
        <v>2</v>
      </c>
      <c r="CS74">
        <v>1</v>
      </c>
      <c r="CT74">
        <v>10</v>
      </c>
      <c r="CU74">
        <v>3</v>
      </c>
      <c r="CV74">
        <v>2</v>
      </c>
      <c r="CW74">
        <v>9</v>
      </c>
      <c r="CX74">
        <v>10</v>
      </c>
      <c r="CY74">
        <v>4</v>
      </c>
      <c r="CZ74">
        <v>1</v>
      </c>
      <c r="DA74">
        <v>9</v>
      </c>
      <c r="DC74">
        <f>((4/11)*100)</f>
        <v>36.363636363636367</v>
      </c>
      <c r="DD74">
        <f>((5/11)*100)</f>
        <v>45.454545454545453</v>
      </c>
      <c r="DE74">
        <f>((7/11)*100)</f>
        <v>63.636363636363633</v>
      </c>
      <c r="DF74">
        <f>((5/13)*100)</f>
        <v>38.461538461538467</v>
      </c>
      <c r="DG74">
        <f>((5/13)*100)</f>
        <v>38.461538461538467</v>
      </c>
      <c r="DH74">
        <f>((4/13)*100)</f>
        <v>30.76923076923077</v>
      </c>
      <c r="DI74">
        <f>((5/13)*100)</f>
        <v>38.461538461538467</v>
      </c>
      <c r="DJ74">
        <f>((5/13)*100)</f>
        <v>38.461538461538467</v>
      </c>
      <c r="DK74">
        <f>((12/13)*100)</f>
        <v>92.307692307692307</v>
      </c>
      <c r="DL74">
        <f>((7/14)*100)</f>
        <v>50</v>
      </c>
      <c r="DM74">
        <f>((4/14)*100)</f>
        <v>28.571428571428569</v>
      </c>
      <c r="DN74">
        <f>((12/14)*100)</f>
        <v>85.714285714285708</v>
      </c>
      <c r="DP74">
        <f>((3/11)*100)</f>
        <v>27.27272727272727</v>
      </c>
      <c r="DQ74">
        <f>((3/11)*100)</f>
        <v>27.27272727272727</v>
      </c>
      <c r="DR74">
        <f>((4/11)*100)</f>
        <v>36.363636363636367</v>
      </c>
      <c r="DS74">
        <f>((4/9)*100)</f>
        <v>44.444444444444443</v>
      </c>
      <c r="DT74">
        <f>((2/9)*100)</f>
        <v>22.222222222222221</v>
      </c>
      <c r="DU74">
        <f>((1/9)*100)</f>
        <v>11.111111111111111</v>
      </c>
      <c r="DV74">
        <f>((3/10)*100)</f>
        <v>30</v>
      </c>
      <c r="DW74">
        <f>((2/10)*100)</f>
        <v>20</v>
      </c>
      <c r="DX74">
        <f>((9/10)*100)</f>
        <v>90</v>
      </c>
      <c r="DY74">
        <f>((4/10)*100)</f>
        <v>40</v>
      </c>
      <c r="DZ74">
        <f>((1/10)*100)</f>
        <v>10</v>
      </c>
      <c r="EA74">
        <f>((9/10)*100)</f>
        <v>90</v>
      </c>
    </row>
    <row r="75" spans="1:131" x14ac:dyDescent="0.25">
      <c r="A75">
        <v>37.598860000000002</v>
      </c>
      <c r="B75">
        <v>7.3719960000000002</v>
      </c>
      <c r="C75">
        <v>50.815170000000002</v>
      </c>
      <c r="D75">
        <v>9.1542949999999994</v>
      </c>
      <c r="E75">
        <v>52.230095000000006</v>
      </c>
      <c r="F75">
        <v>5.5127740000000003</v>
      </c>
      <c r="G75">
        <v>50.24062</v>
      </c>
      <c r="H75">
        <v>10.512606999999999</v>
      </c>
      <c r="L75">
        <f>(13/200)</f>
        <v>6.5000000000000002E-2</v>
      </c>
      <c r="P75">
        <f>(15/200)</f>
        <v>7.4999999999999997E-2</v>
      </c>
      <c r="Q75">
        <f>(10/200)</f>
        <v>0.05</v>
      </c>
      <c r="R75">
        <f>(11/200)</f>
        <v>5.5E-2</v>
      </c>
      <c r="S75">
        <f>(14/200)</f>
        <v>7.0000000000000007E-2</v>
      </c>
      <c r="V75">
        <f>0.065+0.05</f>
        <v>0.115</v>
      </c>
      <c r="AA75">
        <f>SQRT((ABS($C$76-$C$75)^2+(ABS($D$76-$D$75)^2)))</f>
        <v>18.541582566813066</v>
      </c>
      <c r="AK75">
        <f>1/0.115</f>
        <v>8.695652173913043</v>
      </c>
      <c r="AP75">
        <f t="shared" si="33"/>
        <v>161.23115275489621</v>
      </c>
      <c r="AW75">
        <f>((0.065/0.115)*100)</f>
        <v>56.521739130434781</v>
      </c>
      <c r="BB75">
        <f>((0.05/0.115)*100)</f>
        <v>43.478260869565219</v>
      </c>
      <c r="BF75">
        <f>ABS($B$75-$D$75)</f>
        <v>1.7822989999999992</v>
      </c>
      <c r="BG75">
        <f>ABS($F$75-$H$75)</f>
        <v>4.9998329999999989</v>
      </c>
      <c r="BI75">
        <v>2.313988000000001</v>
      </c>
      <c r="BJ75">
        <v>2.2538485000000006</v>
      </c>
      <c r="BM75">
        <f>SQRT((ABS($C$75-$G$75)^2+(ABS($D$75-$H$75)^2)))</f>
        <v>1.4748285296413279</v>
      </c>
      <c r="BP75">
        <f>SQRT((ABS($C$75-$E$75)^2+(ABS($D$75-$F$75)^2)))</f>
        <v>3.9067490256050497</v>
      </c>
      <c r="BR75" t="e">
        <f>DEGREES(ACOS((5.21288728492656^2+0^2-5.21288728492656^2)/(2*5.21288728492656*0)))</f>
        <v>#DIV/0!</v>
      </c>
      <c r="BY75">
        <v>13</v>
      </c>
      <c r="BZ75">
        <v>4</v>
      </c>
      <c r="CA75">
        <v>4</v>
      </c>
      <c r="CB75">
        <v>0</v>
      </c>
      <c r="CL75">
        <v>15</v>
      </c>
      <c r="CM75">
        <v>6</v>
      </c>
      <c r="CN75">
        <v>5</v>
      </c>
      <c r="CO75">
        <v>10</v>
      </c>
      <c r="CP75">
        <v>10</v>
      </c>
      <c r="CQ75">
        <v>3</v>
      </c>
      <c r="CR75">
        <v>2</v>
      </c>
      <c r="CS75">
        <v>0</v>
      </c>
      <c r="CT75">
        <v>11</v>
      </c>
      <c r="CU75">
        <v>5</v>
      </c>
      <c r="CV75">
        <v>2</v>
      </c>
      <c r="CW75">
        <v>9</v>
      </c>
      <c r="CX75">
        <v>14</v>
      </c>
      <c r="CY75">
        <v>10</v>
      </c>
      <c r="CZ75">
        <v>1</v>
      </c>
      <c r="DA75">
        <v>9</v>
      </c>
      <c r="DF75">
        <f>((4/13)*100)</f>
        <v>30.76923076923077</v>
      </c>
      <c r="DG75">
        <f>((4/13)*100)</f>
        <v>30.76923076923077</v>
      </c>
      <c r="DH75">
        <f>((0/13)*100)</f>
        <v>0</v>
      </c>
      <c r="DP75">
        <f>((6/15)*100)</f>
        <v>40</v>
      </c>
      <c r="DQ75">
        <f>((5/15)*100)</f>
        <v>33.333333333333329</v>
      </c>
      <c r="DR75">
        <f>((10/15)*100)</f>
        <v>66.666666666666657</v>
      </c>
      <c r="DS75">
        <f>((3/10)*100)</f>
        <v>30</v>
      </c>
      <c r="DT75">
        <f>((2/10)*100)</f>
        <v>20</v>
      </c>
      <c r="DU75">
        <f>((0/10)*100)</f>
        <v>0</v>
      </c>
      <c r="DV75">
        <f>((5/11)*100)</f>
        <v>45.454545454545453</v>
      </c>
      <c r="DW75">
        <f>((2/11)*100)</f>
        <v>18.181818181818183</v>
      </c>
      <c r="DX75">
        <f>((9/11)*100)</f>
        <v>81.818181818181827</v>
      </c>
      <c r="DY75">
        <f>((10/14)*100)</f>
        <v>71.428571428571431</v>
      </c>
      <c r="DZ75">
        <f>((1/14)*100)</f>
        <v>7.1428571428571423</v>
      </c>
      <c r="EA75">
        <f>((9/14)*100)</f>
        <v>64.285714285714292</v>
      </c>
    </row>
    <row r="76" spans="1:131" x14ac:dyDescent="0.25">
      <c r="C76">
        <v>32.273730999999998</v>
      </c>
      <c r="D76">
        <v>9.0813299999999995</v>
      </c>
      <c r="BS76">
        <f>DEGREES(ACOS((6.96769074698139^2+25.3761080132657^2-19.9327414455103^2)/(2*6.96769074698139*25.3761080132657)))</f>
        <v>33.412450442091917</v>
      </c>
    </row>
    <row r="77" spans="1:131" x14ac:dyDescent="0.25">
      <c r="A77" t="s">
        <v>22</v>
      </c>
      <c r="B77" t="s">
        <v>22</v>
      </c>
      <c r="C77" t="s">
        <v>22</v>
      </c>
      <c r="D77" t="s">
        <v>22</v>
      </c>
      <c r="E77" t="s">
        <v>22</v>
      </c>
      <c r="F77" t="s">
        <v>22</v>
      </c>
      <c r="G77" t="s">
        <v>22</v>
      </c>
      <c r="H77" t="s">
        <v>22</v>
      </c>
      <c r="BS77">
        <f>DEGREES(ACOS((4.09268837811871^2+26.8381597672727^2-26.551774424034^2)/(2*4.09268837811871*26.8381597672727)))</f>
        <v>81.613549018617135</v>
      </c>
    </row>
    <row r="78" spans="1:131" x14ac:dyDescent="0.25">
      <c r="A78">
        <v>234.29429199999998</v>
      </c>
      <c r="B78">
        <v>5.6193939999999998</v>
      </c>
      <c r="C78">
        <v>223.564798</v>
      </c>
      <c r="D78">
        <v>7.1020709999999996</v>
      </c>
      <c r="E78">
        <v>234.80005</v>
      </c>
      <c r="F78">
        <v>4.2786869999999997</v>
      </c>
      <c r="G78">
        <v>245.354038</v>
      </c>
      <c r="H78">
        <v>7.384595</v>
      </c>
      <c r="K78">
        <f>(14/200)</f>
        <v>7.0000000000000007E-2</v>
      </c>
      <c r="L78">
        <f>(13/200)</f>
        <v>6.5000000000000002E-2</v>
      </c>
      <c r="M78">
        <f>(13/200)</f>
        <v>6.5000000000000002E-2</v>
      </c>
      <c r="N78">
        <f>(15/200)</f>
        <v>7.4999999999999997E-2</v>
      </c>
      <c r="P78">
        <f>(13/200)</f>
        <v>6.5000000000000002E-2</v>
      </c>
      <c r="Q78">
        <f>(13/200)</f>
        <v>6.5000000000000002E-2</v>
      </c>
      <c r="R78">
        <f>(12/200)</f>
        <v>0.06</v>
      </c>
      <c r="S78">
        <f>(14/200)</f>
        <v>7.0000000000000007E-2</v>
      </c>
      <c r="U78">
        <f>0.07+0.065</f>
        <v>0.13500000000000001</v>
      </c>
      <c r="V78">
        <f>0.065+0.065</f>
        <v>0.13</v>
      </c>
      <c r="W78">
        <f>0.065+0.06</f>
        <v>0.125</v>
      </c>
      <c r="X78">
        <f>0.075+0.07</f>
        <v>0.14500000000000002</v>
      </c>
      <c r="Z78">
        <f>SQRT((ABS($A$79-$A$78)^2+(ABS($B$79-$B$78)^2)))</f>
        <v>18.573189931235405</v>
      </c>
      <c r="AA78">
        <f>SQRT((ABS($C$79-$C$78)^2+(ABS($D$79-$D$78)^2)))</f>
        <v>18.92777802513551</v>
      </c>
      <c r="AB78">
        <f>SQRT((ABS($E$79-$E$78)^2+(ABS($F$79-$F$78)^2)))</f>
        <v>17.804063393915584</v>
      </c>
      <c r="AC78">
        <f>SQRT((ABS($G$79-$G$78)^2+(ABS($H$79-$H$78)^2)))</f>
        <v>22.339217027714319</v>
      </c>
      <c r="AJ78">
        <f>1/0.135</f>
        <v>7.4074074074074066</v>
      </c>
      <c r="AK78">
        <f>1/0.13</f>
        <v>7.6923076923076916</v>
      </c>
      <c r="AL78">
        <f>1/0.125</f>
        <v>8</v>
      </c>
      <c r="AM78">
        <f>1/0.145</f>
        <v>6.8965517241379315</v>
      </c>
      <c r="AO78">
        <f t="shared" ref="AO78:AO87" si="38">$Z78/$U78</f>
        <v>137.5791846758178</v>
      </c>
      <c r="AP78">
        <f t="shared" ref="AP78:AP87" si="39">$AA78/$V78</f>
        <v>145.59829250104238</v>
      </c>
      <c r="AQ78">
        <f t="shared" ref="AQ78:AQ87" si="40">$AB78/$W78</f>
        <v>142.43250715132467</v>
      </c>
      <c r="AR78">
        <f t="shared" ref="AR78:AR87" si="41">$AC78/$X78</f>
        <v>154.0635657083746</v>
      </c>
      <c r="AV78">
        <f>((0.07/0.135)*100)</f>
        <v>51.851851851851848</v>
      </c>
      <c r="AW78">
        <f>((0.065/0.13)*100)</f>
        <v>50</v>
      </c>
      <c r="AX78">
        <f>((0.065/0.125)*100)</f>
        <v>52</v>
      </c>
      <c r="AY78">
        <f>((0.075/0.145)*100)</f>
        <v>51.724137931034484</v>
      </c>
      <c r="BA78">
        <f>((0.065/0.135)*100)</f>
        <v>48.148148148148145</v>
      </c>
      <c r="BB78">
        <f>((0.065/0.13)*100)</f>
        <v>50</v>
      </c>
      <c r="BC78">
        <f>((0.06/0.125)*100)</f>
        <v>48</v>
      </c>
      <c r="BD78">
        <f>((0.07/0.145)*100)</f>
        <v>48.275862068965523</v>
      </c>
      <c r="BF78">
        <f>ABS($B$78-$D$78)</f>
        <v>1.4826769999999998</v>
      </c>
      <c r="BG78">
        <f>ABS($F$78-$H$78)</f>
        <v>3.1059080000000003</v>
      </c>
      <c r="BL78">
        <f>SQRT((ABS($A$78-$E$78)^2+(ABS($B$78-$F$78)^2)))</f>
        <v>1.4329293124271743</v>
      </c>
      <c r="BM78">
        <f>SQRT((ABS($C$78-$G$79)^2+(ABS($D$78-$H$79)^2)))</f>
        <v>0.93231282083697808</v>
      </c>
      <c r="BO78">
        <f>SQRT((ABS($A$78-$G$78)^2+(ABS($B$78-$H$78)^2)))</f>
        <v>11.199728396479863</v>
      </c>
      <c r="BP78">
        <f>SQRT((ABS($C$78-$E$79)^2+(ABS($D$78-$F$79)^2)))</f>
        <v>6.8771031943710819</v>
      </c>
      <c r="BR78">
        <f>DEGREES(ACOS((15.4097338279679^2+20.8146924654636^2-6.96769074698139^2)/(2*15.4097338279679*20.8146924654636)))</f>
        <v>14.102970219867853</v>
      </c>
      <c r="BS78">
        <f>DEGREES(ACOS((4.67318507725138^2+25.8399666025058^2-26.1702037341423^2)/(2*4.67318507725138*25.8399666025058)))</f>
        <v>88.893688950257669</v>
      </c>
      <c r="BU78">
        <v>14</v>
      </c>
      <c r="BV78">
        <v>2</v>
      </c>
      <c r="BW78">
        <v>2</v>
      </c>
      <c r="BX78">
        <v>13</v>
      </c>
      <c r="BY78">
        <v>13</v>
      </c>
      <c r="BZ78">
        <v>3</v>
      </c>
      <c r="CA78">
        <v>10</v>
      </c>
      <c r="CB78">
        <v>1</v>
      </c>
      <c r="CC78">
        <v>13</v>
      </c>
      <c r="CD78">
        <v>2</v>
      </c>
      <c r="CE78">
        <v>10</v>
      </c>
      <c r="CF78">
        <v>4</v>
      </c>
      <c r="CG78">
        <v>15</v>
      </c>
      <c r="CH78">
        <v>13</v>
      </c>
      <c r="CI78">
        <v>2</v>
      </c>
      <c r="CJ78">
        <v>4</v>
      </c>
      <c r="CL78">
        <v>13</v>
      </c>
      <c r="CM78">
        <v>0</v>
      </c>
      <c r="CN78">
        <v>0</v>
      </c>
      <c r="CO78">
        <v>13</v>
      </c>
      <c r="CP78">
        <v>13</v>
      </c>
      <c r="CQ78">
        <v>1</v>
      </c>
      <c r="CR78">
        <v>10</v>
      </c>
      <c r="CS78">
        <v>0</v>
      </c>
      <c r="CT78">
        <v>12</v>
      </c>
      <c r="CU78">
        <v>0</v>
      </c>
      <c r="CV78">
        <v>10</v>
      </c>
      <c r="CW78">
        <v>1</v>
      </c>
      <c r="CX78">
        <v>14</v>
      </c>
      <c r="CY78">
        <v>13</v>
      </c>
      <c r="CZ78">
        <v>0</v>
      </c>
      <c r="DA78">
        <v>1</v>
      </c>
      <c r="DC78">
        <f>((2/14)*100)</f>
        <v>14.285714285714285</v>
      </c>
      <c r="DD78">
        <f>((2/14)*100)</f>
        <v>14.285714285714285</v>
      </c>
      <c r="DE78">
        <f>((13/14)*100)</f>
        <v>92.857142857142861</v>
      </c>
      <c r="DF78">
        <f>((3/13)*100)</f>
        <v>23.076923076923077</v>
      </c>
      <c r="DG78">
        <f>((10/13)*100)</f>
        <v>76.923076923076934</v>
      </c>
      <c r="DH78">
        <f>((1/13)*100)</f>
        <v>7.6923076923076925</v>
      </c>
      <c r="DI78">
        <f>((2/13)*100)</f>
        <v>15.384615384615385</v>
      </c>
      <c r="DJ78">
        <f>((10/13)*100)</f>
        <v>76.923076923076934</v>
      </c>
      <c r="DK78">
        <f>((4/13)*100)</f>
        <v>30.76923076923077</v>
      </c>
      <c r="DL78">
        <f>((13/15)*100)</f>
        <v>86.666666666666671</v>
      </c>
      <c r="DM78">
        <f>((2/15)*100)</f>
        <v>13.333333333333334</v>
      </c>
      <c r="DN78">
        <f>((4/15)*100)</f>
        <v>26.666666666666668</v>
      </c>
      <c r="DP78">
        <f>((0/13)*100)</f>
        <v>0</v>
      </c>
      <c r="DQ78">
        <f>((0/13)*100)</f>
        <v>0</v>
      </c>
      <c r="DR78">
        <f>((13/13)*100)</f>
        <v>100</v>
      </c>
      <c r="DS78">
        <f>((1/13)*100)</f>
        <v>7.6923076923076925</v>
      </c>
      <c r="DT78">
        <f>((10/13)*100)</f>
        <v>76.923076923076934</v>
      </c>
      <c r="DU78">
        <f>((0/13)*100)</f>
        <v>0</v>
      </c>
      <c r="DV78">
        <f>((0/12)*100)</f>
        <v>0</v>
      </c>
      <c r="DW78">
        <f>((10/12)*100)</f>
        <v>83.333333333333343</v>
      </c>
      <c r="DX78">
        <f>((1/12)*100)</f>
        <v>8.3333333333333321</v>
      </c>
      <c r="DY78">
        <f>((13/14)*100)</f>
        <v>92.857142857142861</v>
      </c>
      <c r="DZ78">
        <f>((0/14)*100)</f>
        <v>0</v>
      </c>
      <c r="EA78">
        <f>((1/14)*100)</f>
        <v>7.1428571428571423</v>
      </c>
    </row>
    <row r="79" spans="1:131" x14ac:dyDescent="0.25">
      <c r="A79">
        <v>215.72848500000001</v>
      </c>
      <c r="B79">
        <v>6.1430300000000004</v>
      </c>
      <c r="C79">
        <v>204.65382699999998</v>
      </c>
      <c r="D79">
        <v>7.89954</v>
      </c>
      <c r="E79">
        <v>217.011313</v>
      </c>
      <c r="F79">
        <v>5.0172730000000003</v>
      </c>
      <c r="G79">
        <v>223.01984899999999</v>
      </c>
      <c r="H79">
        <v>7.8585349999999998</v>
      </c>
      <c r="K79">
        <f t="shared" ref="K79:M80" si="42">(12/200)</f>
        <v>0.06</v>
      </c>
      <c r="L79">
        <f t="shared" si="42"/>
        <v>0.06</v>
      </c>
      <c r="M79">
        <f t="shared" si="42"/>
        <v>0.06</v>
      </c>
      <c r="N79">
        <f>(13/200)</f>
        <v>6.5000000000000002E-2</v>
      </c>
      <c r="P79">
        <f>(11/200)</f>
        <v>5.5E-2</v>
      </c>
      <c r="Q79">
        <f>(12/200)</f>
        <v>0.06</v>
      </c>
      <c r="R79">
        <f>(10/200)</f>
        <v>0.05</v>
      </c>
      <c r="S79">
        <f>(12/200)</f>
        <v>0.06</v>
      </c>
      <c r="U79">
        <f>0.06+0.055</f>
        <v>0.11499999999999999</v>
      </c>
      <c r="V79">
        <f>0.06+0.06</f>
        <v>0.12</v>
      </c>
      <c r="W79">
        <f>0.06+0.05</f>
        <v>0.11</v>
      </c>
      <c r="X79">
        <f>0.065+0.06</f>
        <v>0.125</v>
      </c>
      <c r="Z79">
        <f>SQRT((ABS($A$80-$A$79)^2+(ABS($B$80-$B$79)^2)))</f>
        <v>18.536018009693276</v>
      </c>
      <c r="AA79">
        <f>SQRT((ABS($C$80-$C$79)^2+(ABS($D$80-$D$79)^2)))</f>
        <v>20.120494856801319</v>
      </c>
      <c r="AB79">
        <f>SQRT((ABS($E$80-$E$79)^2+(ABS($F$80-$F$79)^2)))</f>
        <v>18.07199871481086</v>
      </c>
      <c r="AC79">
        <f>SQRT((ABS($G$80-$G$79)^2+(ABS($H$80-$H$79)^2)))</f>
        <v>19.71090592196634</v>
      </c>
      <c r="AJ79">
        <f>1/0.115</f>
        <v>8.695652173913043</v>
      </c>
      <c r="AK79">
        <f>1/0.12</f>
        <v>8.3333333333333339</v>
      </c>
      <c r="AL79">
        <f>1/0.11</f>
        <v>9.0909090909090917</v>
      </c>
      <c r="AM79">
        <f>1/0.125</f>
        <v>8</v>
      </c>
      <c r="AO79">
        <f t="shared" si="38"/>
        <v>161.18276530168066</v>
      </c>
      <c r="AP79">
        <f t="shared" si="39"/>
        <v>167.67079047334434</v>
      </c>
      <c r="AQ79">
        <f t="shared" si="40"/>
        <v>164.29089740737146</v>
      </c>
      <c r="AR79">
        <f t="shared" si="41"/>
        <v>157.68724737573072</v>
      </c>
      <c r="AV79">
        <f>((0.06/0.115)*100)</f>
        <v>52.173913043478258</v>
      </c>
      <c r="AW79">
        <f>((0.06/0.12)*100)</f>
        <v>50</v>
      </c>
      <c r="AX79">
        <f>((0.06/0.11)*100)</f>
        <v>54.54545454545454</v>
      </c>
      <c r="AY79">
        <f>((0.065/0.125)*100)</f>
        <v>52</v>
      </c>
      <c r="BA79">
        <f>((0.055/0.115)*100)</f>
        <v>47.826086956521735</v>
      </c>
      <c r="BB79">
        <f>((0.06/0.12)*100)</f>
        <v>50</v>
      </c>
      <c r="BC79">
        <f>((0.05/0.11)*100)</f>
        <v>45.45454545454546</v>
      </c>
      <c r="BD79">
        <f>((0.06/0.125)*100)</f>
        <v>48</v>
      </c>
      <c r="BF79">
        <f>ABS($B$79-$D$79)</f>
        <v>1.7565099999999996</v>
      </c>
      <c r="BG79">
        <f>ABS($F$79-$H$79)</f>
        <v>2.8412619999999995</v>
      </c>
      <c r="BL79">
        <f>SQRT((ABS($A$79-$E$79)^2+(ABS($B$79-$F$79)^2)))</f>
        <v>1.7067444157321818</v>
      </c>
      <c r="BM79">
        <f>SQRT((ABS($C$79-$G$80)^2+(ABS($D$79-$H$80)^2)))</f>
        <v>1.9283313282330248</v>
      </c>
      <c r="BO79">
        <f>SQRT((ABS($A$79-$G$79)^2+(ABS($B$79-$H$79)^2)))</f>
        <v>7.4904570211383508</v>
      </c>
      <c r="BP79">
        <f>SQRT((ABS($C$79-$E$80)^2+(ABS($D$79-$F$80)^2)))</f>
        <v>6.0336325827323822</v>
      </c>
      <c r="BR79">
        <f>DEGREES(ACOS((19.9327414455103^2+20.0813456677852^2-4.09268837811871^2)/(2*19.9327414455103*20.0813456677852)))</f>
        <v>11.733405070293514</v>
      </c>
      <c r="BS79">
        <f>DEGREES(ACOS((4.46955584458199^2+30.616436535452^2-30.2999539966629^2)/(2*4.46955584458199*30.616436535452)))</f>
        <v>81.75332007494562</v>
      </c>
      <c r="BU79">
        <v>12</v>
      </c>
      <c r="BV79">
        <v>3</v>
      </c>
      <c r="BW79">
        <v>2</v>
      </c>
      <c r="BX79">
        <v>9</v>
      </c>
      <c r="BY79">
        <v>12</v>
      </c>
      <c r="BZ79">
        <v>4</v>
      </c>
      <c r="CA79">
        <v>7</v>
      </c>
      <c r="CB79">
        <v>1</v>
      </c>
      <c r="CC79">
        <v>12</v>
      </c>
      <c r="CD79">
        <v>2</v>
      </c>
      <c r="CE79">
        <v>7</v>
      </c>
      <c r="CF79">
        <v>6</v>
      </c>
      <c r="CG79">
        <v>13</v>
      </c>
      <c r="CH79">
        <v>9</v>
      </c>
      <c r="CI79">
        <v>1</v>
      </c>
      <c r="CJ79">
        <v>6</v>
      </c>
      <c r="CL79">
        <v>11</v>
      </c>
      <c r="CM79">
        <v>1</v>
      </c>
      <c r="CN79">
        <v>0</v>
      </c>
      <c r="CO79">
        <v>9</v>
      </c>
      <c r="CP79">
        <v>12</v>
      </c>
      <c r="CQ79">
        <v>3</v>
      </c>
      <c r="CR79">
        <v>7</v>
      </c>
      <c r="CS79">
        <v>0</v>
      </c>
      <c r="CT79">
        <v>10</v>
      </c>
      <c r="CU79">
        <v>0</v>
      </c>
      <c r="CV79">
        <v>7</v>
      </c>
      <c r="CW79">
        <v>3</v>
      </c>
      <c r="CX79">
        <v>12</v>
      </c>
      <c r="CY79">
        <v>9</v>
      </c>
      <c r="CZ79">
        <v>0</v>
      </c>
      <c r="DA79">
        <v>3</v>
      </c>
      <c r="DC79">
        <f>((3/12)*100)</f>
        <v>25</v>
      </c>
      <c r="DD79">
        <f>((2/12)*100)</f>
        <v>16.666666666666664</v>
      </c>
      <c r="DE79">
        <f>((9/12)*100)</f>
        <v>75</v>
      </c>
      <c r="DF79">
        <f>((4/12)*100)</f>
        <v>33.333333333333329</v>
      </c>
      <c r="DG79">
        <f>((7/12)*100)</f>
        <v>58.333333333333336</v>
      </c>
      <c r="DH79">
        <f>((1/12)*100)</f>
        <v>8.3333333333333321</v>
      </c>
      <c r="DI79">
        <f>((2/12)*100)</f>
        <v>16.666666666666664</v>
      </c>
      <c r="DJ79">
        <f>((7/12)*100)</f>
        <v>58.333333333333336</v>
      </c>
      <c r="DK79">
        <f>((6/12)*100)</f>
        <v>50</v>
      </c>
      <c r="DL79">
        <f>((9/13)*100)</f>
        <v>69.230769230769226</v>
      </c>
      <c r="DM79">
        <f>((1/13)*100)</f>
        <v>7.6923076923076925</v>
      </c>
      <c r="DN79">
        <f>((6/13)*100)</f>
        <v>46.153846153846153</v>
      </c>
      <c r="DP79">
        <f>((1/11)*100)</f>
        <v>9.0909090909090917</v>
      </c>
      <c r="DQ79">
        <f>((0/11)*100)</f>
        <v>0</v>
      </c>
      <c r="DR79">
        <f>((9/11)*100)</f>
        <v>81.818181818181827</v>
      </c>
      <c r="DS79">
        <f>((3/12)*100)</f>
        <v>25</v>
      </c>
      <c r="DT79">
        <f>((7/12)*100)</f>
        <v>58.333333333333336</v>
      </c>
      <c r="DU79">
        <f>((0/12)*100)</f>
        <v>0</v>
      </c>
      <c r="DV79">
        <f>((0/10)*100)</f>
        <v>0</v>
      </c>
      <c r="DW79">
        <f>((7/10)*100)</f>
        <v>70</v>
      </c>
      <c r="DX79">
        <f>((3/10)*100)</f>
        <v>30</v>
      </c>
      <c r="DY79">
        <f>((9/12)*100)</f>
        <v>75</v>
      </c>
      <c r="DZ79">
        <f>((0/12)*100)</f>
        <v>0</v>
      </c>
      <c r="EA79">
        <f>((3/12)*100)</f>
        <v>25</v>
      </c>
    </row>
    <row r="80" spans="1:131" x14ac:dyDescent="0.25">
      <c r="A80">
        <v>197.198928</v>
      </c>
      <c r="B80">
        <v>6.6323980000000002</v>
      </c>
      <c r="C80">
        <v>184.536632</v>
      </c>
      <c r="D80">
        <v>8.2639279999999999</v>
      </c>
      <c r="E80">
        <v>198.96091799999999</v>
      </c>
      <c r="F80">
        <v>5.9006629999999998</v>
      </c>
      <c r="G80">
        <v>203.364181</v>
      </c>
      <c r="H80">
        <v>9.3331630000000008</v>
      </c>
      <c r="K80">
        <f t="shared" si="42"/>
        <v>0.06</v>
      </c>
      <c r="L80">
        <f t="shared" si="42"/>
        <v>0.06</v>
      </c>
      <c r="M80">
        <f t="shared" si="42"/>
        <v>0.06</v>
      </c>
      <c r="N80">
        <f>(14/200)</f>
        <v>7.0000000000000007E-2</v>
      </c>
      <c r="P80">
        <f>(11/200)</f>
        <v>5.5E-2</v>
      </c>
      <c r="Q80">
        <f>(11/200)</f>
        <v>5.5E-2</v>
      </c>
      <c r="R80">
        <f>(10/200)</f>
        <v>0.05</v>
      </c>
      <c r="S80">
        <f>(12/200)</f>
        <v>0.06</v>
      </c>
      <c r="U80">
        <f>0.06+0.055</f>
        <v>0.11499999999999999</v>
      </c>
      <c r="V80">
        <f>0.06+0.055</f>
        <v>0.11499999999999999</v>
      </c>
      <c r="W80">
        <f>0.06+0.05</f>
        <v>0.11</v>
      </c>
      <c r="X80">
        <f>0.07+0.06</f>
        <v>0.13</v>
      </c>
      <c r="Z80">
        <f>SQRT((ABS($A$81-$A$80)^2+(ABS($B$81-$B$80)^2)))</f>
        <v>19.561720073706127</v>
      </c>
      <c r="AA80">
        <f>SQRT((ABS($C$81-$C$80)^2+(ABS($D$81-$D$80)^2)))</f>
        <v>19.869909537644229</v>
      </c>
      <c r="AB80">
        <f>SQRT((ABS($E$81-$E$80)^2+(ABS($F$81-$F$80)^2)))</f>
        <v>20.757575836232061</v>
      </c>
      <c r="AC80">
        <f>SQRT((ABS($G$81-$G$80)^2+(ABS($H$81-$H$80)^2)))</f>
        <v>22.789482693772989</v>
      </c>
      <c r="AJ80">
        <f>1/0.115</f>
        <v>8.695652173913043</v>
      </c>
      <c r="AK80">
        <f>1/0.115</f>
        <v>8.695652173913043</v>
      </c>
      <c r="AL80">
        <f>1/0.11</f>
        <v>9.0909090909090917</v>
      </c>
      <c r="AM80">
        <f>1/0.13</f>
        <v>7.6923076923076916</v>
      </c>
      <c r="AO80">
        <f t="shared" si="38"/>
        <v>170.10191368440113</v>
      </c>
      <c r="AP80">
        <f t="shared" si="39"/>
        <v>172.78182206647156</v>
      </c>
      <c r="AQ80">
        <f t="shared" si="40"/>
        <v>188.70523487483692</v>
      </c>
      <c r="AR80">
        <f t="shared" si="41"/>
        <v>175.30371302902299</v>
      </c>
      <c r="AV80">
        <f>((0.06/0.115)*100)</f>
        <v>52.173913043478258</v>
      </c>
      <c r="AW80">
        <f>((0.06/0.115)*100)</f>
        <v>52.173913043478258</v>
      </c>
      <c r="AX80">
        <f>((0.06/0.11)*100)</f>
        <v>54.54545454545454</v>
      </c>
      <c r="AY80">
        <f>((0.07/0.13)*100)</f>
        <v>53.846153846153854</v>
      </c>
      <c r="BA80">
        <f>((0.055/0.115)*100)</f>
        <v>47.826086956521735</v>
      </c>
      <c r="BB80">
        <f>((0.055/0.115)*100)</f>
        <v>47.826086956521735</v>
      </c>
      <c r="BC80">
        <f>((0.05/0.11)*100)</f>
        <v>45.45454545454546</v>
      </c>
      <c r="BD80">
        <f>((0.06/0.13)*100)</f>
        <v>46.153846153846153</v>
      </c>
      <c r="BF80">
        <f>ABS($B$80-$D$80)</f>
        <v>1.6315299999999997</v>
      </c>
      <c r="BG80">
        <f>ABS($F$80-$H$80)</f>
        <v>3.432500000000001</v>
      </c>
      <c r="BL80">
        <f>SQRT((ABS($A$80-$E$80)^2+(ABS($B$80-$F$80)^2)))</f>
        <v>1.9078901620179793</v>
      </c>
      <c r="BM80">
        <f>SQRT((ABS($C$80-$G$81)^2+(ABS($D$80-$H$81)^2)))</f>
        <v>4.3071456920225097</v>
      </c>
      <c r="BO80">
        <f>SQRT((ABS($A$80-$G$80)^2+(ABS($B$80-$H$80)^2)))</f>
        <v>6.7308599851158757</v>
      </c>
      <c r="BP80">
        <f>SQRT((ABS($C$80-$E$81)^2+(ABS($D$80-$F$81)^2)))</f>
        <v>6.8513390610326743</v>
      </c>
      <c r="BR80">
        <f>DEGREES(ACOS((26.551774424034^2+26.2227690761507^2-4.67318507725138^2)/(2*26.551774424034*26.2227690761507)))</f>
        <v>10.135308544785103</v>
      </c>
      <c r="BS80">
        <f>DEGREES(ACOS((5.01968391560634^2+23.1324878171279^2-22.6182832325932^2)/(2*5.01968391560634*23.1324878171279)))</f>
        <v>77.889503356177883</v>
      </c>
      <c r="BU80">
        <v>12</v>
      </c>
      <c r="BV80">
        <v>4</v>
      </c>
      <c r="BW80">
        <v>3</v>
      </c>
      <c r="BX80">
        <v>7</v>
      </c>
      <c r="BY80">
        <v>12</v>
      </c>
      <c r="BZ80">
        <v>5</v>
      </c>
      <c r="CA80">
        <v>6</v>
      </c>
      <c r="CB80">
        <v>4</v>
      </c>
      <c r="CC80">
        <v>12</v>
      </c>
      <c r="CD80">
        <v>3</v>
      </c>
      <c r="CE80">
        <v>6</v>
      </c>
      <c r="CF80">
        <v>10</v>
      </c>
      <c r="CG80">
        <v>14</v>
      </c>
      <c r="CH80">
        <v>7</v>
      </c>
      <c r="CI80">
        <v>4</v>
      </c>
      <c r="CJ80">
        <v>10</v>
      </c>
      <c r="CL80">
        <v>11</v>
      </c>
      <c r="CM80">
        <v>3</v>
      </c>
      <c r="CN80">
        <v>1</v>
      </c>
      <c r="CO80">
        <v>7</v>
      </c>
      <c r="CP80">
        <v>11</v>
      </c>
      <c r="CQ80">
        <v>3</v>
      </c>
      <c r="CR80">
        <v>5</v>
      </c>
      <c r="CS80">
        <v>1</v>
      </c>
      <c r="CT80">
        <v>10</v>
      </c>
      <c r="CU80">
        <v>1</v>
      </c>
      <c r="CV80">
        <v>5</v>
      </c>
      <c r="CW80">
        <v>6</v>
      </c>
      <c r="CX80">
        <v>12</v>
      </c>
      <c r="CY80">
        <v>7</v>
      </c>
      <c r="CZ80">
        <v>1</v>
      </c>
      <c r="DA80">
        <v>6</v>
      </c>
      <c r="DC80">
        <f>((4/12)*100)</f>
        <v>33.333333333333329</v>
      </c>
      <c r="DD80">
        <f>((3/12)*100)</f>
        <v>25</v>
      </c>
      <c r="DE80">
        <f>((7/12)*100)</f>
        <v>58.333333333333336</v>
      </c>
      <c r="DF80">
        <f>((5/12)*100)</f>
        <v>41.666666666666671</v>
      </c>
      <c r="DG80">
        <f>((6/12)*100)</f>
        <v>50</v>
      </c>
      <c r="DH80">
        <f>((4/12)*100)</f>
        <v>33.333333333333329</v>
      </c>
      <c r="DI80">
        <f>((3/12)*100)</f>
        <v>25</v>
      </c>
      <c r="DJ80">
        <f>((6/12)*100)</f>
        <v>50</v>
      </c>
      <c r="DK80">
        <f>((10/12)*100)</f>
        <v>83.333333333333343</v>
      </c>
      <c r="DL80">
        <f>((7/14)*100)</f>
        <v>50</v>
      </c>
      <c r="DM80">
        <f>((4/14)*100)</f>
        <v>28.571428571428569</v>
      </c>
      <c r="DN80">
        <f>((10/14)*100)</f>
        <v>71.428571428571431</v>
      </c>
      <c r="DP80">
        <f>((3/11)*100)</f>
        <v>27.27272727272727</v>
      </c>
      <c r="DQ80">
        <f>((1/11)*100)</f>
        <v>9.0909090909090917</v>
      </c>
      <c r="DR80">
        <f>((7/11)*100)</f>
        <v>63.636363636363633</v>
      </c>
      <c r="DS80">
        <f>((3/11)*100)</f>
        <v>27.27272727272727</v>
      </c>
      <c r="DT80">
        <f>((5/11)*100)</f>
        <v>45.454545454545453</v>
      </c>
      <c r="DU80">
        <f>((1/11)*100)</f>
        <v>9.0909090909090917</v>
      </c>
      <c r="DV80">
        <f>((1/10)*100)</f>
        <v>10</v>
      </c>
      <c r="DW80">
        <f>((5/10)*100)</f>
        <v>50</v>
      </c>
      <c r="DX80">
        <f>((6/10)*100)</f>
        <v>60</v>
      </c>
      <c r="DY80">
        <f>((7/12)*100)</f>
        <v>58.333333333333336</v>
      </c>
      <c r="DZ80">
        <f>((1/12)*100)</f>
        <v>8.3333333333333321</v>
      </c>
      <c r="EA80">
        <f>((6/12)*100)</f>
        <v>50</v>
      </c>
    </row>
    <row r="81" spans="1:131" x14ac:dyDescent="0.25">
      <c r="A81">
        <v>177.63770199999999</v>
      </c>
      <c r="B81">
        <v>6.7714290000000004</v>
      </c>
      <c r="C81">
        <v>164.66719399999999</v>
      </c>
      <c r="D81">
        <v>8.400817</v>
      </c>
      <c r="E81">
        <v>178.20489599999999</v>
      </c>
      <c r="F81">
        <v>5.6466839999999996</v>
      </c>
      <c r="G81">
        <v>180.58372399999999</v>
      </c>
      <c r="H81">
        <v>9.9744899999999994</v>
      </c>
      <c r="K81">
        <f>(12/200)</f>
        <v>0.06</v>
      </c>
      <c r="L81">
        <f>(11/200)</f>
        <v>5.5E-2</v>
      </c>
      <c r="M81">
        <f>(12/200)</f>
        <v>0.06</v>
      </c>
      <c r="N81">
        <f>(13/200)</f>
        <v>6.5000000000000002E-2</v>
      </c>
      <c r="P81">
        <f>(10/200)</f>
        <v>0.05</v>
      </c>
      <c r="Q81">
        <f>(11/200)</f>
        <v>5.5E-2</v>
      </c>
      <c r="R81">
        <f>(11/200)</f>
        <v>5.5E-2</v>
      </c>
      <c r="S81">
        <f>(10/200)</f>
        <v>0.05</v>
      </c>
      <c r="U81">
        <f>0.06+0.05</f>
        <v>0.11</v>
      </c>
      <c r="V81">
        <f>0.055+0.055</f>
        <v>0.11</v>
      </c>
      <c r="W81">
        <f>0.06+0.055</f>
        <v>0.11499999999999999</v>
      </c>
      <c r="X81">
        <f>0.065+0.05</f>
        <v>0.115</v>
      </c>
      <c r="Z81">
        <f>SQRT((ABS($A$82-$A$81)^2+(ABS($B$82-$B$81)^2)))</f>
        <v>18.304984565464455</v>
      </c>
      <c r="AA81">
        <f>SQRT((ABS($C$82-$C$81)^2+(ABS($D$82-$D$81)^2)))</f>
        <v>28.259082091815582</v>
      </c>
      <c r="AB81">
        <f>SQRT((ABS($E$82-$E$81)^2+(ABS($F$82-$F$81)^2)))</f>
        <v>18.150859811402572</v>
      </c>
      <c r="AC81">
        <f>SQRT((ABS($G$82-$G$81)^2+(ABS($H$82-$H$81)^2)))</f>
        <v>19.836345240171756</v>
      </c>
      <c r="AJ81">
        <f>1/0.11</f>
        <v>9.0909090909090917</v>
      </c>
      <c r="AK81">
        <f>1/0.11</f>
        <v>9.0909090909090917</v>
      </c>
      <c r="AL81">
        <f>1/0.115</f>
        <v>8.695652173913043</v>
      </c>
      <c r="AM81">
        <f>1/0.115</f>
        <v>8.695652173913043</v>
      </c>
      <c r="AO81">
        <f t="shared" si="38"/>
        <v>166.40895059513142</v>
      </c>
      <c r="AP81">
        <f t="shared" si="39"/>
        <v>256.90074628923259</v>
      </c>
      <c r="AQ81">
        <f t="shared" si="40"/>
        <v>157.83356357741368</v>
      </c>
      <c r="AR81">
        <f t="shared" si="41"/>
        <v>172.48995861018918</v>
      </c>
      <c r="AV81">
        <f>((0.06/0.11)*100)</f>
        <v>54.54545454545454</v>
      </c>
      <c r="AW81">
        <f>((0.055/0.11)*100)</f>
        <v>50</v>
      </c>
      <c r="AX81">
        <f>((0.06/0.115)*100)</f>
        <v>52.173913043478258</v>
      </c>
      <c r="AY81">
        <f>((0.065/0.115)*100)</f>
        <v>56.521739130434781</v>
      </c>
      <c r="BA81">
        <f>((0.05/0.11)*100)</f>
        <v>45.45454545454546</v>
      </c>
      <c r="BB81">
        <f>((0.055/0.11)*100)</f>
        <v>50</v>
      </c>
      <c r="BC81">
        <f>((0.055/0.115)*100)</f>
        <v>47.826086956521735</v>
      </c>
      <c r="BD81">
        <f>((0.05/0.115)*100)</f>
        <v>43.478260869565219</v>
      </c>
      <c r="BF81">
        <f>ABS($B$81-$D$81)</f>
        <v>1.6293879999999996</v>
      </c>
      <c r="BG81">
        <f>ABS($F$81-$H$81)</f>
        <v>4.3278059999999998</v>
      </c>
      <c r="BL81">
        <f>SQRT((ABS($A$81-$E$81)^2+(ABS($B$81-$F$81)^2)))</f>
        <v>1.2596667609574377</v>
      </c>
      <c r="BM81">
        <f>SQRT((ABS($C$81-$G$82)^2+(ABS($D$81-$H$82)^2)))</f>
        <v>4.1240011096351532</v>
      </c>
      <c r="BO81">
        <f>SQRT((ABS($A$81-$G$81)^2+(ABS($B$81-$H$81)^2)))</f>
        <v>4.351855396748034</v>
      </c>
      <c r="BP81">
        <f>SQRT((ABS($C$81-$E$82)^2+(ABS($D$81-$F$82)^2)))</f>
        <v>5.4824799842903245</v>
      </c>
      <c r="BR81">
        <f>DEGREES(ACOS((26.1702037341423^2+26.2327688189159^2-4.46955584458199^2)/(2*26.1702037341423*26.2327688189159)))</f>
        <v>9.7846816247700588</v>
      </c>
      <c r="BS81">
        <f>DEGREES(ACOS((4.73500453537544^2+18.9002023345024^2-18.6590559751061^2)/(2*4.73500453537544*18.9002023345024)))</f>
        <v>79.870891728025427</v>
      </c>
      <c r="BU81">
        <v>12</v>
      </c>
      <c r="BV81">
        <v>5</v>
      </c>
      <c r="BW81">
        <v>2</v>
      </c>
      <c r="BX81">
        <v>5</v>
      </c>
      <c r="BY81">
        <v>11</v>
      </c>
      <c r="BZ81">
        <v>5</v>
      </c>
      <c r="CA81">
        <v>6</v>
      </c>
      <c r="CB81">
        <v>4</v>
      </c>
      <c r="CC81">
        <v>12</v>
      </c>
      <c r="CD81">
        <v>2</v>
      </c>
      <c r="CE81">
        <v>6</v>
      </c>
      <c r="CF81">
        <v>10</v>
      </c>
      <c r="CG81">
        <v>13</v>
      </c>
      <c r="CH81">
        <v>5</v>
      </c>
      <c r="CI81">
        <v>4</v>
      </c>
      <c r="CJ81">
        <v>10</v>
      </c>
      <c r="CL81">
        <v>10</v>
      </c>
      <c r="CM81">
        <v>3</v>
      </c>
      <c r="CN81">
        <v>1</v>
      </c>
      <c r="CO81">
        <v>3</v>
      </c>
      <c r="CP81">
        <v>11</v>
      </c>
      <c r="CQ81">
        <v>4</v>
      </c>
      <c r="CR81">
        <v>5</v>
      </c>
      <c r="CS81">
        <v>2</v>
      </c>
      <c r="CT81">
        <v>11</v>
      </c>
      <c r="CU81">
        <v>1</v>
      </c>
      <c r="CV81">
        <v>5</v>
      </c>
      <c r="CW81">
        <v>8</v>
      </c>
      <c r="CX81">
        <v>10</v>
      </c>
      <c r="CY81">
        <v>3</v>
      </c>
      <c r="CZ81">
        <v>2</v>
      </c>
      <c r="DA81">
        <v>8</v>
      </c>
      <c r="DC81">
        <f>((5/12)*100)</f>
        <v>41.666666666666671</v>
      </c>
      <c r="DD81">
        <f>((2/12)*100)</f>
        <v>16.666666666666664</v>
      </c>
      <c r="DE81">
        <f>((5/12)*100)</f>
        <v>41.666666666666671</v>
      </c>
      <c r="DF81">
        <f>((5/11)*100)</f>
        <v>45.454545454545453</v>
      </c>
      <c r="DG81">
        <f>((6/11)*100)</f>
        <v>54.54545454545454</v>
      </c>
      <c r="DH81">
        <f>((4/11)*100)</f>
        <v>36.363636363636367</v>
      </c>
      <c r="DI81">
        <f>((2/12)*100)</f>
        <v>16.666666666666664</v>
      </c>
      <c r="DJ81">
        <f>((6/12)*100)</f>
        <v>50</v>
      </c>
      <c r="DK81">
        <f>((10/12)*100)</f>
        <v>83.333333333333343</v>
      </c>
      <c r="DL81">
        <f>((5/13)*100)</f>
        <v>38.461538461538467</v>
      </c>
      <c r="DM81">
        <f>((4/13)*100)</f>
        <v>30.76923076923077</v>
      </c>
      <c r="DN81">
        <f>((10/13)*100)</f>
        <v>76.923076923076934</v>
      </c>
      <c r="DP81">
        <f>((3/10)*100)</f>
        <v>30</v>
      </c>
      <c r="DQ81">
        <f>((1/10)*100)</f>
        <v>10</v>
      </c>
      <c r="DR81">
        <f>((3/10)*100)</f>
        <v>30</v>
      </c>
      <c r="DS81">
        <f>((4/11)*100)</f>
        <v>36.363636363636367</v>
      </c>
      <c r="DT81">
        <f>((5/11)*100)</f>
        <v>45.454545454545453</v>
      </c>
      <c r="DU81">
        <f>((2/11)*100)</f>
        <v>18.181818181818183</v>
      </c>
      <c r="DV81">
        <f>((1/11)*100)</f>
        <v>9.0909090909090917</v>
      </c>
      <c r="DW81">
        <f>((5/11)*100)</f>
        <v>45.454545454545453</v>
      </c>
      <c r="DX81">
        <f>((8/11)*100)</f>
        <v>72.727272727272734</v>
      </c>
      <c r="DY81">
        <f>((3/10)*100)</f>
        <v>30</v>
      </c>
      <c r="DZ81">
        <f>((2/10)*100)</f>
        <v>20</v>
      </c>
      <c r="EA81">
        <f>((8/10)*100)</f>
        <v>80</v>
      </c>
    </row>
    <row r="82" spans="1:131" x14ac:dyDescent="0.25">
      <c r="A82">
        <v>159.33285599999999</v>
      </c>
      <c r="B82">
        <v>6.8426530000000003</v>
      </c>
      <c r="C82">
        <v>136.47811200000001</v>
      </c>
      <c r="D82">
        <v>6.4130099999999999</v>
      </c>
      <c r="E82">
        <v>160.05525399999999</v>
      </c>
      <c r="F82">
        <v>5.4364290000000004</v>
      </c>
      <c r="G82">
        <v>160.749438</v>
      </c>
      <c r="H82">
        <v>9.6886729999999996</v>
      </c>
      <c r="K82">
        <f>(13/200)</f>
        <v>6.5000000000000002E-2</v>
      </c>
      <c r="L82">
        <f>(13/200)</f>
        <v>6.5000000000000002E-2</v>
      </c>
      <c r="M82">
        <f>(12/200)</f>
        <v>0.06</v>
      </c>
      <c r="N82">
        <f>(11/200)</f>
        <v>5.5E-2</v>
      </c>
      <c r="P82">
        <f>(10/200)</f>
        <v>0.05</v>
      </c>
      <c r="Q82">
        <f>(11/200)</f>
        <v>5.5E-2</v>
      </c>
      <c r="R82">
        <f>(10/200)</f>
        <v>0.05</v>
      </c>
      <c r="S82">
        <f>(10/200)</f>
        <v>0.05</v>
      </c>
      <c r="U82">
        <f>0.065+0.05</f>
        <v>0.115</v>
      </c>
      <c r="V82">
        <f>0.065+0.055</f>
        <v>0.12</v>
      </c>
      <c r="W82">
        <f>0.06+0.05</f>
        <v>0.11</v>
      </c>
      <c r="X82">
        <f>0.055+0.05</f>
        <v>0.10500000000000001</v>
      </c>
      <c r="Z82">
        <f>SQRT((ABS($A$83-$A$82)^2+(ABS($B$83-$B$82)^2)))</f>
        <v>27.892205404325029</v>
      </c>
      <c r="AA82">
        <f>SQRT((ABS($C$83-$C$82)^2+(ABS($D$83-$D$82)^2)))</f>
        <v>19.73622500026358</v>
      </c>
      <c r="AB82">
        <f>SQRT((ABS($E$83-$E$82)^2+(ABS($F$83-$F$82)^2)))</f>
        <v>28.036950175870487</v>
      </c>
      <c r="AC82">
        <f>SQRT((ABS($G$83-$G$82)^2+(ABS($H$83-$H$82)^2)))</f>
        <v>28.111841908831813</v>
      </c>
      <c r="AJ82">
        <f>1/0.115</f>
        <v>8.695652173913043</v>
      </c>
      <c r="AK82">
        <f>1/0.12</f>
        <v>8.3333333333333339</v>
      </c>
      <c r="AL82">
        <f>1/0.11</f>
        <v>9.0909090909090917</v>
      </c>
      <c r="AM82">
        <f>1/0.105</f>
        <v>9.5238095238095237</v>
      </c>
      <c r="AO82">
        <f t="shared" si="38"/>
        <v>242.54091655934806</v>
      </c>
      <c r="AP82">
        <f t="shared" si="39"/>
        <v>164.46854166886317</v>
      </c>
      <c r="AQ82">
        <f t="shared" si="40"/>
        <v>254.88136523518625</v>
      </c>
      <c r="AR82">
        <f t="shared" si="41"/>
        <v>267.73182770316009</v>
      </c>
      <c r="AV82">
        <f>((0.065/0.115)*100)</f>
        <v>56.521739130434781</v>
      </c>
      <c r="AW82">
        <f>((0.065/0.12)*100)</f>
        <v>54.166666666666671</v>
      </c>
      <c r="AX82">
        <f>((0.06/0.11)*100)</f>
        <v>54.54545454545454</v>
      </c>
      <c r="AY82">
        <f>((0.055/0.105)*100)</f>
        <v>52.380952380952387</v>
      </c>
      <c r="BA82">
        <f>((0.05/0.115)*100)</f>
        <v>43.478260869565219</v>
      </c>
      <c r="BB82">
        <f>((0.055/0.12)*100)</f>
        <v>45.833333333333336</v>
      </c>
      <c r="BC82">
        <f>((0.05/0.11)*100)</f>
        <v>45.45454545454546</v>
      </c>
      <c r="BD82">
        <f>((0.05/0.105)*100)</f>
        <v>47.61904761904762</v>
      </c>
      <c r="BF82">
        <f>ABS($B$82-$D$82)</f>
        <v>0.42964300000000044</v>
      </c>
      <c r="BG82">
        <f>ABS($F$82-$H$82)</f>
        <v>4.2522439999999992</v>
      </c>
      <c r="BL82">
        <f>SQRT((ABS($A$82-$E$82)^2+(ABS($B$82-$F$82)^2)))</f>
        <v>1.5809253013915607</v>
      </c>
      <c r="BM82">
        <f>SQRT((ABS($C$82-$G$83)^2+(ABS($D$82-$H$83)^2)))</f>
        <v>4.0431436429274834</v>
      </c>
      <c r="BO82">
        <f>SQRT((ABS($A$82-$G$82)^2+(ABS($B$82-$H$82)^2)))</f>
        <v>3.1790776025639911</v>
      </c>
      <c r="BP82">
        <f>SQRT((ABS($C$82-$E$83)^2+(ABS($D$82-$F$83)^2)))</f>
        <v>5.3417303507992635</v>
      </c>
      <c r="BR82">
        <f>DEGREES(ACOS((30.2999539966629^2+30.1251984315611^2-4.52613335099641^2)/(2*30.2999539966629*30.1251984315611)))</f>
        <v>8.5851212030234141</v>
      </c>
      <c r="BS82">
        <f>DEGREES(ACOS((4.90369184329297^2+20.2008044768795^2-18.9045747455942^2)/(2*4.90369184329297*20.2008044768795)))</f>
        <v>67.837774276734081</v>
      </c>
      <c r="BU82">
        <v>13</v>
      </c>
      <c r="BV82">
        <v>5</v>
      </c>
      <c r="BW82">
        <v>3</v>
      </c>
      <c r="BX82">
        <v>5</v>
      </c>
      <c r="BY82">
        <v>13</v>
      </c>
      <c r="BZ82">
        <v>6</v>
      </c>
      <c r="CA82">
        <v>6</v>
      </c>
      <c r="CB82">
        <v>3</v>
      </c>
      <c r="CC82">
        <v>12</v>
      </c>
      <c r="CD82">
        <v>3</v>
      </c>
      <c r="CE82">
        <v>6</v>
      </c>
      <c r="CF82">
        <v>9</v>
      </c>
      <c r="CG82">
        <v>11</v>
      </c>
      <c r="CH82">
        <v>5</v>
      </c>
      <c r="CI82">
        <v>3</v>
      </c>
      <c r="CJ82">
        <v>9</v>
      </c>
      <c r="CL82">
        <v>10</v>
      </c>
      <c r="CM82">
        <v>4</v>
      </c>
      <c r="CN82">
        <v>0</v>
      </c>
      <c r="CO82">
        <v>2</v>
      </c>
      <c r="CP82">
        <v>11</v>
      </c>
      <c r="CQ82">
        <v>3</v>
      </c>
      <c r="CR82">
        <v>5</v>
      </c>
      <c r="CS82">
        <v>3</v>
      </c>
      <c r="CT82">
        <v>10</v>
      </c>
      <c r="CU82">
        <v>0</v>
      </c>
      <c r="CV82">
        <v>5</v>
      </c>
      <c r="CW82">
        <v>8</v>
      </c>
      <c r="CX82">
        <v>10</v>
      </c>
      <c r="CY82">
        <v>2</v>
      </c>
      <c r="CZ82">
        <v>3</v>
      </c>
      <c r="DA82">
        <v>8</v>
      </c>
      <c r="DC82">
        <f>((5/13)*100)</f>
        <v>38.461538461538467</v>
      </c>
      <c r="DD82">
        <f>((3/13)*100)</f>
        <v>23.076923076923077</v>
      </c>
      <c r="DE82">
        <f>((5/13)*100)</f>
        <v>38.461538461538467</v>
      </c>
      <c r="DF82">
        <f>((6/13)*100)</f>
        <v>46.153846153846153</v>
      </c>
      <c r="DG82">
        <f>((6/13)*100)</f>
        <v>46.153846153846153</v>
      </c>
      <c r="DH82">
        <f>((3/13)*100)</f>
        <v>23.076923076923077</v>
      </c>
      <c r="DI82">
        <f>((3/12)*100)</f>
        <v>25</v>
      </c>
      <c r="DJ82">
        <f>((6/12)*100)</f>
        <v>50</v>
      </c>
      <c r="DK82">
        <f>((9/12)*100)</f>
        <v>75</v>
      </c>
      <c r="DL82">
        <f>((5/11)*100)</f>
        <v>45.454545454545453</v>
      </c>
      <c r="DM82">
        <f>((3/11)*100)</f>
        <v>27.27272727272727</v>
      </c>
      <c r="DN82">
        <f>((9/11)*100)</f>
        <v>81.818181818181827</v>
      </c>
      <c r="DP82">
        <f>((4/10)*100)</f>
        <v>40</v>
      </c>
      <c r="DQ82">
        <f>((0/10)*100)</f>
        <v>0</v>
      </c>
      <c r="DR82">
        <f>((2/10)*100)</f>
        <v>20</v>
      </c>
      <c r="DS82">
        <f>((3/11)*100)</f>
        <v>27.27272727272727</v>
      </c>
      <c r="DT82">
        <f>((5/11)*100)</f>
        <v>45.454545454545453</v>
      </c>
      <c r="DU82">
        <f>((3/11)*100)</f>
        <v>27.27272727272727</v>
      </c>
      <c r="DV82">
        <f>((0/10)*100)</f>
        <v>0</v>
      </c>
      <c r="DW82">
        <f>((5/10)*100)</f>
        <v>50</v>
      </c>
      <c r="DX82">
        <f>((8/10)*100)</f>
        <v>80</v>
      </c>
      <c r="DY82">
        <f>((2/10)*100)</f>
        <v>20</v>
      </c>
      <c r="DZ82">
        <f>((3/10)*100)</f>
        <v>30</v>
      </c>
      <c r="EA82">
        <f>((8/10)*100)</f>
        <v>80</v>
      </c>
    </row>
    <row r="83" spans="1:131" x14ac:dyDescent="0.25">
      <c r="A83">
        <v>131.51163200000002</v>
      </c>
      <c r="B83">
        <v>4.854031</v>
      </c>
      <c r="C83">
        <v>116.74188700000001</v>
      </c>
      <c r="D83">
        <v>6.4129079999999998</v>
      </c>
      <c r="E83">
        <v>132.09535700000001</v>
      </c>
      <c r="F83">
        <v>3.359235</v>
      </c>
      <c r="G83">
        <v>132.69796100000002</v>
      </c>
      <c r="H83">
        <v>7.8473980000000001</v>
      </c>
      <c r="K83">
        <f>(13/200)</f>
        <v>6.5000000000000002E-2</v>
      </c>
      <c r="L83">
        <f>(13/200)</f>
        <v>6.5000000000000002E-2</v>
      </c>
      <c r="M83">
        <f>(14/200)</f>
        <v>7.0000000000000007E-2</v>
      </c>
      <c r="N83">
        <f>(13/200)</f>
        <v>6.5000000000000002E-2</v>
      </c>
      <c r="P83">
        <f>(10/200)</f>
        <v>0.05</v>
      </c>
      <c r="Q83">
        <f>(11/200)</f>
        <v>5.5E-2</v>
      </c>
      <c r="R83">
        <f>(10/200)</f>
        <v>0.05</v>
      </c>
      <c r="S83">
        <f>(12/200)</f>
        <v>0.06</v>
      </c>
      <c r="U83">
        <f>0.065+0.05</f>
        <v>0.115</v>
      </c>
      <c r="V83">
        <f>0.065+0.055</f>
        <v>0.12</v>
      </c>
      <c r="W83">
        <f>0.07+0.05</f>
        <v>0.12000000000000001</v>
      </c>
      <c r="X83">
        <f>0.065+0.06</f>
        <v>0.125</v>
      </c>
      <c r="Z83">
        <f>SQRT((ABS($A$84-$A$83)^2+(ABS($B$84-$B$83)^2)))</f>
        <v>21.351903608432217</v>
      </c>
      <c r="AA83">
        <f>SQRT((ABS($C$84-$C$83)^2+(ABS($D$84-$D$83)^2)))</f>
        <v>23.06832661895583</v>
      </c>
      <c r="AB83">
        <f>SQRT((ABS($E$84-$E$83)^2+(ABS($F$84-$F$83)^2)))</f>
        <v>21.586949706524653</v>
      </c>
      <c r="AC83">
        <f>SQRT((ABS($G$84-$G$83)^2+(ABS($H$84-$H$83)^2)))</f>
        <v>21.725451972811815</v>
      </c>
      <c r="AJ83">
        <f>1/0.115</f>
        <v>8.695652173913043</v>
      </c>
      <c r="AK83">
        <f>1/0.12</f>
        <v>8.3333333333333339</v>
      </c>
      <c r="AL83">
        <f>1/0.12</f>
        <v>8.3333333333333339</v>
      </c>
      <c r="AM83">
        <f>1/0.125</f>
        <v>8</v>
      </c>
      <c r="AO83">
        <f t="shared" si="38"/>
        <v>185.66872702984534</v>
      </c>
      <c r="AP83">
        <f t="shared" si="39"/>
        <v>192.23605515796527</v>
      </c>
      <c r="AQ83">
        <f t="shared" si="40"/>
        <v>179.89124755437209</v>
      </c>
      <c r="AR83">
        <f t="shared" si="41"/>
        <v>173.80361578249452</v>
      </c>
      <c r="AV83">
        <f>((0.065/0.115)*100)</f>
        <v>56.521739130434781</v>
      </c>
      <c r="AW83">
        <f>((0.065/0.12)*100)</f>
        <v>54.166666666666671</v>
      </c>
      <c r="AX83">
        <f>((0.07/0.12)*100)</f>
        <v>58.333333333333336</v>
      </c>
      <c r="AY83">
        <f>((0.065/0.125)*100)</f>
        <v>52</v>
      </c>
      <c r="BA83">
        <f>((0.05/0.115)*100)</f>
        <v>43.478260869565219</v>
      </c>
      <c r="BB83">
        <f>((0.055/0.12)*100)</f>
        <v>45.833333333333336</v>
      </c>
      <c r="BC83">
        <f>((0.05/0.12)*100)</f>
        <v>41.666666666666671</v>
      </c>
      <c r="BD83">
        <f>((0.06/0.125)*100)</f>
        <v>48</v>
      </c>
      <c r="BF83">
        <f>ABS($B$83-$D$83)</f>
        <v>1.5588769999999998</v>
      </c>
      <c r="BG83">
        <f>ABS($F$83-$H$83)</f>
        <v>4.4881630000000001</v>
      </c>
      <c r="BL83">
        <f>SQRT((ABS($A$83-$E$83)^2+(ABS($B$83-$F$83)^2)))</f>
        <v>1.604727377856122</v>
      </c>
      <c r="BM83">
        <f>SQRT((ABS($C$83-$G$84)^2+(ABS($D$83-$H$84)^2)))</f>
        <v>6.0083987312108391</v>
      </c>
      <c r="BO83">
        <f>SQRT((ABS($A$83-$G$83)^2+(ABS($B$83-$H$83)^2)))</f>
        <v>3.2198792668250777</v>
      </c>
      <c r="BP83">
        <f>SQRT((ABS($C$83-$E$84)^2+(ABS($D$83-$F$84)^2)))</f>
        <v>6.9327517025396146</v>
      </c>
      <c r="BR83">
        <f>DEGREES(ACOS((22.6182832325932^2+23.0381834472239^2-4.73500453537544^2)/(2*22.6182832325932*23.0381834472239)))</f>
        <v>11.859057428685745</v>
      </c>
      <c r="BS83">
        <f>DEGREES(ACOS((5.27234447691954^2+17.4532661812687^2-16.0432186642686^2)/(2*5.27234447691954*17.4532661812687)))</f>
        <v>65.940778342075674</v>
      </c>
      <c r="BU83">
        <v>13</v>
      </c>
      <c r="BV83">
        <v>6</v>
      </c>
      <c r="BW83">
        <v>4</v>
      </c>
      <c r="BX83">
        <v>5</v>
      </c>
      <c r="BY83">
        <v>13</v>
      </c>
      <c r="BZ83">
        <v>7</v>
      </c>
      <c r="CA83">
        <v>6</v>
      </c>
      <c r="CB83">
        <v>4</v>
      </c>
      <c r="CC83">
        <v>14</v>
      </c>
      <c r="CD83">
        <v>4</v>
      </c>
      <c r="CE83">
        <v>6</v>
      </c>
      <c r="CF83">
        <v>12</v>
      </c>
      <c r="CG83">
        <v>13</v>
      </c>
      <c r="CH83">
        <v>5</v>
      </c>
      <c r="CI83">
        <v>4</v>
      </c>
      <c r="CJ83">
        <v>12</v>
      </c>
      <c r="CL83">
        <v>10</v>
      </c>
      <c r="CM83">
        <v>3</v>
      </c>
      <c r="CN83">
        <v>1</v>
      </c>
      <c r="CO83">
        <v>4</v>
      </c>
      <c r="CP83">
        <v>11</v>
      </c>
      <c r="CQ83">
        <v>4</v>
      </c>
      <c r="CR83">
        <v>3</v>
      </c>
      <c r="CS83">
        <v>2</v>
      </c>
      <c r="CT83">
        <v>10</v>
      </c>
      <c r="CU83">
        <v>1</v>
      </c>
      <c r="CV83">
        <v>3</v>
      </c>
      <c r="CW83">
        <v>9</v>
      </c>
      <c r="CX83">
        <v>12</v>
      </c>
      <c r="CY83">
        <v>4</v>
      </c>
      <c r="CZ83">
        <v>2</v>
      </c>
      <c r="DA83">
        <v>9</v>
      </c>
      <c r="DC83">
        <f>((6/13)*100)</f>
        <v>46.153846153846153</v>
      </c>
      <c r="DD83">
        <f>((4/13)*100)</f>
        <v>30.76923076923077</v>
      </c>
      <c r="DE83">
        <f>((5/13)*100)</f>
        <v>38.461538461538467</v>
      </c>
      <c r="DF83">
        <f>((7/13)*100)</f>
        <v>53.846153846153847</v>
      </c>
      <c r="DG83">
        <f>((6/13)*100)</f>
        <v>46.153846153846153</v>
      </c>
      <c r="DH83">
        <f>((4/13)*100)</f>
        <v>30.76923076923077</v>
      </c>
      <c r="DI83">
        <f>((4/14)*100)</f>
        <v>28.571428571428569</v>
      </c>
      <c r="DJ83">
        <f>((6/14)*100)</f>
        <v>42.857142857142854</v>
      </c>
      <c r="DK83">
        <f>((12/14)*100)</f>
        <v>85.714285714285708</v>
      </c>
      <c r="DL83">
        <f>((5/13)*100)</f>
        <v>38.461538461538467</v>
      </c>
      <c r="DM83">
        <f>((4/13)*100)</f>
        <v>30.76923076923077</v>
      </c>
      <c r="DN83">
        <f>((12/13)*100)</f>
        <v>92.307692307692307</v>
      </c>
      <c r="DP83">
        <f>((3/10)*100)</f>
        <v>30</v>
      </c>
      <c r="DQ83">
        <f>((1/10)*100)</f>
        <v>10</v>
      </c>
      <c r="DR83">
        <f>((4/10)*100)</f>
        <v>40</v>
      </c>
      <c r="DS83">
        <f>((4/11)*100)</f>
        <v>36.363636363636367</v>
      </c>
      <c r="DT83">
        <f>((3/11)*100)</f>
        <v>27.27272727272727</v>
      </c>
      <c r="DU83">
        <f>((2/11)*100)</f>
        <v>18.181818181818183</v>
      </c>
      <c r="DV83">
        <f>((1/10)*100)</f>
        <v>10</v>
      </c>
      <c r="DW83">
        <f>((3/10)*100)</f>
        <v>30</v>
      </c>
      <c r="DX83">
        <f>((9/10)*100)</f>
        <v>90</v>
      </c>
      <c r="DY83">
        <f>((4/12)*100)</f>
        <v>33.333333333333329</v>
      </c>
      <c r="DZ83">
        <f>((2/12)*100)</f>
        <v>16.666666666666664</v>
      </c>
      <c r="EA83">
        <f>((9/12)*100)</f>
        <v>75</v>
      </c>
    </row>
    <row r="84" spans="1:131" x14ac:dyDescent="0.25">
      <c r="A84">
        <v>110.160256</v>
      </c>
      <c r="B84">
        <v>5.0041330000000004</v>
      </c>
      <c r="C84">
        <v>93.681172000000004</v>
      </c>
      <c r="D84">
        <v>7.0054590000000001</v>
      </c>
      <c r="E84">
        <v>110.50841600000001</v>
      </c>
      <c r="F84">
        <v>3.3786230000000002</v>
      </c>
      <c r="G84">
        <v>110.973927</v>
      </c>
      <c r="H84">
        <v>8.0956119999999991</v>
      </c>
      <c r="K84">
        <f>(13/200)</f>
        <v>6.5000000000000002E-2</v>
      </c>
      <c r="L84">
        <f>(11/200)</f>
        <v>5.5E-2</v>
      </c>
      <c r="M84">
        <f>(14/200)</f>
        <v>7.0000000000000007E-2</v>
      </c>
      <c r="N84">
        <f>(12/200)</f>
        <v>0.06</v>
      </c>
      <c r="P84">
        <f>(10/200)</f>
        <v>0.05</v>
      </c>
      <c r="Q84">
        <f>(10/200)</f>
        <v>0.05</v>
      </c>
      <c r="R84">
        <f>(9/200)</f>
        <v>4.4999999999999998E-2</v>
      </c>
      <c r="S84">
        <f>(11/200)</f>
        <v>5.5E-2</v>
      </c>
      <c r="U84">
        <f>0.065+0.05</f>
        <v>0.115</v>
      </c>
      <c r="V84">
        <f>0.055+0.05</f>
        <v>0.10500000000000001</v>
      </c>
      <c r="W84">
        <f>0.07+0.045</f>
        <v>0.115</v>
      </c>
      <c r="X84">
        <f>0.06+0.055</f>
        <v>0.11499999999999999</v>
      </c>
      <c r="Z84">
        <f>SQRT((ABS($A$85-$A$84)^2+(ABS($B$85-$B$84)^2)))</f>
        <v>22.63180721490745</v>
      </c>
      <c r="AA84">
        <f>SQRT((ABS($C$85-$C$84)^2+(ABS($D$85-$D$84)^2)))</f>
        <v>18.611809080422269</v>
      </c>
      <c r="AB84">
        <f>SQRT((ABS($E$85-$E$84)^2+(ABS($F$85-$F$84)^2)))</f>
        <v>23.36127027317627</v>
      </c>
      <c r="AC84">
        <f>SQRT((ABS($G$85-$G$84)^2+(ABS($H$85-$H$84)^2)))</f>
        <v>22.972323475570512</v>
      </c>
      <c r="AJ84">
        <f>1/0.115</f>
        <v>8.695652173913043</v>
      </c>
      <c r="AK84">
        <f>1/0.105</f>
        <v>9.5238095238095237</v>
      </c>
      <c r="AL84">
        <f>1/0.115</f>
        <v>8.695652173913043</v>
      </c>
      <c r="AM84">
        <f>1/0.115</f>
        <v>8.695652173913043</v>
      </c>
      <c r="AO84">
        <f t="shared" si="38"/>
        <v>196.79832360789086</v>
      </c>
      <c r="AP84">
        <f t="shared" si="39"/>
        <v>177.25532457545017</v>
      </c>
      <c r="AQ84">
        <f t="shared" si="40"/>
        <v>203.14148063631538</v>
      </c>
      <c r="AR84">
        <f t="shared" si="41"/>
        <v>199.75933457017837</v>
      </c>
      <c r="AV84">
        <f>((0.065/0.115)*100)</f>
        <v>56.521739130434781</v>
      </c>
      <c r="AW84">
        <f>((0.055/0.105)*100)</f>
        <v>52.380952380952387</v>
      </c>
      <c r="AX84">
        <f>((0.07/0.115)*100)</f>
        <v>60.869565217391312</v>
      </c>
      <c r="AY84">
        <f>((0.06/0.115)*100)</f>
        <v>52.173913043478258</v>
      </c>
      <c r="BA84">
        <f>((0.05/0.115)*100)</f>
        <v>43.478260869565219</v>
      </c>
      <c r="BB84">
        <f>((0.05/0.105)*100)</f>
        <v>47.61904761904762</v>
      </c>
      <c r="BC84">
        <f>((0.045/0.115)*100)</f>
        <v>39.130434782608688</v>
      </c>
      <c r="BD84">
        <f>((0.055/0.115)*100)</f>
        <v>47.826086956521735</v>
      </c>
      <c r="BF84">
        <f>ABS($B$84-$D$84)</f>
        <v>2.0013259999999997</v>
      </c>
      <c r="BG84">
        <f>ABS($F$84-$H$84)</f>
        <v>4.716988999999999</v>
      </c>
      <c r="BL84">
        <f>SQRT((ABS($A$84-$E$84)^2+(ABS($B$84-$F$84)^2)))</f>
        <v>1.6623772573336071</v>
      </c>
      <c r="BM84">
        <f>SQRT((ABS($C$84-$G$85)^2+(ABS($D$84-$H$85)^2)))</f>
        <v>5.8920854453317286</v>
      </c>
      <c r="BO84">
        <f>SQRT((ABS($A$84-$G$84)^2+(ABS($B$84-$H$84)^2)))</f>
        <v>3.1967644429457094</v>
      </c>
      <c r="BP84">
        <f>SQRT((ABS($C$84-$E$85)^2+(ABS($D$84-$F$85)^2)))</f>
        <v>7.2086959297446445</v>
      </c>
      <c r="BR84">
        <f>DEGREES(ACOS((18.6590559751061^2+19.8087346119896^2-4.90369184329297^2)/(2*18.6590559751061*19.8087346119896)))</f>
        <v>14.243438064979392</v>
      </c>
      <c r="BS84" t="e">
        <f>DEGREES(ACOS((4.91516506443659^2+0^2-4.91516506443659^2)/(2*4.91516506443659*0)))</f>
        <v>#DIV/0!</v>
      </c>
      <c r="BU84">
        <v>13</v>
      </c>
      <c r="BV84">
        <v>7</v>
      </c>
      <c r="BW84">
        <v>4</v>
      </c>
      <c r="BX84">
        <v>4</v>
      </c>
      <c r="BY84">
        <v>11</v>
      </c>
      <c r="BZ84">
        <v>5</v>
      </c>
      <c r="CA84">
        <v>6</v>
      </c>
      <c r="CB84">
        <v>4</v>
      </c>
      <c r="CC84">
        <v>14</v>
      </c>
      <c r="CD84">
        <v>4</v>
      </c>
      <c r="CE84">
        <v>6</v>
      </c>
      <c r="CF84">
        <v>12</v>
      </c>
      <c r="CG84">
        <v>12</v>
      </c>
      <c r="CH84">
        <v>4</v>
      </c>
      <c r="CI84">
        <v>4</v>
      </c>
      <c r="CJ84">
        <v>12</v>
      </c>
      <c r="CL84">
        <v>10</v>
      </c>
      <c r="CM84">
        <v>4</v>
      </c>
      <c r="CN84">
        <v>0</v>
      </c>
      <c r="CO84">
        <v>2</v>
      </c>
      <c r="CP84">
        <v>10</v>
      </c>
      <c r="CQ84">
        <v>4</v>
      </c>
      <c r="CR84">
        <v>2</v>
      </c>
      <c r="CS84">
        <v>2</v>
      </c>
      <c r="CT84">
        <v>9</v>
      </c>
      <c r="CU84">
        <v>0</v>
      </c>
      <c r="CV84">
        <v>2</v>
      </c>
      <c r="CW84">
        <v>9</v>
      </c>
      <c r="CX84">
        <v>11</v>
      </c>
      <c r="CY84">
        <v>2</v>
      </c>
      <c r="CZ84">
        <v>2</v>
      </c>
      <c r="DA84">
        <v>9</v>
      </c>
      <c r="DC84">
        <f>((7/13)*100)</f>
        <v>53.846153846153847</v>
      </c>
      <c r="DD84">
        <f>((4/13)*100)</f>
        <v>30.76923076923077</v>
      </c>
      <c r="DE84">
        <f>((4/13)*100)</f>
        <v>30.76923076923077</v>
      </c>
      <c r="DF84">
        <f>((5/11)*100)</f>
        <v>45.454545454545453</v>
      </c>
      <c r="DG84">
        <f>((6/11)*100)</f>
        <v>54.54545454545454</v>
      </c>
      <c r="DH84">
        <f>((4/11)*100)</f>
        <v>36.363636363636367</v>
      </c>
      <c r="DI84">
        <f>((4/14)*100)</f>
        <v>28.571428571428569</v>
      </c>
      <c r="DJ84">
        <f>((6/14)*100)</f>
        <v>42.857142857142854</v>
      </c>
      <c r="DK84">
        <f>((12/14)*100)</f>
        <v>85.714285714285708</v>
      </c>
      <c r="DL84">
        <f>((4/12)*100)</f>
        <v>33.333333333333329</v>
      </c>
      <c r="DM84">
        <f>((4/12)*100)</f>
        <v>33.333333333333329</v>
      </c>
      <c r="DN84">
        <f>((12/12)*100)</f>
        <v>100</v>
      </c>
      <c r="DP84">
        <f>((4/10)*100)</f>
        <v>40</v>
      </c>
      <c r="DQ84">
        <f>((0/10)*100)</f>
        <v>0</v>
      </c>
      <c r="DR84">
        <f>((2/10)*100)</f>
        <v>20</v>
      </c>
      <c r="DS84">
        <f>((4/10)*100)</f>
        <v>40</v>
      </c>
      <c r="DT84">
        <f>((2/10)*100)</f>
        <v>20</v>
      </c>
      <c r="DU84">
        <f>((2/10)*100)</f>
        <v>20</v>
      </c>
      <c r="DV84">
        <f>((0/9)*100)</f>
        <v>0</v>
      </c>
      <c r="DW84">
        <f>((2/9)*100)</f>
        <v>22.222222222222221</v>
      </c>
      <c r="DX84">
        <f>((9/9)*100)</f>
        <v>100</v>
      </c>
      <c r="DY84">
        <f>((2/11)*100)</f>
        <v>18.181818181818183</v>
      </c>
      <c r="DZ84">
        <f>((2/11)*100)</f>
        <v>18.181818181818183</v>
      </c>
      <c r="EA84">
        <f>((9/11)*100)</f>
        <v>81.818181818181827</v>
      </c>
    </row>
    <row r="85" spans="1:131" x14ac:dyDescent="0.25">
      <c r="A85">
        <v>87.534337000000008</v>
      </c>
      <c r="B85">
        <v>5.5203569999999997</v>
      </c>
      <c r="C85">
        <v>75.071480000000008</v>
      </c>
      <c r="D85">
        <v>7.2861739999999999</v>
      </c>
      <c r="E85">
        <v>87.154031000000003</v>
      </c>
      <c r="F85">
        <v>3.9457650000000002</v>
      </c>
      <c r="G85">
        <v>88.006989000000004</v>
      </c>
      <c r="H85">
        <v>8.5930099999999996</v>
      </c>
      <c r="K85">
        <f>(12/200)</f>
        <v>0.06</v>
      </c>
      <c r="L85">
        <f>(11/200)</f>
        <v>5.5E-2</v>
      </c>
      <c r="M85">
        <f>(13/200)</f>
        <v>6.5000000000000002E-2</v>
      </c>
      <c r="N85">
        <f>(12/200)</f>
        <v>0.06</v>
      </c>
      <c r="P85">
        <f>(10/200)</f>
        <v>0.05</v>
      </c>
      <c r="Q85">
        <f>(12/200)</f>
        <v>0.06</v>
      </c>
      <c r="R85">
        <f>(10/200)</f>
        <v>0.05</v>
      </c>
      <c r="S85">
        <f>(10/200)</f>
        <v>0.05</v>
      </c>
      <c r="U85">
        <f>0.06+0.05</f>
        <v>0.11</v>
      </c>
      <c r="V85">
        <f>0.055+0.06</f>
        <v>0.11499999999999999</v>
      </c>
      <c r="W85">
        <f>0.065+0.05</f>
        <v>0.115</v>
      </c>
      <c r="X85">
        <f>0.06+0.05</f>
        <v>0.11</v>
      </c>
      <c r="Z85">
        <f>SQRT((ABS($A$86-$A$85)^2+(ABS($B$86-$B$85)^2)))</f>
        <v>18.280222783942786</v>
      </c>
      <c r="AA85">
        <f>SQRT((ABS($C$86-$C$85)^2+(ABS($D$86-$D$85)^2)))</f>
        <v>18.599822929143635</v>
      </c>
      <c r="AB85">
        <f>SQRT((ABS($E$86-$E$85)^2+(ABS($F$86-$F$85)^2)))</f>
        <v>18.263714707557178</v>
      </c>
      <c r="AC85">
        <f>SQRT((ABS($G$86-$G$85)^2+(ABS($H$86-$H$85)^2)))</f>
        <v>16.357745584129638</v>
      </c>
      <c r="AJ85">
        <f>1/0.11</f>
        <v>9.0909090909090917</v>
      </c>
      <c r="AK85">
        <f>1/0.115</f>
        <v>8.695652173913043</v>
      </c>
      <c r="AL85">
        <f>1/0.115</f>
        <v>8.695652173913043</v>
      </c>
      <c r="AM85">
        <f>1/0.11</f>
        <v>9.0909090909090917</v>
      </c>
      <c r="AO85">
        <f t="shared" si="38"/>
        <v>166.18384349038897</v>
      </c>
      <c r="AP85">
        <f t="shared" si="39"/>
        <v>161.73759068820553</v>
      </c>
      <c r="AQ85">
        <f t="shared" si="40"/>
        <v>158.81491050049718</v>
      </c>
      <c r="AR85">
        <f t="shared" si="41"/>
        <v>148.70677803754216</v>
      </c>
      <c r="AV85">
        <f>((0.06/0.11)*100)</f>
        <v>54.54545454545454</v>
      </c>
      <c r="AW85">
        <f>((0.055/0.115)*100)</f>
        <v>47.826086956521735</v>
      </c>
      <c r="AX85">
        <f>((0.065/0.115)*100)</f>
        <v>56.521739130434781</v>
      </c>
      <c r="AY85">
        <f>((0.06/0.11)*100)</f>
        <v>54.54545454545454</v>
      </c>
      <c r="BA85">
        <f>((0.05/0.11)*100)</f>
        <v>45.45454545454546</v>
      </c>
      <c r="BB85">
        <f>((0.06/0.115)*100)</f>
        <v>52.173913043478258</v>
      </c>
      <c r="BC85">
        <f>((0.05/0.115)*100)</f>
        <v>43.478260869565219</v>
      </c>
      <c r="BD85">
        <f>((0.05/0.11)*100)</f>
        <v>45.45454545454546</v>
      </c>
      <c r="BF85">
        <f>ABS($B$85-$D$85)</f>
        <v>1.7658170000000002</v>
      </c>
      <c r="BG85">
        <f>ABS($F$85-$H$85)</f>
        <v>4.6472449999999998</v>
      </c>
      <c r="BL85">
        <f>SQRT((ABS($A$85-$E$85)^2+(ABS($B$85-$F$85)^2)))</f>
        <v>1.6198680872527866</v>
      </c>
      <c r="BM85">
        <f>SQRT((ABS($C$85-$G$86)^2+(ABS($D$85-$H$86)^2)))</f>
        <v>3.5985371180647787</v>
      </c>
      <c r="BO85">
        <f>SQRT((ABS($A$85-$G$85)^2+(ABS($B$85-$H$85)^2)))</f>
        <v>3.1087933947937092</v>
      </c>
      <c r="BP85">
        <f>SQRT((ABS($C$85-$E$86)^2+(ABS($D$85-$F$86)^2)))</f>
        <v>6.8459974266219366</v>
      </c>
      <c r="BR85">
        <f>DEGREES(ACOS((18.9045747455942^2+20.2355320909932^2-5.27234447691954^2)/(2*18.9045747455942*20.2355320909932)))</f>
        <v>14.987384796479295</v>
      </c>
      <c r="BU85">
        <v>12</v>
      </c>
      <c r="BV85">
        <v>5</v>
      </c>
      <c r="BW85">
        <v>2</v>
      </c>
      <c r="BX85">
        <v>4</v>
      </c>
      <c r="BY85">
        <v>11</v>
      </c>
      <c r="BZ85">
        <v>5</v>
      </c>
      <c r="CA85">
        <v>6</v>
      </c>
      <c r="CB85">
        <v>3</v>
      </c>
      <c r="CC85">
        <v>13</v>
      </c>
      <c r="CD85">
        <v>2</v>
      </c>
      <c r="CE85">
        <v>6</v>
      </c>
      <c r="CF85">
        <v>10</v>
      </c>
      <c r="CG85">
        <v>12</v>
      </c>
      <c r="CH85">
        <v>4</v>
      </c>
      <c r="CI85">
        <v>3</v>
      </c>
      <c r="CJ85">
        <v>10</v>
      </c>
      <c r="CL85">
        <v>10</v>
      </c>
      <c r="CM85">
        <v>4</v>
      </c>
      <c r="CN85">
        <v>0</v>
      </c>
      <c r="CO85">
        <v>2</v>
      </c>
      <c r="CP85">
        <v>12</v>
      </c>
      <c r="CQ85">
        <v>5</v>
      </c>
      <c r="CR85">
        <v>5</v>
      </c>
      <c r="CS85">
        <v>3</v>
      </c>
      <c r="CT85">
        <v>10</v>
      </c>
      <c r="CU85">
        <v>0</v>
      </c>
      <c r="CV85">
        <v>5</v>
      </c>
      <c r="CW85">
        <v>8</v>
      </c>
      <c r="CX85">
        <v>10</v>
      </c>
      <c r="CY85">
        <v>2</v>
      </c>
      <c r="CZ85">
        <v>3</v>
      </c>
      <c r="DA85">
        <v>8</v>
      </c>
      <c r="DC85">
        <f>((5/12)*100)</f>
        <v>41.666666666666671</v>
      </c>
      <c r="DD85">
        <f>((2/12)*100)</f>
        <v>16.666666666666664</v>
      </c>
      <c r="DE85">
        <f>((4/12)*100)</f>
        <v>33.333333333333329</v>
      </c>
      <c r="DF85">
        <f>((5/11)*100)</f>
        <v>45.454545454545453</v>
      </c>
      <c r="DG85">
        <f>((6/11)*100)</f>
        <v>54.54545454545454</v>
      </c>
      <c r="DH85">
        <f>((3/11)*100)</f>
        <v>27.27272727272727</v>
      </c>
      <c r="DI85">
        <f>((2/13)*100)</f>
        <v>15.384615384615385</v>
      </c>
      <c r="DJ85">
        <f>((6/13)*100)</f>
        <v>46.153846153846153</v>
      </c>
      <c r="DK85">
        <f>((10/13)*100)</f>
        <v>76.923076923076934</v>
      </c>
      <c r="DL85">
        <f>((4/12)*100)</f>
        <v>33.333333333333329</v>
      </c>
      <c r="DM85">
        <f>((3/12)*100)</f>
        <v>25</v>
      </c>
      <c r="DN85">
        <f>((10/12)*100)</f>
        <v>83.333333333333343</v>
      </c>
      <c r="DP85">
        <f>((4/10)*100)</f>
        <v>40</v>
      </c>
      <c r="DQ85">
        <f>((0/10)*100)</f>
        <v>0</v>
      </c>
      <c r="DR85">
        <f>((2/10)*100)</f>
        <v>20</v>
      </c>
      <c r="DS85">
        <f>((5/12)*100)</f>
        <v>41.666666666666671</v>
      </c>
      <c r="DT85">
        <f>((5/12)*100)</f>
        <v>41.666666666666671</v>
      </c>
      <c r="DU85">
        <f>((3/12)*100)</f>
        <v>25</v>
      </c>
      <c r="DV85">
        <f>((0/10)*100)</f>
        <v>0</v>
      </c>
      <c r="DW85">
        <f>((5/10)*100)</f>
        <v>50</v>
      </c>
      <c r="DX85">
        <f>((8/10)*100)</f>
        <v>80</v>
      </c>
      <c r="DY85">
        <f>((2/10)*100)</f>
        <v>20</v>
      </c>
      <c r="DZ85">
        <f>((3/10)*100)</f>
        <v>30</v>
      </c>
      <c r="EA85">
        <f>((8/10)*100)</f>
        <v>80</v>
      </c>
    </row>
    <row r="86" spans="1:131" x14ac:dyDescent="0.25">
      <c r="A86">
        <v>69.259171000000009</v>
      </c>
      <c r="B86">
        <v>5.9503019999999998</v>
      </c>
      <c r="C86">
        <v>56.471741000000002</v>
      </c>
      <c r="D86">
        <v>7.3420500000000004</v>
      </c>
      <c r="E86">
        <v>68.894454999999994</v>
      </c>
      <c r="F86">
        <v>4.3345570000000002</v>
      </c>
      <c r="G86">
        <v>71.650357000000014</v>
      </c>
      <c r="H86">
        <v>8.4021430000000006</v>
      </c>
      <c r="K86">
        <f>(13/200)</f>
        <v>6.5000000000000002E-2</v>
      </c>
      <c r="L86">
        <f>(11/200)</f>
        <v>5.5E-2</v>
      </c>
      <c r="M86">
        <f>(13/200)</f>
        <v>6.5000000000000002E-2</v>
      </c>
      <c r="N86">
        <f>(12/200)</f>
        <v>0.06</v>
      </c>
      <c r="P86">
        <f>(11/200)</f>
        <v>5.5E-2</v>
      </c>
      <c r="Q86">
        <f>(12/200)</f>
        <v>0.06</v>
      </c>
      <c r="R86">
        <f>(12/200)</f>
        <v>0.06</v>
      </c>
      <c r="S86">
        <f>(11/200)</f>
        <v>5.5E-2</v>
      </c>
      <c r="U86">
        <f>0.065+0.055</f>
        <v>0.12</v>
      </c>
      <c r="V86">
        <f>0.055+0.06</f>
        <v>0.11499999999999999</v>
      </c>
      <c r="W86">
        <f>0.065+0.06</f>
        <v>0.125</v>
      </c>
      <c r="X86">
        <f>0.06+0.055</f>
        <v>0.11499999999999999</v>
      </c>
      <c r="Z86">
        <f>SQRT((ABS($A$87-$A$86)^2+(ABS($B$87-$B$86)^2)))</f>
        <v>18.855318370117683</v>
      </c>
      <c r="AA86">
        <f>SQRT((ABS($C$87-$C$86)^2+(ABS($D$87-$D$86)^2)))</f>
        <v>19.147707190300416</v>
      </c>
      <c r="AB86">
        <f>SQRT((ABS($E$87-$E$86)^2+(ABS($F$87-$F$86)^2)))</f>
        <v>18.766382965173914</v>
      </c>
      <c r="AC86">
        <f>SQRT((ABS($G$87-$G$86)^2+(ABS($H$87-$H$86)^2)))</f>
        <v>19.114083565876197</v>
      </c>
      <c r="AJ86">
        <f>1/0.12</f>
        <v>8.3333333333333339</v>
      </c>
      <c r="AK86">
        <f>1/0.115</f>
        <v>8.695652173913043</v>
      </c>
      <c r="AL86">
        <f>1/0.125</f>
        <v>8</v>
      </c>
      <c r="AM86">
        <f>1/0.115</f>
        <v>8.695652173913043</v>
      </c>
      <c r="AO86">
        <f t="shared" si="38"/>
        <v>157.12765308431403</v>
      </c>
      <c r="AP86">
        <f t="shared" si="39"/>
        <v>166.50180165478625</v>
      </c>
      <c r="AQ86">
        <f t="shared" si="40"/>
        <v>150.13106372139131</v>
      </c>
      <c r="AR86">
        <f t="shared" si="41"/>
        <v>166.20942231196693</v>
      </c>
      <c r="AV86">
        <f>((0.065/0.12)*100)</f>
        <v>54.166666666666671</v>
      </c>
      <c r="AW86">
        <f>((0.055/0.115)*100)</f>
        <v>47.826086956521735</v>
      </c>
      <c r="AX86">
        <f>((0.065/0.125)*100)</f>
        <v>52</v>
      </c>
      <c r="AY86">
        <f>((0.06/0.115)*100)</f>
        <v>52.173913043478258</v>
      </c>
      <c r="BA86">
        <f>((0.055/0.12)*100)</f>
        <v>45.833333333333336</v>
      </c>
      <c r="BB86">
        <f>((0.06/0.115)*100)</f>
        <v>52.173913043478258</v>
      </c>
      <c r="BC86">
        <f>((0.06/0.125)*100)</f>
        <v>48</v>
      </c>
      <c r="BD86">
        <f>((0.055/0.115)*100)</f>
        <v>47.826086956521735</v>
      </c>
      <c r="BF86">
        <f>ABS($B$86-$D$86)</f>
        <v>1.3917480000000007</v>
      </c>
      <c r="BG86">
        <f>ABS($F$86-$H$86)</f>
        <v>4.0675860000000004</v>
      </c>
      <c r="BL86">
        <f>SQRT((ABS($A$86-$E$86)^2+(ABS($B$86-$F$86)^2)))</f>
        <v>1.6563965906995251</v>
      </c>
      <c r="BM86">
        <f>SQRT((ABS($C$86-$G$87)^2+(ABS($D$86-$H$87)^2)))</f>
        <v>4.1695521989178896</v>
      </c>
      <c r="BO86">
        <f>SQRT((ABS($A$86-$G$86)^2+(ABS($B$86-$H$86)^2)))</f>
        <v>3.4248058011918028</v>
      </c>
      <c r="BP86">
        <f>SQRT((ABS($C$86-$E$87)^2+(ABS($D$86-$F$87)^2)))</f>
        <v>7.1298316140240665</v>
      </c>
      <c r="BR86">
        <f>DEGREES(ACOS((16.0432186642686^2+18.1603690321166^2-4.91516506443659^2)/(2*16.0432186642686*18.1603690321166)))</f>
        <v>14.932015974330374</v>
      </c>
      <c r="BU86">
        <v>13</v>
      </c>
      <c r="BV86">
        <v>5</v>
      </c>
      <c r="BW86">
        <v>1</v>
      </c>
      <c r="BX86">
        <v>5</v>
      </c>
      <c r="BY86">
        <v>11</v>
      </c>
      <c r="BZ86">
        <v>3</v>
      </c>
      <c r="CA86">
        <v>8</v>
      </c>
      <c r="CB86">
        <v>3</v>
      </c>
      <c r="CC86">
        <v>13</v>
      </c>
      <c r="CD86">
        <v>1</v>
      </c>
      <c r="CE86">
        <v>8</v>
      </c>
      <c r="CF86">
        <v>8</v>
      </c>
      <c r="CG86">
        <v>12</v>
      </c>
      <c r="CH86">
        <v>5</v>
      </c>
      <c r="CI86">
        <v>3</v>
      </c>
      <c r="CJ86">
        <v>8</v>
      </c>
      <c r="CL86">
        <v>11</v>
      </c>
      <c r="CM86">
        <v>5</v>
      </c>
      <c r="CN86">
        <v>0</v>
      </c>
      <c r="CO86">
        <v>3</v>
      </c>
      <c r="CP86">
        <v>12</v>
      </c>
      <c r="CQ86">
        <v>4</v>
      </c>
      <c r="CR86">
        <v>7</v>
      </c>
      <c r="CS86">
        <v>3</v>
      </c>
      <c r="CT86">
        <v>12</v>
      </c>
      <c r="CU86">
        <v>0</v>
      </c>
      <c r="CV86">
        <v>7</v>
      </c>
      <c r="CW86">
        <v>8</v>
      </c>
      <c r="CX86">
        <v>11</v>
      </c>
      <c r="CY86">
        <v>3</v>
      </c>
      <c r="CZ86">
        <v>3</v>
      </c>
      <c r="DA86">
        <v>8</v>
      </c>
      <c r="DC86">
        <f>((5/13)*100)</f>
        <v>38.461538461538467</v>
      </c>
      <c r="DD86">
        <f>((1/13)*100)</f>
        <v>7.6923076923076925</v>
      </c>
      <c r="DE86">
        <f>((5/13)*100)</f>
        <v>38.461538461538467</v>
      </c>
      <c r="DF86">
        <f>((3/11)*100)</f>
        <v>27.27272727272727</v>
      </c>
      <c r="DG86">
        <f>((8/11)*100)</f>
        <v>72.727272727272734</v>
      </c>
      <c r="DH86">
        <f>((3/11)*100)</f>
        <v>27.27272727272727</v>
      </c>
      <c r="DI86">
        <f>((1/13)*100)</f>
        <v>7.6923076923076925</v>
      </c>
      <c r="DJ86">
        <f>((8/13)*100)</f>
        <v>61.53846153846154</v>
      </c>
      <c r="DK86">
        <f>((8/13)*100)</f>
        <v>61.53846153846154</v>
      </c>
      <c r="DL86">
        <f>((5/12)*100)</f>
        <v>41.666666666666671</v>
      </c>
      <c r="DM86">
        <f>((3/12)*100)</f>
        <v>25</v>
      </c>
      <c r="DN86">
        <f>((8/12)*100)</f>
        <v>66.666666666666657</v>
      </c>
      <c r="DP86">
        <f>((5/11)*100)</f>
        <v>45.454545454545453</v>
      </c>
      <c r="DQ86">
        <f>((0/11)*100)</f>
        <v>0</v>
      </c>
      <c r="DR86">
        <f>((3/11)*100)</f>
        <v>27.27272727272727</v>
      </c>
      <c r="DS86">
        <f>((4/12)*100)</f>
        <v>33.333333333333329</v>
      </c>
      <c r="DT86">
        <f>((7/12)*100)</f>
        <v>58.333333333333336</v>
      </c>
      <c r="DU86">
        <f>((3/12)*100)</f>
        <v>25</v>
      </c>
      <c r="DV86">
        <f>((0/12)*100)</f>
        <v>0</v>
      </c>
      <c r="DW86">
        <f>((7/12)*100)</f>
        <v>58.333333333333336</v>
      </c>
      <c r="DX86">
        <f>((8/12)*100)</f>
        <v>66.666666666666657</v>
      </c>
      <c r="DY86">
        <f>((3/11)*100)</f>
        <v>27.27272727272727</v>
      </c>
      <c r="DZ86">
        <f>((3/11)*100)</f>
        <v>27.27272727272727</v>
      </c>
      <c r="EA86">
        <f>((8/11)*100)</f>
        <v>72.727272727272734</v>
      </c>
    </row>
    <row r="87" spans="1:131" x14ac:dyDescent="0.25">
      <c r="A87">
        <v>50.409050000000001</v>
      </c>
      <c r="B87">
        <v>5.5076179999999999</v>
      </c>
      <c r="C87">
        <v>37.324759999999998</v>
      </c>
      <c r="D87">
        <v>7.5088109999999997</v>
      </c>
      <c r="E87">
        <v>50.129742</v>
      </c>
      <c r="F87">
        <v>4.084206</v>
      </c>
      <c r="G87">
        <v>52.53904</v>
      </c>
      <c r="H87">
        <v>8.7273399999999999</v>
      </c>
      <c r="K87">
        <f>(14/200)</f>
        <v>7.0000000000000007E-2</v>
      </c>
      <c r="L87">
        <f>(11/200)</f>
        <v>5.5E-2</v>
      </c>
      <c r="M87">
        <f>(12/200)</f>
        <v>0.06</v>
      </c>
      <c r="N87">
        <f>(12/200)</f>
        <v>0.06</v>
      </c>
      <c r="P87">
        <f>(12/200)</f>
        <v>0.06</v>
      </c>
      <c r="Q87">
        <f>(16/200)</f>
        <v>0.08</v>
      </c>
      <c r="R87">
        <f>(14/200)</f>
        <v>7.0000000000000007E-2</v>
      </c>
      <c r="S87">
        <f>(13/200)</f>
        <v>6.5000000000000002E-2</v>
      </c>
      <c r="U87">
        <f>0.07+0.06</f>
        <v>0.13</v>
      </c>
      <c r="V87">
        <f>0.055+0.08</f>
        <v>0.13500000000000001</v>
      </c>
      <c r="W87">
        <f>0.06+0.07</f>
        <v>0.13</v>
      </c>
      <c r="X87">
        <f>0.06+0.065</f>
        <v>0.125</v>
      </c>
      <c r="Z87">
        <f>SQRT((ABS($A$88-$A$87)^2+(ABS($B$88-$B$87)^2)))</f>
        <v>19.652898407210113</v>
      </c>
      <c r="AA87">
        <f>SQRT((ABS($C$88-$C$87)^2+(ABS($D$88-$D$87)^2)))</f>
        <v>15.402735723233125</v>
      </c>
      <c r="AB87">
        <f>SQRT((ABS($E$88-$E$87)^2+(ABS($F$88-$F$87)^2)))</f>
        <v>17.13726307846343</v>
      </c>
      <c r="AC87">
        <f>SQRT((ABS($G$88-$G$87)^2+(ABS($H$88-$H$87)^2)))</f>
        <v>16.338898434634594</v>
      </c>
      <c r="AJ87">
        <f>1/0.13</f>
        <v>7.6923076923076916</v>
      </c>
      <c r="AK87">
        <f>1/0.135</f>
        <v>7.4074074074074066</v>
      </c>
      <c r="AL87">
        <f>1/0.13</f>
        <v>7.6923076923076916</v>
      </c>
      <c r="AM87">
        <f>1/0.125</f>
        <v>8</v>
      </c>
      <c r="AO87">
        <f t="shared" si="38"/>
        <v>151.17614159392394</v>
      </c>
      <c r="AP87">
        <f t="shared" si="39"/>
        <v>114.09433869061573</v>
      </c>
      <c r="AQ87">
        <f t="shared" si="40"/>
        <v>131.82510060356483</v>
      </c>
      <c r="AR87">
        <f t="shared" si="41"/>
        <v>130.71118747707675</v>
      </c>
      <c r="AV87">
        <f>((0.07/0.13)*100)</f>
        <v>53.846153846153854</v>
      </c>
      <c r="AW87">
        <f>((0.055/0.135)*100)</f>
        <v>40.74074074074074</v>
      </c>
      <c r="AX87">
        <f>((0.06/0.13)*100)</f>
        <v>46.153846153846153</v>
      </c>
      <c r="AY87">
        <f>((0.06/0.125)*100)</f>
        <v>48</v>
      </c>
      <c r="BA87">
        <f>((0.06/0.13)*100)</f>
        <v>46.153846153846153</v>
      </c>
      <c r="BB87">
        <f>((0.08/0.135)*100)</f>
        <v>59.259259259259252</v>
      </c>
      <c r="BC87">
        <f>((0.07/0.13)*100)</f>
        <v>53.846153846153854</v>
      </c>
      <c r="BD87">
        <f>((0.065/0.125)*100)</f>
        <v>52</v>
      </c>
      <c r="BF87">
        <f>ABS($B$87-$D$87)</f>
        <v>2.0011929999999998</v>
      </c>
      <c r="BG87">
        <f>ABS($F$87-$H$87)</f>
        <v>4.6431339999999999</v>
      </c>
      <c r="BL87">
        <f>SQRT((ABS($A$87-$E$87)^2+(ABS($B$87-$F$87)^2)))</f>
        <v>1.4505566795571969</v>
      </c>
      <c r="BM87">
        <f>SQRT((ABS($C$87-$G$88)^2+(ABS($D$87-$H$88)^2)))</f>
        <v>1.3898741592647812</v>
      </c>
      <c r="BO87">
        <f>SQRT((ABS($A$87-$G$87)^2+(ABS($B$87-$H$87)^2)))</f>
        <v>3.8605008946228723</v>
      </c>
      <c r="BP87">
        <f>SQRT((ABS($C$87-$E$88)^2+(ABS($D$87-$F$88)^2)))</f>
        <v>5.4350023205335383</v>
      </c>
      <c r="BR87" t="e">
        <f>DEGREES(ACOS((4.91516506443659^2+0^2-4.91516506443659^2)/(2*4.91516506443659*0)))</f>
        <v>#DIV/0!</v>
      </c>
      <c r="BU87">
        <v>14</v>
      </c>
      <c r="BV87">
        <v>3</v>
      </c>
      <c r="BW87">
        <v>0</v>
      </c>
      <c r="BX87">
        <v>6</v>
      </c>
      <c r="BY87">
        <v>11</v>
      </c>
      <c r="BZ87">
        <v>1</v>
      </c>
      <c r="CA87">
        <v>7</v>
      </c>
      <c r="CB87">
        <v>1</v>
      </c>
      <c r="CC87">
        <v>12</v>
      </c>
      <c r="CD87">
        <v>0</v>
      </c>
      <c r="CE87">
        <v>7</v>
      </c>
      <c r="CF87">
        <v>6</v>
      </c>
      <c r="CG87">
        <v>12</v>
      </c>
      <c r="CH87">
        <v>6</v>
      </c>
      <c r="CI87">
        <v>1</v>
      </c>
      <c r="CJ87">
        <v>6</v>
      </c>
      <c r="CL87">
        <v>12</v>
      </c>
      <c r="CM87">
        <v>4</v>
      </c>
      <c r="CN87">
        <v>0</v>
      </c>
      <c r="CO87">
        <v>5</v>
      </c>
      <c r="CP87">
        <v>16</v>
      </c>
      <c r="CQ87">
        <v>5</v>
      </c>
      <c r="CR87">
        <v>11</v>
      </c>
      <c r="CS87">
        <v>5</v>
      </c>
      <c r="CT87">
        <v>14</v>
      </c>
      <c r="CU87">
        <v>0</v>
      </c>
      <c r="CV87">
        <v>11</v>
      </c>
      <c r="CW87">
        <v>8</v>
      </c>
      <c r="CX87">
        <v>13</v>
      </c>
      <c r="CY87">
        <v>5</v>
      </c>
      <c r="CZ87">
        <v>5</v>
      </c>
      <c r="DA87">
        <v>8</v>
      </c>
      <c r="DC87">
        <f>((3/14)*100)</f>
        <v>21.428571428571427</v>
      </c>
      <c r="DD87">
        <f>((0/14)*100)</f>
        <v>0</v>
      </c>
      <c r="DE87">
        <f>((6/14)*100)</f>
        <v>42.857142857142854</v>
      </c>
      <c r="DF87">
        <f>((1/11)*100)</f>
        <v>9.0909090909090917</v>
      </c>
      <c r="DG87">
        <f>((7/11)*100)</f>
        <v>63.636363636363633</v>
      </c>
      <c r="DH87">
        <f>((1/11)*100)</f>
        <v>9.0909090909090917</v>
      </c>
      <c r="DI87">
        <f>((0/12)*100)</f>
        <v>0</v>
      </c>
      <c r="DJ87">
        <f>((7/12)*100)</f>
        <v>58.333333333333336</v>
      </c>
      <c r="DK87">
        <f>((6/12)*100)</f>
        <v>50</v>
      </c>
      <c r="DL87">
        <f>((6/12)*100)</f>
        <v>50</v>
      </c>
      <c r="DM87">
        <f>((1/12)*100)</f>
        <v>8.3333333333333321</v>
      </c>
      <c r="DN87">
        <f>((6/12)*100)</f>
        <v>50</v>
      </c>
      <c r="DP87">
        <f>((4/12)*100)</f>
        <v>33.333333333333329</v>
      </c>
      <c r="DQ87">
        <f>((0/12)*100)</f>
        <v>0</v>
      </c>
      <c r="DR87">
        <f>((5/12)*100)</f>
        <v>41.666666666666671</v>
      </c>
      <c r="DS87">
        <f>((5/16)*100)</f>
        <v>31.25</v>
      </c>
      <c r="DT87">
        <f>((11/16)*100)</f>
        <v>68.75</v>
      </c>
      <c r="DU87">
        <f>((5/16)*100)</f>
        <v>31.25</v>
      </c>
      <c r="DV87">
        <f>((0/14)*100)</f>
        <v>0</v>
      </c>
      <c r="DW87">
        <f>((11/14)*100)</f>
        <v>78.571428571428569</v>
      </c>
      <c r="DX87">
        <f>((8/14)*100)</f>
        <v>57.142857142857139</v>
      </c>
      <c r="DY87">
        <f>((5/13)*100)</f>
        <v>38.461538461538467</v>
      </c>
      <c r="DZ87">
        <f>((5/13)*100)</f>
        <v>38.461538461538467</v>
      </c>
      <c r="EA87">
        <f>((8/13)*100)</f>
        <v>61.53846153846154</v>
      </c>
    </row>
    <row r="88" spans="1:131" x14ac:dyDescent="0.25">
      <c r="A88">
        <v>30.757929000000004</v>
      </c>
      <c r="B88">
        <v>5.243309</v>
      </c>
      <c r="C88">
        <v>21.927469000000002</v>
      </c>
      <c r="D88">
        <v>7.0993019999999998</v>
      </c>
      <c r="E88">
        <v>32.993067000000003</v>
      </c>
      <c r="F88">
        <v>4.2261769999999999</v>
      </c>
      <c r="G88">
        <v>36.204924000000005</v>
      </c>
      <c r="H88">
        <v>8.3320469999999993</v>
      </c>
      <c r="P88">
        <f>(15/200)</f>
        <v>7.4999999999999997E-2</v>
      </c>
      <c r="BF88">
        <f>ABS($B$88-$D$88)</f>
        <v>1.8559929999999998</v>
      </c>
      <c r="BG88">
        <f>ABS($F$88-$H$88)</f>
        <v>4.1058699999999995</v>
      </c>
      <c r="BI88">
        <v>2.0342345000000006</v>
      </c>
      <c r="BJ88">
        <v>2.7574099999999997</v>
      </c>
      <c r="BO88">
        <f>SQRT((ABS($A$88-$G$88)^2+(ABS($B$88-$H$88)^2)))</f>
        <v>6.2617934302138236</v>
      </c>
      <c r="CL88">
        <v>15</v>
      </c>
      <c r="CM88">
        <v>5</v>
      </c>
      <c r="CN88">
        <v>3</v>
      </c>
      <c r="CO88">
        <v>9</v>
      </c>
      <c r="DP88">
        <f>((5/15)*100)</f>
        <v>33.333333333333329</v>
      </c>
      <c r="DQ88">
        <f>((3/15)*100)</f>
        <v>20</v>
      </c>
      <c r="DR88">
        <f>((9/15)*100)</f>
        <v>60</v>
      </c>
    </row>
    <row r="89" spans="1:131" x14ac:dyDescent="0.25">
      <c r="A89" t="s">
        <v>22</v>
      </c>
      <c r="B89" t="s">
        <v>22</v>
      </c>
      <c r="C89" t="s">
        <v>22</v>
      </c>
      <c r="D89" t="s">
        <v>22</v>
      </c>
      <c r="E89" t="s">
        <v>22</v>
      </c>
      <c r="F89" t="s">
        <v>22</v>
      </c>
      <c r="G89" t="s">
        <v>22</v>
      </c>
      <c r="H89" t="s">
        <v>22</v>
      </c>
    </row>
    <row r="90" spans="1:131" x14ac:dyDescent="0.25">
      <c r="A90">
        <v>254.64500000000001</v>
      </c>
      <c r="B90">
        <v>4.8081820000000004</v>
      </c>
      <c r="C90">
        <v>242.23181700000001</v>
      </c>
      <c r="D90">
        <v>6.6211609999999999</v>
      </c>
      <c r="E90">
        <v>255.119846</v>
      </c>
      <c r="F90">
        <v>3.9634339999999999</v>
      </c>
      <c r="G90">
        <v>264.08686799999998</v>
      </c>
      <c r="H90">
        <v>7.1964139999999999</v>
      </c>
      <c r="K90">
        <f>(13/200)</f>
        <v>6.5000000000000002E-2</v>
      </c>
      <c r="L90">
        <f>(14/200)</f>
        <v>7.0000000000000007E-2</v>
      </c>
      <c r="M90">
        <f>(10/200)</f>
        <v>0.05</v>
      </c>
      <c r="N90">
        <f>(12/200)</f>
        <v>0.06</v>
      </c>
      <c r="P90">
        <f>(13/200)</f>
        <v>6.5000000000000002E-2</v>
      </c>
      <c r="Q90">
        <f>(10/200)</f>
        <v>0.05</v>
      </c>
      <c r="R90">
        <f>(10/200)</f>
        <v>0.05</v>
      </c>
      <c r="S90">
        <f>(13/200)</f>
        <v>6.5000000000000002E-2</v>
      </c>
      <c r="U90">
        <f>0.065+0.065</f>
        <v>0.13</v>
      </c>
      <c r="V90">
        <f>0.07+0.05</f>
        <v>0.12000000000000001</v>
      </c>
      <c r="W90">
        <f>0.05+0.05</f>
        <v>0.1</v>
      </c>
      <c r="X90">
        <f>0.06+0.065</f>
        <v>0.125</v>
      </c>
      <c r="Z90">
        <f>SQRT((ABS($A$91-$A$90)^2+(ABS($B$91-$B$90)^2)))</f>
        <v>22.345296192147867</v>
      </c>
      <c r="AA90">
        <f>SQRT((ABS($C$91-$C$90)^2+(ABS($D$91-$D$90)^2)))</f>
        <v>23.355664680427424</v>
      </c>
      <c r="AB90">
        <f>SQRT((ABS($E$91-$E$90)^2+(ABS($F$91-$F$90)^2)))</f>
        <v>20.814692465463569</v>
      </c>
      <c r="AC90">
        <f>SQRT((ABS($G$91-$G$90)^2+(ABS($H$91-$H$90)^2)))</f>
        <v>23.834021762557967</v>
      </c>
      <c r="AJ90">
        <f>1/0.13</f>
        <v>7.6923076923076916</v>
      </c>
      <c r="AK90">
        <f>1/0.12</f>
        <v>8.3333333333333339</v>
      </c>
      <c r="AL90">
        <f>1/0.1</f>
        <v>10</v>
      </c>
      <c r="AM90">
        <f>1/0.125</f>
        <v>8</v>
      </c>
      <c r="AO90">
        <f t="shared" ref="AO90:AO99" si="43">$Z90/$U90</f>
        <v>171.88689378575282</v>
      </c>
      <c r="AP90">
        <f t="shared" ref="AP90:AP98" si="44">$AA90/$V90</f>
        <v>194.63053900356184</v>
      </c>
      <c r="AQ90">
        <f t="shared" ref="AQ90:AQ99" si="45">$AB90/$W90</f>
        <v>208.14692465463568</v>
      </c>
      <c r="AR90">
        <f t="shared" ref="AR90:AR99" si="46">$AC90/$X90</f>
        <v>190.67217410046374</v>
      </c>
      <c r="AV90">
        <f>((0.065/0.13)*100)</f>
        <v>50</v>
      </c>
      <c r="AW90">
        <f>((0.07/0.12)*100)</f>
        <v>58.333333333333336</v>
      </c>
      <c r="AX90">
        <f>((0.05/0.1)*100)</f>
        <v>50</v>
      </c>
      <c r="AY90">
        <f>((0.06/0.125)*100)</f>
        <v>48</v>
      </c>
      <c r="BA90">
        <f>((0.065/0.13)*100)</f>
        <v>50</v>
      </c>
      <c r="BB90">
        <f>((0.05/0.12)*100)</f>
        <v>41.666666666666671</v>
      </c>
      <c r="BC90">
        <f>((0.05/0.1)*100)</f>
        <v>50</v>
      </c>
      <c r="BD90">
        <f>((0.065/0.125)*100)</f>
        <v>52</v>
      </c>
      <c r="BF90">
        <f>ABS($B$90-$D$90)</f>
        <v>1.8129789999999995</v>
      </c>
      <c r="BG90">
        <f>ABS($F$90-$H$90)</f>
        <v>3.23298</v>
      </c>
      <c r="BL90">
        <f>SQRT((ABS($A$90-$E$90)^2+(ABS($B$90-$F$90)^2)))</f>
        <v>0.96906032176536194</v>
      </c>
      <c r="BM90">
        <f>SQRT((ABS($C$90-$G$91)^2+(ABS($D$90-$H$91)^2)))</f>
        <v>2.4432500259142542</v>
      </c>
      <c r="BO90">
        <f>SQRT((ABS($A$90-$G$90)^2+(ABS($B$90-$H$90)^2)))</f>
        <v>9.739226017258634</v>
      </c>
      <c r="BP90">
        <f>SQRT((ABS($C$90-$E$91)^2+(ABS($D$90-$F$91)^2)))</f>
        <v>8.2092848160672389</v>
      </c>
      <c r="BU90">
        <v>13</v>
      </c>
      <c r="BV90">
        <v>3</v>
      </c>
      <c r="BW90">
        <v>3</v>
      </c>
      <c r="BX90">
        <v>10</v>
      </c>
      <c r="BY90">
        <v>14</v>
      </c>
      <c r="BZ90">
        <v>5</v>
      </c>
      <c r="CA90">
        <v>8</v>
      </c>
      <c r="CB90">
        <v>4</v>
      </c>
      <c r="CC90">
        <v>10</v>
      </c>
      <c r="CD90">
        <v>2</v>
      </c>
      <c r="CE90">
        <v>8</v>
      </c>
      <c r="CF90">
        <v>4</v>
      </c>
      <c r="CG90">
        <v>12</v>
      </c>
      <c r="CH90">
        <v>10</v>
      </c>
      <c r="CI90">
        <v>2</v>
      </c>
      <c r="CJ90">
        <v>4</v>
      </c>
      <c r="CL90">
        <v>13</v>
      </c>
      <c r="CM90">
        <v>0</v>
      </c>
      <c r="CN90">
        <v>0</v>
      </c>
      <c r="CO90">
        <v>10</v>
      </c>
      <c r="CP90">
        <v>10</v>
      </c>
      <c r="CQ90">
        <v>0</v>
      </c>
      <c r="CR90">
        <v>8</v>
      </c>
      <c r="CS90">
        <v>0</v>
      </c>
      <c r="CT90">
        <v>10</v>
      </c>
      <c r="CU90">
        <v>0</v>
      </c>
      <c r="CV90">
        <v>8</v>
      </c>
      <c r="CW90">
        <v>2</v>
      </c>
      <c r="CX90">
        <v>13</v>
      </c>
      <c r="CY90">
        <v>10</v>
      </c>
      <c r="CZ90">
        <v>0</v>
      </c>
      <c r="DA90">
        <v>2</v>
      </c>
      <c r="DC90">
        <f>((3/13)*100)</f>
        <v>23.076923076923077</v>
      </c>
      <c r="DD90">
        <f>((3/13)*100)</f>
        <v>23.076923076923077</v>
      </c>
      <c r="DE90">
        <f>((10/13)*100)</f>
        <v>76.923076923076934</v>
      </c>
      <c r="DF90">
        <f>((5/14)*100)</f>
        <v>35.714285714285715</v>
      </c>
      <c r="DG90">
        <f>((8/14)*100)</f>
        <v>57.142857142857139</v>
      </c>
      <c r="DH90">
        <f>((4/14)*100)</f>
        <v>28.571428571428569</v>
      </c>
      <c r="DI90">
        <f>((2/10)*100)</f>
        <v>20</v>
      </c>
      <c r="DJ90">
        <f>((8/10)*100)</f>
        <v>80</v>
      </c>
      <c r="DK90">
        <f>((4/10)*100)</f>
        <v>40</v>
      </c>
      <c r="DL90">
        <f>((10/12)*100)</f>
        <v>83.333333333333343</v>
      </c>
      <c r="DM90">
        <f>((2/12)*100)</f>
        <v>16.666666666666664</v>
      </c>
      <c r="DN90">
        <f>((4/12)*100)</f>
        <v>33.333333333333329</v>
      </c>
      <c r="DP90">
        <f>((0/13)*100)</f>
        <v>0</v>
      </c>
      <c r="DQ90">
        <f>((0/13)*100)</f>
        <v>0</v>
      </c>
      <c r="DR90">
        <f>((10/13)*100)</f>
        <v>76.923076923076934</v>
      </c>
      <c r="DS90">
        <f>((0/10)*100)</f>
        <v>0</v>
      </c>
      <c r="DT90">
        <f>((8/10)*100)</f>
        <v>80</v>
      </c>
      <c r="DU90">
        <f>((0/10)*100)</f>
        <v>0</v>
      </c>
      <c r="DV90">
        <f>((0/10)*100)</f>
        <v>0</v>
      </c>
      <c r="DW90">
        <f>((8/10)*100)</f>
        <v>80</v>
      </c>
      <c r="DX90">
        <f>((2/10)*100)</f>
        <v>20</v>
      </c>
      <c r="DY90">
        <f>((10/13)*100)</f>
        <v>76.923076923076934</v>
      </c>
      <c r="DZ90">
        <f>((0/13)*100)</f>
        <v>0</v>
      </c>
      <c r="EA90">
        <f>((2/13)*100)</f>
        <v>15.384615384615385</v>
      </c>
    </row>
    <row r="91" spans="1:131" x14ac:dyDescent="0.25">
      <c r="A91">
        <v>232.31565599999999</v>
      </c>
      <c r="B91">
        <v>5.6523729999999999</v>
      </c>
      <c r="C91">
        <v>218.88681800000001</v>
      </c>
      <c r="D91">
        <v>7.3269190000000002</v>
      </c>
      <c r="E91">
        <v>234.311161</v>
      </c>
      <c r="F91">
        <v>4.4634850000000004</v>
      </c>
      <c r="G91">
        <v>240.26909000000001</v>
      </c>
      <c r="H91">
        <v>8.0762119999999999</v>
      </c>
      <c r="K91">
        <f>(10/200)</f>
        <v>0.05</v>
      </c>
      <c r="L91">
        <f>(14/200)</f>
        <v>7.0000000000000007E-2</v>
      </c>
      <c r="M91">
        <f>(12/200)</f>
        <v>0.06</v>
      </c>
      <c r="N91">
        <f>(14/200)</f>
        <v>7.0000000000000007E-2</v>
      </c>
      <c r="P91">
        <f>(9/200)</f>
        <v>4.4999999999999998E-2</v>
      </c>
      <c r="Q91">
        <f>(9/200)</f>
        <v>4.4999999999999998E-2</v>
      </c>
      <c r="R91">
        <f>(8/200)</f>
        <v>0.04</v>
      </c>
      <c r="S91">
        <f>(10/200)</f>
        <v>0.05</v>
      </c>
      <c r="U91">
        <f>0.05+0.045</f>
        <v>9.5000000000000001E-2</v>
      </c>
      <c r="V91">
        <f>0.07+0.045</f>
        <v>0.115</v>
      </c>
      <c r="W91">
        <f>0.06+0.04</f>
        <v>0.1</v>
      </c>
      <c r="X91">
        <f>0.07+0.05</f>
        <v>0.12000000000000001</v>
      </c>
      <c r="Z91">
        <f>SQRT((ABS($A$92-$A$91)^2+(ABS($B$92-$B$91)^2)))</f>
        <v>18.137235137047242</v>
      </c>
      <c r="AA91">
        <f>SQRT((ABS($C$92-$C$91)^2+(ABS($D$92-$D$91)^2)))</f>
        <v>24.0468239343646</v>
      </c>
      <c r="AB91">
        <f>SQRT((ABS($E$92-$E$91)^2+(ABS($F$92-$F$91)^2)))</f>
        <v>20.081345667785239</v>
      </c>
      <c r="AC91">
        <f>SQRT((ABS($G$92-$G$91)^2+(ABS($H$92-$H$91)^2)))</f>
        <v>25.376108013265661</v>
      </c>
      <c r="AJ91">
        <f>1/0.095</f>
        <v>10.526315789473685</v>
      </c>
      <c r="AK91">
        <f>1/0.115</f>
        <v>8.695652173913043</v>
      </c>
      <c r="AL91">
        <f>1/0.1</f>
        <v>10</v>
      </c>
      <c r="AM91">
        <f>1/0.12</f>
        <v>8.3333333333333339</v>
      </c>
      <c r="AO91">
        <f t="shared" si="43"/>
        <v>190.91826460049728</v>
      </c>
      <c r="AP91">
        <f t="shared" si="44"/>
        <v>209.10281682056174</v>
      </c>
      <c r="AQ91">
        <f t="shared" si="45"/>
        <v>200.81345667785237</v>
      </c>
      <c r="AR91">
        <f t="shared" si="46"/>
        <v>211.46756677721382</v>
      </c>
      <c r="AV91">
        <f>((0.05/0.095)*100)</f>
        <v>52.631578947368418</v>
      </c>
      <c r="AW91">
        <f>((0.07/0.115)*100)</f>
        <v>60.869565217391312</v>
      </c>
      <c r="AX91">
        <f>((0.06/0.1)*100)</f>
        <v>60</v>
      </c>
      <c r="AY91">
        <f>((0.07/0.12)*100)</f>
        <v>58.333333333333336</v>
      </c>
      <c r="BA91">
        <f>((0.045/0.095)*100)</f>
        <v>47.368421052631575</v>
      </c>
      <c r="BB91">
        <f>((0.045/0.115)*100)</f>
        <v>39.130434782608688</v>
      </c>
      <c r="BC91">
        <f>((0.04/0.1)*100)</f>
        <v>40</v>
      </c>
      <c r="BD91">
        <f>((0.05/0.12)*100)</f>
        <v>41.666666666666671</v>
      </c>
      <c r="BF91">
        <f>ABS($B$91-$D$91)</f>
        <v>1.6745460000000003</v>
      </c>
      <c r="BG91">
        <f>ABS($F$91-$H$91)</f>
        <v>3.6127269999999996</v>
      </c>
      <c r="BL91">
        <f>SQRT((ABS($A$91-$E$91)^2+(ABS($B$91-$F$91)^2)))</f>
        <v>2.3228204583155008</v>
      </c>
      <c r="BM91">
        <f>SQRT((ABS($C$91-$G$92)^2+(ABS($D$91-$H$92)^2)))</f>
        <v>4.3296026961045868</v>
      </c>
      <c r="BO91">
        <f>SQRT((ABS($A$91-$G$91)^2+(ABS($B$91-$H$91)^2)))</f>
        <v>8.3145720208725873</v>
      </c>
      <c r="BP91">
        <f>SQRT((ABS($C$91-$E$92)^2+(ABS($D$91-$F$92)^2)))</f>
        <v>5.1971414776047862</v>
      </c>
      <c r="BU91">
        <v>10</v>
      </c>
      <c r="BV91">
        <v>5</v>
      </c>
      <c r="BW91">
        <v>3</v>
      </c>
      <c r="BX91">
        <v>7</v>
      </c>
      <c r="BY91">
        <v>14</v>
      </c>
      <c r="BZ91">
        <v>9</v>
      </c>
      <c r="CA91">
        <v>6</v>
      </c>
      <c r="CB91">
        <v>4</v>
      </c>
      <c r="CC91">
        <v>12</v>
      </c>
      <c r="CD91">
        <v>3</v>
      </c>
      <c r="CE91">
        <v>5</v>
      </c>
      <c r="CF91">
        <v>10</v>
      </c>
      <c r="CG91">
        <v>14</v>
      </c>
      <c r="CH91">
        <v>7</v>
      </c>
      <c r="CI91">
        <v>5</v>
      </c>
      <c r="CJ91">
        <v>10</v>
      </c>
      <c r="CL91">
        <v>9</v>
      </c>
      <c r="CM91">
        <v>0</v>
      </c>
      <c r="CN91">
        <v>1</v>
      </c>
      <c r="CO91">
        <v>7</v>
      </c>
      <c r="CP91">
        <v>9</v>
      </c>
      <c r="CQ91">
        <v>4</v>
      </c>
      <c r="CR91">
        <v>2</v>
      </c>
      <c r="CS91">
        <v>0</v>
      </c>
      <c r="CT91">
        <v>8</v>
      </c>
      <c r="CU91">
        <v>1</v>
      </c>
      <c r="CV91">
        <v>2</v>
      </c>
      <c r="CW91">
        <v>4</v>
      </c>
      <c r="CX91">
        <v>10</v>
      </c>
      <c r="CY91">
        <v>7</v>
      </c>
      <c r="CZ91">
        <v>0</v>
      </c>
      <c r="DA91">
        <v>4</v>
      </c>
      <c r="DC91">
        <f>((5/10)*100)</f>
        <v>50</v>
      </c>
      <c r="DD91">
        <f>((3/10)*100)</f>
        <v>30</v>
      </c>
      <c r="DE91">
        <f>((7/10)*100)</f>
        <v>70</v>
      </c>
      <c r="DF91">
        <f>((9/14)*100)</f>
        <v>64.285714285714292</v>
      </c>
      <c r="DG91">
        <f>((6/14)*100)</f>
        <v>42.857142857142854</v>
      </c>
      <c r="DH91">
        <f>((4/14)*100)</f>
        <v>28.571428571428569</v>
      </c>
      <c r="DI91">
        <f>((3/12)*100)</f>
        <v>25</v>
      </c>
      <c r="DJ91">
        <f>((5/12)*100)</f>
        <v>41.666666666666671</v>
      </c>
      <c r="DK91">
        <f>((10/12)*100)</f>
        <v>83.333333333333343</v>
      </c>
      <c r="DL91">
        <f>((7/14)*100)</f>
        <v>50</v>
      </c>
      <c r="DM91">
        <f>((5/14)*100)</f>
        <v>35.714285714285715</v>
      </c>
      <c r="DN91">
        <f>((10/14)*100)</f>
        <v>71.428571428571431</v>
      </c>
      <c r="DP91">
        <f>((0/9)*100)</f>
        <v>0</v>
      </c>
      <c r="DQ91">
        <f>((1/9)*100)</f>
        <v>11.111111111111111</v>
      </c>
      <c r="DR91">
        <f>((7/9)*100)</f>
        <v>77.777777777777786</v>
      </c>
      <c r="DS91">
        <f>((4/9)*100)</f>
        <v>44.444444444444443</v>
      </c>
      <c r="DT91">
        <f>((2/9)*100)</f>
        <v>22.222222222222221</v>
      </c>
      <c r="DU91">
        <f>((0/9)*100)</f>
        <v>0</v>
      </c>
      <c r="DV91">
        <f>((1/8)*100)</f>
        <v>12.5</v>
      </c>
      <c r="DW91">
        <f>((2/8)*100)</f>
        <v>25</v>
      </c>
      <c r="DX91">
        <f>((4/8)*100)</f>
        <v>50</v>
      </c>
      <c r="DY91">
        <f>((7/10)*100)</f>
        <v>70</v>
      </c>
      <c r="DZ91">
        <f>((0/10)*100)</f>
        <v>0</v>
      </c>
      <c r="EA91">
        <f>((4/10)*100)</f>
        <v>40</v>
      </c>
    </row>
    <row r="92" spans="1:131" x14ac:dyDescent="0.25">
      <c r="A92">
        <v>214.17954599999999</v>
      </c>
      <c r="B92">
        <v>5.8543940000000001</v>
      </c>
      <c r="C92">
        <v>194.850459</v>
      </c>
      <c r="D92">
        <v>8.0362760000000009</v>
      </c>
      <c r="E92">
        <v>214.237122</v>
      </c>
      <c r="F92">
        <v>5.0051509999999997</v>
      </c>
      <c r="G92">
        <v>214.91136399999999</v>
      </c>
      <c r="H92">
        <v>9.041919</v>
      </c>
      <c r="K92">
        <f>(14/200)</f>
        <v>7.0000000000000007E-2</v>
      </c>
      <c r="L92">
        <f>(12/200)</f>
        <v>0.06</v>
      </c>
      <c r="M92">
        <f>(14/200)</f>
        <v>7.0000000000000007E-2</v>
      </c>
      <c r="N92">
        <f>(13/200)</f>
        <v>6.5000000000000002E-2</v>
      </c>
      <c r="P92">
        <f>(9/200)</f>
        <v>4.4999999999999998E-2</v>
      </c>
      <c r="Q92">
        <f>(8/200)</f>
        <v>0.04</v>
      </c>
      <c r="R92">
        <f>(8/200)</f>
        <v>0.04</v>
      </c>
      <c r="S92">
        <f>(10/200)</f>
        <v>0.05</v>
      </c>
      <c r="U92">
        <f>0.07+0.045</f>
        <v>0.115</v>
      </c>
      <c r="V92">
        <f>0.06+0.04</f>
        <v>0.1</v>
      </c>
      <c r="W92">
        <f>0.07+0.04</f>
        <v>0.11000000000000001</v>
      </c>
      <c r="X92">
        <f>0.065+0.05</f>
        <v>0.115</v>
      </c>
      <c r="Z92">
        <f>SQRT((ABS($A$93-$A$92)^2+(ABS($B$93-$B$92)^2)))</f>
        <v>25.272826804171196</v>
      </c>
      <c r="AA92">
        <f>SQRT((ABS($C$93-$C$92)^2+(ABS($D$93-$D$92)^2)))</f>
        <v>25.125891422469302</v>
      </c>
      <c r="AB92">
        <f>SQRT((ABS($E$93-$E$92)^2+(ABS($F$93-$F$92)^2)))</f>
        <v>26.222769076150765</v>
      </c>
      <c r="AC92">
        <f>SQRT((ABS($G$93-$G$92)^2+(ABS($H$93-$H$92)^2)))</f>
        <v>26.838159767272725</v>
      </c>
      <c r="AJ92">
        <f>1/0.115</f>
        <v>8.695652173913043</v>
      </c>
      <c r="AK92">
        <f>1/0.1</f>
        <v>10</v>
      </c>
      <c r="AL92">
        <f>1/0.11</f>
        <v>9.0909090909090917</v>
      </c>
      <c r="AM92">
        <f>1/0.115</f>
        <v>8.695652173913043</v>
      </c>
      <c r="AO92">
        <f t="shared" si="43"/>
        <v>219.7637113406191</v>
      </c>
      <c r="AP92">
        <f t="shared" si="44"/>
        <v>251.258914224693</v>
      </c>
      <c r="AQ92">
        <f t="shared" si="45"/>
        <v>238.38880978318875</v>
      </c>
      <c r="AR92">
        <f t="shared" si="46"/>
        <v>233.37530232411063</v>
      </c>
      <c r="AV92">
        <f>((0.07/0.115)*100)</f>
        <v>60.869565217391312</v>
      </c>
      <c r="AW92">
        <f>((0.06/0.1)*100)</f>
        <v>60</v>
      </c>
      <c r="AX92">
        <f>((0.07/0.11)*100)</f>
        <v>63.636363636363647</v>
      </c>
      <c r="AY92">
        <f>((0.065/0.115)*100)</f>
        <v>56.521739130434781</v>
      </c>
      <c r="BA92">
        <f>((0.045/0.115)*100)</f>
        <v>39.130434782608688</v>
      </c>
      <c r="BB92">
        <f>((0.04/0.1)*100)</f>
        <v>40</v>
      </c>
      <c r="BC92">
        <f>((0.04/0.11)*100)</f>
        <v>36.363636363636367</v>
      </c>
      <c r="BD92">
        <f>((0.05/0.115)*100)</f>
        <v>43.478260869565219</v>
      </c>
      <c r="BF92">
        <f>ABS($B$92-$D$92)</f>
        <v>2.1818820000000008</v>
      </c>
      <c r="BG92">
        <f>ABS($F$92-$H$92)</f>
        <v>4.0367680000000004</v>
      </c>
      <c r="BL92">
        <f>SQRT((ABS($A$92-$E$92)^2+(ABS($B$92-$F$92)^2)))</f>
        <v>0.85119249810192887</v>
      </c>
      <c r="BM92">
        <f>SQRT((ABS($C$92-$G$93)^2+(ABS($D$92-$H$93)^2)))</f>
        <v>6.9405914427406676</v>
      </c>
      <c r="BO92">
        <f>SQRT((ABS($A$92-$G$92)^2+(ABS($B$92-$H$92)^2)))</f>
        <v>3.2704545877827149</v>
      </c>
      <c r="BP92">
        <f>SQRT((ABS($C$92-$E$93)^2+(ABS($D$92-$F$93)^2)))</f>
        <v>7.5282830809348695</v>
      </c>
      <c r="BU92">
        <v>14</v>
      </c>
      <c r="BV92">
        <v>9</v>
      </c>
      <c r="BW92">
        <v>6</v>
      </c>
      <c r="BX92">
        <v>6</v>
      </c>
      <c r="BY92">
        <v>12</v>
      </c>
      <c r="BZ92">
        <v>8</v>
      </c>
      <c r="CA92">
        <v>5</v>
      </c>
      <c r="CB92">
        <v>4</v>
      </c>
      <c r="CC92">
        <v>14</v>
      </c>
      <c r="CD92">
        <v>7</v>
      </c>
      <c r="CE92">
        <v>6</v>
      </c>
      <c r="CF92">
        <v>13</v>
      </c>
      <c r="CG92">
        <v>13</v>
      </c>
      <c r="CH92">
        <v>6</v>
      </c>
      <c r="CI92">
        <v>5</v>
      </c>
      <c r="CJ92">
        <v>13</v>
      </c>
      <c r="CL92">
        <v>9</v>
      </c>
      <c r="CM92">
        <v>4</v>
      </c>
      <c r="CN92">
        <v>0</v>
      </c>
      <c r="CO92">
        <v>2</v>
      </c>
      <c r="CP92">
        <v>8</v>
      </c>
      <c r="CQ92">
        <v>3</v>
      </c>
      <c r="CR92">
        <v>0</v>
      </c>
      <c r="CS92">
        <v>0</v>
      </c>
      <c r="CT92">
        <v>8</v>
      </c>
      <c r="CU92">
        <v>0</v>
      </c>
      <c r="CV92">
        <v>0</v>
      </c>
      <c r="CW92">
        <v>8</v>
      </c>
      <c r="CX92">
        <v>10</v>
      </c>
      <c r="CY92">
        <v>2</v>
      </c>
      <c r="CZ92">
        <v>0</v>
      </c>
      <c r="DA92">
        <v>8</v>
      </c>
      <c r="DC92">
        <f>((9/14)*100)</f>
        <v>64.285714285714292</v>
      </c>
      <c r="DD92">
        <f>((6/14)*100)</f>
        <v>42.857142857142854</v>
      </c>
      <c r="DE92">
        <f>((6/14)*100)</f>
        <v>42.857142857142854</v>
      </c>
      <c r="DF92">
        <f>((8/12)*100)</f>
        <v>66.666666666666657</v>
      </c>
      <c r="DG92">
        <f>((5/12)*100)</f>
        <v>41.666666666666671</v>
      </c>
      <c r="DH92">
        <f>((4/12)*100)</f>
        <v>33.333333333333329</v>
      </c>
      <c r="DI92">
        <f>((7/14)*100)</f>
        <v>50</v>
      </c>
      <c r="DJ92">
        <f>((6/14)*100)</f>
        <v>42.857142857142854</v>
      </c>
      <c r="DK92">
        <f>((13/14)*100)</f>
        <v>92.857142857142861</v>
      </c>
      <c r="DL92">
        <f>((6/13)*100)</f>
        <v>46.153846153846153</v>
      </c>
      <c r="DM92">
        <f>((5/13)*100)</f>
        <v>38.461538461538467</v>
      </c>
      <c r="DN92">
        <f>((13/13)*100)</f>
        <v>100</v>
      </c>
      <c r="DP92">
        <f>((4/9)*100)</f>
        <v>44.444444444444443</v>
      </c>
      <c r="DQ92">
        <f>((0/9)*100)</f>
        <v>0</v>
      </c>
      <c r="DR92">
        <f>((2/9)*100)</f>
        <v>22.222222222222221</v>
      </c>
      <c r="DS92">
        <f>((3/8)*100)</f>
        <v>37.5</v>
      </c>
      <c r="DT92">
        <f>((0/8)*100)</f>
        <v>0</v>
      </c>
      <c r="DU92">
        <f>((0/8)*100)</f>
        <v>0</v>
      </c>
      <c r="DV92">
        <f>((0/8)*100)</f>
        <v>0</v>
      </c>
      <c r="DW92">
        <f>((0/8)*100)</f>
        <v>0</v>
      </c>
      <c r="DX92">
        <f>((8/8)*100)</f>
        <v>100</v>
      </c>
      <c r="DY92">
        <f>((2/10)*100)</f>
        <v>20</v>
      </c>
      <c r="DZ92">
        <f>((0/10)*100)</f>
        <v>0</v>
      </c>
      <c r="EA92">
        <f>((8/10)*100)</f>
        <v>80</v>
      </c>
    </row>
    <row r="93" spans="1:131" x14ac:dyDescent="0.25">
      <c r="A93">
        <v>188.91214299999999</v>
      </c>
      <c r="B93">
        <v>6.3779589999999997</v>
      </c>
      <c r="C93">
        <v>169.72530499999999</v>
      </c>
      <c r="D93">
        <v>7.8437760000000001</v>
      </c>
      <c r="E93">
        <v>188.01463999999999</v>
      </c>
      <c r="F93">
        <v>4.8824490000000003</v>
      </c>
      <c r="G93">
        <v>188.078113</v>
      </c>
      <c r="H93">
        <v>9.5552030000000006</v>
      </c>
      <c r="K93">
        <f>(13/200)</f>
        <v>6.5000000000000002E-2</v>
      </c>
      <c r="L93">
        <f>(12/200)</f>
        <v>0.06</v>
      </c>
      <c r="M93">
        <f>(13/200)</f>
        <v>6.5000000000000002E-2</v>
      </c>
      <c r="N93">
        <f>(12/200)</f>
        <v>0.06</v>
      </c>
      <c r="P93">
        <f>(7/200)</f>
        <v>3.5000000000000003E-2</v>
      </c>
      <c r="Q93">
        <f>(8/200)</f>
        <v>0.04</v>
      </c>
      <c r="R93">
        <f>(8/200)</f>
        <v>0.04</v>
      </c>
      <c r="S93">
        <f>(9/200)</f>
        <v>4.4999999999999998E-2</v>
      </c>
      <c r="U93">
        <f>0.065+0.035</f>
        <v>0.1</v>
      </c>
      <c r="V93">
        <f>0.06+0.04</f>
        <v>0.1</v>
      </c>
      <c r="W93">
        <f>0.065+0.04</f>
        <v>0.10500000000000001</v>
      </c>
      <c r="X93">
        <f>0.06+0.045</f>
        <v>0.105</v>
      </c>
      <c r="Z93">
        <f>SQRT((ABS($A$94-$A$93)^2+(ABS($B$94-$B$93)^2)))</f>
        <v>25.347762162742246</v>
      </c>
      <c r="AA93">
        <f>SQRT((ABS($C$94-$C$93)^2+(ABS($D$94-$D$93)^2)))</f>
        <v>19.416340803108234</v>
      </c>
      <c r="AB93">
        <f>SQRT((ABS($E$94-$E$93)^2+(ABS($F$94-$F$93)^2)))</f>
        <v>26.232768818915851</v>
      </c>
      <c r="AC93">
        <f>SQRT((ABS($G$94-$G$93)^2+(ABS($H$94-$H$93)^2)))</f>
        <v>25.839966602505779</v>
      </c>
      <c r="AJ93">
        <f>1/0.1</f>
        <v>10</v>
      </c>
      <c r="AK93">
        <f>1/0.1</f>
        <v>10</v>
      </c>
      <c r="AL93">
        <f>1/0.105</f>
        <v>9.5238095238095237</v>
      </c>
      <c r="AM93">
        <f>1/0.105</f>
        <v>9.5238095238095237</v>
      </c>
      <c r="AO93">
        <f t="shared" si="43"/>
        <v>253.47762162742245</v>
      </c>
      <c r="AP93">
        <f t="shared" si="44"/>
        <v>194.16340803108233</v>
      </c>
      <c r="AQ93">
        <f t="shared" si="45"/>
        <v>249.83589351348428</v>
      </c>
      <c r="AR93">
        <f t="shared" si="46"/>
        <v>246.09492002386457</v>
      </c>
      <c r="AV93">
        <f>((0.065/0.1)*100)</f>
        <v>65</v>
      </c>
      <c r="AW93">
        <f>((0.06/0.1)*100)</f>
        <v>60</v>
      </c>
      <c r="AX93">
        <f>((0.065/0.105)*100)</f>
        <v>61.904761904761905</v>
      </c>
      <c r="AY93">
        <f>((0.06/0.105)*100)</f>
        <v>57.142857142857139</v>
      </c>
      <c r="BA93">
        <f>((0.035/0.1)*100)</f>
        <v>35</v>
      </c>
      <c r="BB93">
        <f>((0.04/0.1)*100)</f>
        <v>40</v>
      </c>
      <c r="BC93">
        <f>((0.04/0.105)*100)</f>
        <v>38.095238095238102</v>
      </c>
      <c r="BD93">
        <f>((0.045/0.105)*100)</f>
        <v>42.857142857142854</v>
      </c>
      <c r="BF93">
        <f>ABS($B$93-$D$93)</f>
        <v>1.4658170000000004</v>
      </c>
      <c r="BG93">
        <f>ABS($F$93-$H$93)</f>
        <v>4.6727540000000003</v>
      </c>
      <c r="BL93">
        <f>SQRT((ABS($A$93-$E$93)^2+(ABS($B$93-$F$93)^2)))</f>
        <v>1.7441507374963321</v>
      </c>
      <c r="BM93">
        <f>SQRT((ABS($C$93-$G$94)^2+(ABS($D$93-$H$94)^2)))</f>
        <v>7.6482439993887583</v>
      </c>
      <c r="BO93">
        <f>SQRT((ABS($A$93-$G$93)^2+(ABS($B$93-$H$93)^2)))</f>
        <v>3.2848874374072512</v>
      </c>
      <c r="BP93">
        <f>SQRT((ABS($C$93-$E$94)^2+(ABS($D$93-$F$94)^2)))</f>
        <v>8.4502223161808416</v>
      </c>
      <c r="BU93">
        <v>13</v>
      </c>
      <c r="BV93">
        <v>8</v>
      </c>
      <c r="BW93">
        <v>5</v>
      </c>
      <c r="BX93">
        <v>4</v>
      </c>
      <c r="BY93">
        <v>12</v>
      </c>
      <c r="BZ93">
        <v>7</v>
      </c>
      <c r="CA93">
        <v>6</v>
      </c>
      <c r="CB93">
        <v>5</v>
      </c>
      <c r="CC93">
        <v>13</v>
      </c>
      <c r="CD93">
        <v>5</v>
      </c>
      <c r="CE93">
        <v>6</v>
      </c>
      <c r="CF93">
        <v>12</v>
      </c>
      <c r="CG93">
        <v>12</v>
      </c>
      <c r="CH93">
        <v>4</v>
      </c>
      <c r="CI93">
        <v>5</v>
      </c>
      <c r="CJ93">
        <v>12</v>
      </c>
      <c r="CL93">
        <v>7</v>
      </c>
      <c r="CM93">
        <v>3</v>
      </c>
      <c r="CN93">
        <v>0</v>
      </c>
      <c r="CO93">
        <v>0</v>
      </c>
      <c r="CP93">
        <v>8</v>
      </c>
      <c r="CQ93">
        <v>3</v>
      </c>
      <c r="CR93">
        <v>1</v>
      </c>
      <c r="CS93">
        <v>1</v>
      </c>
      <c r="CT93">
        <v>8</v>
      </c>
      <c r="CU93">
        <v>0</v>
      </c>
      <c r="CV93">
        <v>1</v>
      </c>
      <c r="CW93">
        <v>8</v>
      </c>
      <c r="CX93">
        <v>9</v>
      </c>
      <c r="CY93">
        <v>0</v>
      </c>
      <c r="CZ93">
        <v>1</v>
      </c>
      <c r="DA93">
        <v>8</v>
      </c>
      <c r="DC93">
        <f>((8/13)*100)</f>
        <v>61.53846153846154</v>
      </c>
      <c r="DD93">
        <f>((5/13)*100)</f>
        <v>38.461538461538467</v>
      </c>
      <c r="DE93">
        <f>((4/13)*100)</f>
        <v>30.76923076923077</v>
      </c>
      <c r="DF93">
        <f>((7/12)*100)</f>
        <v>58.333333333333336</v>
      </c>
      <c r="DG93">
        <f>((6/12)*100)</f>
        <v>50</v>
      </c>
      <c r="DH93">
        <f>((5/12)*100)</f>
        <v>41.666666666666671</v>
      </c>
      <c r="DI93">
        <f>((5/13)*100)</f>
        <v>38.461538461538467</v>
      </c>
      <c r="DJ93">
        <f>((6/13)*100)</f>
        <v>46.153846153846153</v>
      </c>
      <c r="DK93">
        <f>((12/13)*100)</f>
        <v>92.307692307692307</v>
      </c>
      <c r="DL93">
        <f>((4/12)*100)</f>
        <v>33.333333333333329</v>
      </c>
      <c r="DM93">
        <f>((5/12)*100)</f>
        <v>41.666666666666671</v>
      </c>
      <c r="DN93">
        <f>((12/12)*100)</f>
        <v>100</v>
      </c>
      <c r="DP93">
        <f>((3/7)*100)</f>
        <v>42.857142857142854</v>
      </c>
      <c r="DQ93">
        <f>((0/7)*100)</f>
        <v>0</v>
      </c>
      <c r="DR93">
        <f>((0/7)*100)</f>
        <v>0</v>
      </c>
      <c r="DS93">
        <f>((3/8)*100)</f>
        <v>37.5</v>
      </c>
      <c r="DT93">
        <f>((1/8)*100)</f>
        <v>12.5</v>
      </c>
      <c r="DU93">
        <f>((1/8)*100)</f>
        <v>12.5</v>
      </c>
      <c r="DV93">
        <f>((0/8)*100)</f>
        <v>0</v>
      </c>
      <c r="DW93">
        <f>((1/8)*100)</f>
        <v>12.5</v>
      </c>
      <c r="DX93">
        <f>((8/8)*100)</f>
        <v>100</v>
      </c>
      <c r="DY93">
        <f>((0/9)*100)</f>
        <v>0</v>
      </c>
      <c r="DZ93">
        <f>((1/9)*100)</f>
        <v>11.111111111111111</v>
      </c>
      <c r="EA93">
        <f>((8/9)*100)</f>
        <v>88.888888888888886</v>
      </c>
    </row>
    <row r="94" spans="1:131" x14ac:dyDescent="0.25">
      <c r="A94">
        <v>163.565101</v>
      </c>
      <c r="B94">
        <v>6.5690309999999998</v>
      </c>
      <c r="C94">
        <v>150.31336599999997</v>
      </c>
      <c r="D94">
        <v>8.2571940000000001</v>
      </c>
      <c r="E94">
        <v>161.78198900000001</v>
      </c>
      <c r="F94">
        <v>4.9610709999999996</v>
      </c>
      <c r="G94">
        <v>162.23856999999998</v>
      </c>
      <c r="H94">
        <v>9.4072449999999996</v>
      </c>
      <c r="K94">
        <f>(13/200)</f>
        <v>6.5000000000000002E-2</v>
      </c>
      <c r="L94">
        <f>(13/200)</f>
        <v>6.5000000000000002E-2</v>
      </c>
      <c r="M94">
        <f>(11/200)</f>
        <v>5.5E-2</v>
      </c>
      <c r="N94">
        <f>(11/200)</f>
        <v>5.5E-2</v>
      </c>
      <c r="P94">
        <f>(8/200)</f>
        <v>0.04</v>
      </c>
      <c r="Q94">
        <f>(9/200)</f>
        <v>4.4999999999999998E-2</v>
      </c>
      <c r="R94">
        <f>(9/200)</f>
        <v>4.4999999999999998E-2</v>
      </c>
      <c r="S94">
        <f>(9/200)</f>
        <v>4.4999999999999998E-2</v>
      </c>
      <c r="U94">
        <f>0.065+0.04</f>
        <v>0.10500000000000001</v>
      </c>
      <c r="V94">
        <f>0.065+0.045</f>
        <v>0.11</v>
      </c>
      <c r="W94">
        <f>0.055+0.045</f>
        <v>0.1</v>
      </c>
      <c r="X94">
        <f>0.055+0.045</f>
        <v>0.1</v>
      </c>
      <c r="Z94">
        <f>SQRT((ABS($A$95-$A$94)^2+(ABS($B$95-$B$94)^2)))</f>
        <v>31.884131577992409</v>
      </c>
      <c r="AA94">
        <f>SQRT((ABS($C$95-$C$94)^2+(ABS($D$95-$D$94)^2)))</f>
        <v>37.418997625137187</v>
      </c>
      <c r="AB94">
        <f>SQRT((ABS($E$95-$E$94)^2+(ABS($F$95-$F$94)^2)))</f>
        <v>30.125198431561078</v>
      </c>
      <c r="AC94">
        <f>SQRT((ABS($G$95-$G$94)^2+(ABS($H$95-$H$94)^2)))</f>
        <v>30.616436535451939</v>
      </c>
      <c r="AJ94">
        <f>1/0.105</f>
        <v>9.5238095238095237</v>
      </c>
      <c r="AK94">
        <f>1/0.11</f>
        <v>9.0909090909090917</v>
      </c>
      <c r="AL94">
        <f>1/0.1</f>
        <v>10</v>
      </c>
      <c r="AM94">
        <f>1/0.1</f>
        <v>10</v>
      </c>
      <c r="AO94">
        <f t="shared" si="43"/>
        <v>303.65839598088007</v>
      </c>
      <c r="AP94">
        <f t="shared" si="44"/>
        <v>340.17270568306532</v>
      </c>
      <c r="AQ94">
        <f t="shared" si="45"/>
        <v>301.25198431561074</v>
      </c>
      <c r="AR94">
        <f t="shared" si="46"/>
        <v>306.16436535451936</v>
      </c>
      <c r="AV94">
        <f>((0.065/0.105)*100)</f>
        <v>61.904761904761905</v>
      </c>
      <c r="AW94">
        <f>((0.065/0.11)*100)</f>
        <v>59.090909090909093</v>
      </c>
      <c r="AX94">
        <f>((0.055/0.1)*100)</f>
        <v>54.999999999999993</v>
      </c>
      <c r="AY94">
        <f>((0.055/0.1)*100)</f>
        <v>54.999999999999993</v>
      </c>
      <c r="BA94">
        <f>((0.04/0.105)*100)</f>
        <v>38.095238095238102</v>
      </c>
      <c r="BB94">
        <f>((0.045/0.11)*100)</f>
        <v>40.909090909090907</v>
      </c>
      <c r="BC94">
        <f>((0.045/0.1)*100)</f>
        <v>44.999999999999993</v>
      </c>
      <c r="BD94">
        <f>((0.045/0.1)*100)</f>
        <v>44.999999999999993</v>
      </c>
      <c r="BF94">
        <f>ABS($B$94-$D$94)</f>
        <v>1.6881630000000003</v>
      </c>
      <c r="BG94">
        <f>ABS($F$94-$H$94)</f>
        <v>4.4461740000000001</v>
      </c>
      <c r="BL94">
        <f>SQRT((ABS($A$94-$E$94)^2+(ABS($B$94-$F$94)^2)))</f>
        <v>2.4010463898358898</v>
      </c>
      <c r="BM94">
        <f>SQRT((ABS($C$94-$G$95)^2+(ABS($D$94-$H$95)^2)))</f>
        <v>18.665151696443544</v>
      </c>
      <c r="BO94">
        <f>SQRT((ABS($A$94-$G$94)^2+(ABS($B$94-$H$94)^2)))</f>
        <v>3.1329128943775384</v>
      </c>
      <c r="BP94">
        <f>SQRT((ABS($C$94-$E$95)^2+(ABS($D$94-$F$95)^2)))</f>
        <v>19.197637087520189</v>
      </c>
      <c r="BU94">
        <v>13</v>
      </c>
      <c r="BV94">
        <v>7</v>
      </c>
      <c r="BW94">
        <v>4</v>
      </c>
      <c r="BX94">
        <v>4</v>
      </c>
      <c r="BY94">
        <v>13</v>
      </c>
      <c r="BZ94">
        <v>8</v>
      </c>
      <c r="CA94">
        <v>5</v>
      </c>
      <c r="CB94">
        <v>4</v>
      </c>
      <c r="CC94">
        <v>11</v>
      </c>
      <c r="CD94">
        <v>3</v>
      </c>
      <c r="CE94">
        <v>5</v>
      </c>
      <c r="CF94">
        <v>10</v>
      </c>
      <c r="CG94">
        <v>11</v>
      </c>
      <c r="CH94">
        <v>4</v>
      </c>
      <c r="CI94">
        <v>4</v>
      </c>
      <c r="CJ94">
        <v>10</v>
      </c>
      <c r="CL94">
        <v>8</v>
      </c>
      <c r="CM94">
        <v>3</v>
      </c>
      <c r="CN94">
        <v>0</v>
      </c>
      <c r="CO94">
        <v>0</v>
      </c>
      <c r="CP94">
        <v>9</v>
      </c>
      <c r="CQ94">
        <v>3</v>
      </c>
      <c r="CR94">
        <v>3</v>
      </c>
      <c r="CS94">
        <v>2</v>
      </c>
      <c r="CT94">
        <v>9</v>
      </c>
      <c r="CU94">
        <v>0</v>
      </c>
      <c r="CV94">
        <v>3</v>
      </c>
      <c r="CW94">
        <v>8</v>
      </c>
      <c r="CX94">
        <v>9</v>
      </c>
      <c r="CY94">
        <v>0</v>
      </c>
      <c r="CZ94">
        <v>2</v>
      </c>
      <c r="DA94">
        <v>8</v>
      </c>
      <c r="DC94">
        <f>((7/13)*100)</f>
        <v>53.846153846153847</v>
      </c>
      <c r="DD94">
        <f>((4/13)*100)</f>
        <v>30.76923076923077</v>
      </c>
      <c r="DE94">
        <f>((4/13)*100)</f>
        <v>30.76923076923077</v>
      </c>
      <c r="DF94">
        <f>((8/13)*100)</f>
        <v>61.53846153846154</v>
      </c>
      <c r="DG94">
        <f>((5/13)*100)</f>
        <v>38.461538461538467</v>
      </c>
      <c r="DH94">
        <f>((4/13)*100)</f>
        <v>30.76923076923077</v>
      </c>
      <c r="DI94">
        <f>((3/11)*100)</f>
        <v>27.27272727272727</v>
      </c>
      <c r="DJ94">
        <f>((5/11)*100)</f>
        <v>45.454545454545453</v>
      </c>
      <c r="DK94">
        <f>((10/11)*100)</f>
        <v>90.909090909090907</v>
      </c>
      <c r="DL94">
        <f>((4/11)*100)</f>
        <v>36.363636363636367</v>
      </c>
      <c r="DM94">
        <f>((4/11)*100)</f>
        <v>36.363636363636367</v>
      </c>
      <c r="DN94">
        <f>((10/11)*100)</f>
        <v>90.909090909090907</v>
      </c>
      <c r="DP94">
        <f>((3/8)*100)</f>
        <v>37.5</v>
      </c>
      <c r="DQ94">
        <f>((0/8)*100)</f>
        <v>0</v>
      </c>
      <c r="DR94">
        <f>((0/8)*100)</f>
        <v>0</v>
      </c>
      <c r="DS94">
        <f>((3/9)*100)</f>
        <v>33.333333333333329</v>
      </c>
      <c r="DT94">
        <f>((3/9)*100)</f>
        <v>33.333333333333329</v>
      </c>
      <c r="DU94">
        <f>((2/9)*100)</f>
        <v>22.222222222222221</v>
      </c>
      <c r="DV94">
        <f>((0/9)*100)</f>
        <v>0</v>
      </c>
      <c r="DW94">
        <f>((3/9)*100)</f>
        <v>33.333333333333329</v>
      </c>
      <c r="DX94">
        <f>((8/9)*100)</f>
        <v>88.888888888888886</v>
      </c>
      <c r="DY94">
        <f>((0/9)*100)</f>
        <v>0</v>
      </c>
      <c r="DZ94">
        <f>((2/9)*100)</f>
        <v>22.222222222222221</v>
      </c>
      <c r="EA94">
        <f>((8/9)*100)</f>
        <v>88.888888888888886</v>
      </c>
    </row>
    <row r="95" spans="1:131" x14ac:dyDescent="0.25">
      <c r="A95">
        <v>131.712243</v>
      </c>
      <c r="B95">
        <v>5.1571939999999996</v>
      </c>
      <c r="C95">
        <v>112.924184</v>
      </c>
      <c r="D95">
        <v>6.7637239999999998</v>
      </c>
      <c r="E95">
        <v>131.68719200000001</v>
      </c>
      <c r="F95">
        <v>3.6080100000000002</v>
      </c>
      <c r="G95">
        <v>131.64862099999999</v>
      </c>
      <c r="H95">
        <v>8.1339790000000001</v>
      </c>
      <c r="K95">
        <f>(15/200)</f>
        <v>7.4999999999999997E-2</v>
      </c>
      <c r="L95">
        <f>(11/200)</f>
        <v>5.5E-2</v>
      </c>
      <c r="M95">
        <f>(14/200)</f>
        <v>7.0000000000000007E-2</v>
      </c>
      <c r="N95">
        <f>(14/200)</f>
        <v>7.0000000000000007E-2</v>
      </c>
      <c r="P95">
        <f>(8/200)</f>
        <v>0.04</v>
      </c>
      <c r="Q95">
        <f>(10/200)</f>
        <v>0.05</v>
      </c>
      <c r="R95">
        <f>(9/200)</f>
        <v>4.4999999999999998E-2</v>
      </c>
      <c r="S95">
        <f>(9/200)</f>
        <v>4.4999999999999998E-2</v>
      </c>
      <c r="U95">
        <f>0.075+0.04</f>
        <v>0.11499999999999999</v>
      </c>
      <c r="V95">
        <f>0.055+0.05</f>
        <v>0.10500000000000001</v>
      </c>
      <c r="W95">
        <f>0.07+0.045</f>
        <v>0.115</v>
      </c>
      <c r="X95">
        <f>0.07+0.045</f>
        <v>0.115</v>
      </c>
      <c r="Z95">
        <f>SQRT((ABS($A$96-$A$95)^2+(ABS($B$96-$B$95)^2)))</f>
        <v>25.564214514160412</v>
      </c>
      <c r="AA95">
        <f>SQRT((ABS($C$96-$C$95)^2+(ABS($D$96-$D$95)^2)))</f>
        <v>24.60614376133433</v>
      </c>
      <c r="AB95">
        <f>SQRT((ABS($E$96-$E$95)^2+(ABS($F$96-$F$95)^2)))</f>
        <v>27.521275471144591</v>
      </c>
      <c r="AC95">
        <f>SQRT((ABS($G$96-$G$95)^2+(ABS($H$96-$H$95)^2)))</f>
        <v>26.349354337405408</v>
      </c>
      <c r="AJ95">
        <f>1/0.115</f>
        <v>8.695652173913043</v>
      </c>
      <c r="AK95">
        <f>1/0.105</f>
        <v>9.5238095238095237</v>
      </c>
      <c r="AL95">
        <f>1/0.115</f>
        <v>8.695652173913043</v>
      </c>
      <c r="AM95">
        <f>1/0.115</f>
        <v>8.695652173913043</v>
      </c>
      <c r="AO95">
        <f t="shared" si="43"/>
        <v>222.29751751443837</v>
      </c>
      <c r="AP95">
        <f t="shared" si="44"/>
        <v>234.34422629842217</v>
      </c>
      <c r="AQ95">
        <f t="shared" si="45"/>
        <v>239.31543887951818</v>
      </c>
      <c r="AR95">
        <f t="shared" si="46"/>
        <v>229.12482032526441</v>
      </c>
      <c r="AV95">
        <f>((0.075/0.115)*100)</f>
        <v>65.217391304347814</v>
      </c>
      <c r="AW95">
        <f>((0.055/0.105)*100)</f>
        <v>52.380952380952387</v>
      </c>
      <c r="AX95">
        <f>((0.07/0.115)*100)</f>
        <v>60.869565217391312</v>
      </c>
      <c r="AY95">
        <f>((0.07/0.115)*100)</f>
        <v>60.869565217391312</v>
      </c>
      <c r="BA95">
        <f>((0.04/0.115)*100)</f>
        <v>34.782608695652172</v>
      </c>
      <c r="BB95">
        <f>((0.05/0.105)*100)</f>
        <v>47.61904761904762</v>
      </c>
      <c r="BC95">
        <f>((0.045/0.115)*100)</f>
        <v>39.130434782608688</v>
      </c>
      <c r="BD95">
        <f>((0.045/0.115)*100)</f>
        <v>39.130434782608688</v>
      </c>
      <c r="BF95">
        <f>ABS($B$95-$D$95)</f>
        <v>1.6065300000000002</v>
      </c>
      <c r="BG95">
        <f>ABS($F$95-$H$95)</f>
        <v>4.5259689999999999</v>
      </c>
      <c r="BL95">
        <f>SQRT((ABS($A$95-$E$95)^2+(ABS($B$95-$F$95)^2)))</f>
        <v>1.5493865297132918</v>
      </c>
      <c r="BM95">
        <f>SQRT((ABS($C$95-$G$96)^2+(ABS($D$95-$H$96)^2)))</f>
        <v>7.847149516276839</v>
      </c>
      <c r="BO95">
        <f>SQRT((ABS($A$95-$G$95)^2+(ABS($B$95-$H$95)^2)))</f>
        <v>2.9774648100538492</v>
      </c>
      <c r="BP95">
        <f>SQRT((ABS($C$95-$E$96)^2+(ABS($D$95-$F$96)^2)))</f>
        <v>9.2623693010516899</v>
      </c>
      <c r="BU95">
        <v>15</v>
      </c>
      <c r="BV95">
        <v>8</v>
      </c>
      <c r="BW95">
        <v>6</v>
      </c>
      <c r="BX95">
        <v>7</v>
      </c>
      <c r="BY95">
        <v>11</v>
      </c>
      <c r="BZ95">
        <v>6</v>
      </c>
      <c r="CA95">
        <v>5</v>
      </c>
      <c r="CB95">
        <v>4</v>
      </c>
      <c r="CC95">
        <v>14</v>
      </c>
      <c r="CD95">
        <v>6</v>
      </c>
      <c r="CE95">
        <v>5</v>
      </c>
      <c r="CF95">
        <v>13</v>
      </c>
      <c r="CG95">
        <v>14</v>
      </c>
      <c r="CH95">
        <v>7</v>
      </c>
      <c r="CI95">
        <v>4</v>
      </c>
      <c r="CJ95">
        <v>13</v>
      </c>
      <c r="CL95">
        <v>8</v>
      </c>
      <c r="CM95">
        <v>3</v>
      </c>
      <c r="CN95">
        <v>0</v>
      </c>
      <c r="CO95">
        <v>1</v>
      </c>
      <c r="CP95">
        <v>10</v>
      </c>
      <c r="CQ95">
        <v>3</v>
      </c>
      <c r="CR95">
        <v>1</v>
      </c>
      <c r="CS95">
        <v>0</v>
      </c>
      <c r="CT95">
        <v>9</v>
      </c>
      <c r="CU95">
        <v>0</v>
      </c>
      <c r="CV95">
        <v>1</v>
      </c>
      <c r="CW95">
        <v>8</v>
      </c>
      <c r="CX95">
        <v>9</v>
      </c>
      <c r="CY95">
        <v>1</v>
      </c>
      <c r="CZ95">
        <v>0</v>
      </c>
      <c r="DA95">
        <v>8</v>
      </c>
      <c r="DC95">
        <f>((8/15)*100)</f>
        <v>53.333333333333336</v>
      </c>
      <c r="DD95">
        <f>((6/15)*100)</f>
        <v>40</v>
      </c>
      <c r="DE95">
        <f>((7/15)*100)</f>
        <v>46.666666666666664</v>
      </c>
      <c r="DF95">
        <f>((6/11)*100)</f>
        <v>54.54545454545454</v>
      </c>
      <c r="DG95">
        <f>((5/11)*100)</f>
        <v>45.454545454545453</v>
      </c>
      <c r="DH95">
        <f>((4/11)*100)</f>
        <v>36.363636363636367</v>
      </c>
      <c r="DI95">
        <f>((6/14)*100)</f>
        <v>42.857142857142854</v>
      </c>
      <c r="DJ95">
        <f>((5/14)*100)</f>
        <v>35.714285714285715</v>
      </c>
      <c r="DK95">
        <f>((13/14)*100)</f>
        <v>92.857142857142861</v>
      </c>
      <c r="DL95">
        <f>((7/14)*100)</f>
        <v>50</v>
      </c>
      <c r="DM95">
        <f>((4/14)*100)</f>
        <v>28.571428571428569</v>
      </c>
      <c r="DN95">
        <f>((13/14)*100)</f>
        <v>92.857142857142861</v>
      </c>
      <c r="DP95">
        <f>((3/8)*100)</f>
        <v>37.5</v>
      </c>
      <c r="DQ95">
        <f>((0/8)*100)</f>
        <v>0</v>
      </c>
      <c r="DR95">
        <f>((1/8)*100)</f>
        <v>12.5</v>
      </c>
      <c r="DS95">
        <f>((3/10)*100)</f>
        <v>30</v>
      </c>
      <c r="DT95">
        <f>((1/10)*100)</f>
        <v>10</v>
      </c>
      <c r="DU95">
        <f>((0/10)*100)</f>
        <v>0</v>
      </c>
      <c r="DV95">
        <f>((0/9)*100)</f>
        <v>0</v>
      </c>
      <c r="DW95">
        <f>((1/9)*100)</f>
        <v>11.111111111111111</v>
      </c>
      <c r="DX95">
        <f>((8/9)*100)</f>
        <v>88.888888888888886</v>
      </c>
      <c r="DY95">
        <f>((1/9)*100)</f>
        <v>11.111111111111111</v>
      </c>
      <c r="DZ95">
        <f>((0/9)*100)</f>
        <v>0</v>
      </c>
      <c r="EA95">
        <f>((8/9)*100)</f>
        <v>88.888888888888886</v>
      </c>
    </row>
    <row r="96" spans="1:131" x14ac:dyDescent="0.25">
      <c r="A96">
        <v>106.149236</v>
      </c>
      <c r="B96">
        <v>5.4056629999999997</v>
      </c>
      <c r="C96">
        <v>88.330306000000007</v>
      </c>
      <c r="D96">
        <v>7.5405610000000003</v>
      </c>
      <c r="E96">
        <v>104.16627600000001</v>
      </c>
      <c r="F96">
        <v>3.7486730000000001</v>
      </c>
      <c r="G96">
        <v>105.30408200000001</v>
      </c>
      <c r="H96">
        <v>8.6377039999999994</v>
      </c>
      <c r="K96">
        <f>(13/200)</f>
        <v>6.5000000000000002E-2</v>
      </c>
      <c r="L96">
        <f>(11/200)</f>
        <v>5.5E-2</v>
      </c>
      <c r="M96">
        <f>(14/200)</f>
        <v>7.0000000000000007E-2</v>
      </c>
      <c r="N96">
        <f>(13/200)</f>
        <v>6.5000000000000002E-2</v>
      </c>
      <c r="P96">
        <f>(8/200)</f>
        <v>0.04</v>
      </c>
      <c r="Q96">
        <f>(10/200)</f>
        <v>0.05</v>
      </c>
      <c r="R96">
        <f>(9/200)</f>
        <v>4.4999999999999998E-2</v>
      </c>
      <c r="S96">
        <f>(9/200)</f>
        <v>4.4999999999999998E-2</v>
      </c>
      <c r="U96">
        <f>0.065+0.04</f>
        <v>0.10500000000000001</v>
      </c>
      <c r="V96">
        <f>0.055+0.05</f>
        <v>0.10500000000000001</v>
      </c>
      <c r="W96">
        <f>0.07+0.045</f>
        <v>0.115</v>
      </c>
      <c r="X96">
        <f>0.065+0.045</f>
        <v>0.11</v>
      </c>
      <c r="Z96">
        <f>SQRT((ABS($A$97-$A$96)^2+(ABS($B$97-$B$96)^2)))</f>
        <v>24.121806004473644</v>
      </c>
      <c r="AA96">
        <f>SQRT((ABS($C$97-$C$96)^2+(ABS($D$97-$D$96)^2)))</f>
        <v>19.595667694535262</v>
      </c>
      <c r="AB96">
        <f>SQRT((ABS($E$97-$E$96)^2+(ABS($F$97-$F$96)^2)))</f>
        <v>23.038183447223894</v>
      </c>
      <c r="AC96">
        <f>SQRT((ABS($G$97-$G$96)^2+(ABS($H$97-$H$96)^2)))</f>
        <v>23.132487817127885</v>
      </c>
      <c r="AJ96">
        <f>1/0.105</f>
        <v>9.5238095238095237</v>
      </c>
      <c r="AK96">
        <f>1/0.105</f>
        <v>9.5238095238095237</v>
      </c>
      <c r="AL96">
        <f>1/0.115</f>
        <v>8.695652173913043</v>
      </c>
      <c r="AM96">
        <f>1/0.11</f>
        <v>9.0909090909090917</v>
      </c>
      <c r="AO96">
        <f t="shared" si="43"/>
        <v>229.73148575689183</v>
      </c>
      <c r="AP96">
        <f t="shared" si="44"/>
        <v>186.62540661462151</v>
      </c>
      <c r="AQ96">
        <f t="shared" si="45"/>
        <v>200.33202997585994</v>
      </c>
      <c r="AR96">
        <f t="shared" si="46"/>
        <v>210.29534379207169</v>
      </c>
      <c r="AV96">
        <f>((0.065/0.105)*100)</f>
        <v>61.904761904761905</v>
      </c>
      <c r="AW96">
        <f>((0.055/0.105)*100)</f>
        <v>52.380952380952387</v>
      </c>
      <c r="AX96">
        <f>((0.07/0.115)*100)</f>
        <v>60.869565217391312</v>
      </c>
      <c r="AY96">
        <f>((0.065/0.11)*100)</f>
        <v>59.090909090909093</v>
      </c>
      <c r="BA96">
        <f>((0.04/0.105)*100)</f>
        <v>38.095238095238102</v>
      </c>
      <c r="BB96">
        <f>((0.05/0.105)*100)</f>
        <v>47.61904761904762</v>
      </c>
      <c r="BC96">
        <f>((0.045/0.115)*100)</f>
        <v>39.130434782608688</v>
      </c>
      <c r="BD96">
        <f>((0.045/0.11)*100)</f>
        <v>40.909090909090907</v>
      </c>
      <c r="BF96">
        <f>ABS($B$96-$D$96)</f>
        <v>2.1348980000000006</v>
      </c>
      <c r="BG96">
        <f>ABS($F$96-$H$96)</f>
        <v>4.8890309999999992</v>
      </c>
      <c r="BL96">
        <f>SQRT((ABS($A$96-$E$96)^2+(ABS($B$96-$F$96)^2)))</f>
        <v>2.5841335533791523</v>
      </c>
      <c r="BM96">
        <f>SQRT((ABS($C$96-$G$97)^2+(ABS($D$96-$H$97)^2)))</f>
        <v>6.3346896432757429</v>
      </c>
      <c r="BO96">
        <f>SQRT((ABS($A$96-$G$96)^2+(ABS($B$96-$H$96)^2)))</f>
        <v>3.3407146405218429</v>
      </c>
      <c r="BP96">
        <f>SQRT((ABS($C$96-$E$97)^2+(ABS($D$96-$F$97)^2)))</f>
        <v>7.8412326305040168</v>
      </c>
      <c r="BU96">
        <v>13</v>
      </c>
      <c r="BV96">
        <v>6</v>
      </c>
      <c r="BW96">
        <v>4</v>
      </c>
      <c r="BX96">
        <v>5</v>
      </c>
      <c r="BY96">
        <v>11</v>
      </c>
      <c r="BZ96">
        <v>5</v>
      </c>
      <c r="CA96">
        <v>7</v>
      </c>
      <c r="CB96">
        <v>5</v>
      </c>
      <c r="CC96">
        <v>14</v>
      </c>
      <c r="CD96">
        <v>5</v>
      </c>
      <c r="CE96">
        <v>7</v>
      </c>
      <c r="CF96">
        <v>12</v>
      </c>
      <c r="CG96">
        <v>13</v>
      </c>
      <c r="CH96">
        <v>5</v>
      </c>
      <c r="CI96">
        <v>5</v>
      </c>
      <c r="CJ96">
        <v>12</v>
      </c>
      <c r="CL96">
        <v>8</v>
      </c>
      <c r="CM96">
        <v>3</v>
      </c>
      <c r="CN96">
        <v>0</v>
      </c>
      <c r="CO96">
        <v>1</v>
      </c>
      <c r="CP96">
        <v>10</v>
      </c>
      <c r="CQ96">
        <v>3</v>
      </c>
      <c r="CR96">
        <v>3</v>
      </c>
      <c r="CS96">
        <v>2</v>
      </c>
      <c r="CT96">
        <v>9</v>
      </c>
      <c r="CU96">
        <v>0</v>
      </c>
      <c r="CV96">
        <v>3</v>
      </c>
      <c r="CW96">
        <v>8</v>
      </c>
      <c r="CX96">
        <v>9</v>
      </c>
      <c r="CY96">
        <v>1</v>
      </c>
      <c r="CZ96">
        <v>2</v>
      </c>
      <c r="DA96">
        <v>8</v>
      </c>
      <c r="DC96">
        <f>((6/13)*100)</f>
        <v>46.153846153846153</v>
      </c>
      <c r="DD96">
        <f>((4/13)*100)</f>
        <v>30.76923076923077</v>
      </c>
      <c r="DE96">
        <f>((5/13)*100)</f>
        <v>38.461538461538467</v>
      </c>
      <c r="DF96">
        <f>((5/11)*100)</f>
        <v>45.454545454545453</v>
      </c>
      <c r="DG96">
        <f>((7/11)*100)</f>
        <v>63.636363636363633</v>
      </c>
      <c r="DH96">
        <f>((5/11)*100)</f>
        <v>45.454545454545453</v>
      </c>
      <c r="DI96">
        <f>((5/14)*100)</f>
        <v>35.714285714285715</v>
      </c>
      <c r="DJ96">
        <f>((7/14)*100)</f>
        <v>50</v>
      </c>
      <c r="DK96">
        <f>((12/14)*100)</f>
        <v>85.714285714285708</v>
      </c>
      <c r="DL96">
        <f>((5/13)*100)</f>
        <v>38.461538461538467</v>
      </c>
      <c r="DM96">
        <f>((5/13)*100)</f>
        <v>38.461538461538467</v>
      </c>
      <c r="DN96">
        <f>((12/13)*100)</f>
        <v>92.307692307692307</v>
      </c>
      <c r="DP96">
        <f>((3/8)*100)</f>
        <v>37.5</v>
      </c>
      <c r="DQ96">
        <f>((0/8)*100)</f>
        <v>0</v>
      </c>
      <c r="DR96">
        <f>((1/8)*100)</f>
        <v>12.5</v>
      </c>
      <c r="DS96">
        <f>((3/10)*100)</f>
        <v>30</v>
      </c>
      <c r="DT96">
        <f>((3/10)*100)</f>
        <v>30</v>
      </c>
      <c r="DU96">
        <f>((2/10)*100)</f>
        <v>20</v>
      </c>
      <c r="DV96">
        <f>((0/9)*100)</f>
        <v>0</v>
      </c>
      <c r="DW96">
        <f>((3/9)*100)</f>
        <v>33.333333333333329</v>
      </c>
      <c r="DX96">
        <f>((8/9)*100)</f>
        <v>88.888888888888886</v>
      </c>
      <c r="DY96">
        <f>((1/9)*100)</f>
        <v>11.111111111111111</v>
      </c>
      <c r="DZ96">
        <f>((2/9)*100)</f>
        <v>22.222222222222221</v>
      </c>
      <c r="EA96">
        <f>((8/9)*100)</f>
        <v>88.888888888888886</v>
      </c>
    </row>
    <row r="97" spans="1:131" x14ac:dyDescent="0.25">
      <c r="A97">
        <v>82.044030000000006</v>
      </c>
      <c r="B97">
        <v>6.300408</v>
      </c>
      <c r="C97">
        <v>68.75091900000001</v>
      </c>
      <c r="D97">
        <v>8.3391830000000002</v>
      </c>
      <c r="E97">
        <v>81.137806000000012</v>
      </c>
      <c r="F97">
        <v>4.4176019999999996</v>
      </c>
      <c r="G97">
        <v>82.175051000000011</v>
      </c>
      <c r="H97">
        <v>9.0376010000000004</v>
      </c>
      <c r="K97">
        <f>(13/200)</f>
        <v>6.5000000000000002E-2</v>
      </c>
      <c r="L97">
        <f>(12/200)</f>
        <v>0.06</v>
      </c>
      <c r="M97">
        <f>(13/200)</f>
        <v>6.5000000000000002E-2</v>
      </c>
      <c r="N97">
        <f>(11/200)</f>
        <v>5.5E-2</v>
      </c>
      <c r="P97">
        <f>(9/200)</f>
        <v>4.4999999999999998E-2</v>
      </c>
      <c r="Q97">
        <f>(11/200)</f>
        <v>5.5E-2</v>
      </c>
      <c r="R97">
        <f>(9/200)</f>
        <v>4.4999999999999998E-2</v>
      </c>
      <c r="S97">
        <f>(10/200)</f>
        <v>0.05</v>
      </c>
      <c r="U97">
        <f>0.065+0.045</f>
        <v>0.11</v>
      </c>
      <c r="V97">
        <f>0.06+0.055</f>
        <v>0.11499999999999999</v>
      </c>
      <c r="W97">
        <f>0.065+0.045</f>
        <v>0.11</v>
      </c>
      <c r="X97">
        <f>0.055+0.05</f>
        <v>0.10500000000000001</v>
      </c>
      <c r="Z97">
        <f>SQRT((ABS($A$98-$A$97)^2+(ABS($B$98-$B$97)^2)))</f>
        <v>19.428633822020174</v>
      </c>
      <c r="AA97">
        <f>SQRT((ABS($C$98-$C$97)^2+(ABS($D$98-$D$97)^2)))</f>
        <v>21.586311549887565</v>
      </c>
      <c r="AB97">
        <f>SQRT((ABS($E$98-$E$97)^2+(ABS($F$98-$F$97)^2)))</f>
        <v>19.808734611989593</v>
      </c>
      <c r="AC97">
        <f>SQRT((ABS($G$98-$G$97)^2+(ABS($H$98-$H$97)^2)))</f>
        <v>18.90020233450241</v>
      </c>
      <c r="AJ97">
        <f>1/0.11</f>
        <v>9.0909090909090917</v>
      </c>
      <c r="AK97">
        <f>1/0.115</f>
        <v>8.695652173913043</v>
      </c>
      <c r="AL97">
        <f>1/0.11</f>
        <v>9.0909090909090917</v>
      </c>
      <c r="AM97">
        <f>1/0.105</f>
        <v>9.5238095238095237</v>
      </c>
      <c r="AO97">
        <f t="shared" si="43"/>
        <v>176.62394383654703</v>
      </c>
      <c r="AP97">
        <f t="shared" si="44"/>
        <v>187.70705695554406</v>
      </c>
      <c r="AQ97">
        <f t="shared" si="45"/>
        <v>180.07940556354174</v>
      </c>
      <c r="AR97">
        <f t="shared" si="46"/>
        <v>180.00192699526102</v>
      </c>
      <c r="AV97">
        <f>((0.065/0.11)*100)</f>
        <v>59.090909090909093</v>
      </c>
      <c r="AW97">
        <f>((0.06/0.115)*100)</f>
        <v>52.173913043478258</v>
      </c>
      <c r="AX97">
        <f>((0.065/0.11)*100)</f>
        <v>59.090909090909093</v>
      </c>
      <c r="AY97">
        <f>((0.055/0.105)*100)</f>
        <v>52.380952380952387</v>
      </c>
      <c r="BA97">
        <f>((0.045/0.11)*100)</f>
        <v>40.909090909090907</v>
      </c>
      <c r="BB97">
        <f>((0.055/0.115)*100)</f>
        <v>47.826086956521735</v>
      </c>
      <c r="BC97">
        <f>((0.045/0.11)*100)</f>
        <v>40.909090909090907</v>
      </c>
      <c r="BD97">
        <f>((0.05/0.105)*100)</f>
        <v>47.61904761904762</v>
      </c>
      <c r="BF97">
        <f>ABS($B$97-$D$97)</f>
        <v>2.0387750000000002</v>
      </c>
      <c r="BG97">
        <f>ABS($F$97-$H$97)</f>
        <v>4.6199990000000009</v>
      </c>
      <c r="BL97">
        <f>SQRT((ABS($A$97-$E$97)^2+(ABS($B$97-$F$97)^2)))</f>
        <v>2.0895454940756832</v>
      </c>
      <c r="BM97">
        <f>SQRT((ABS($C$97-$G$98)^2+(ABS($D$97-$H$98)^2)))</f>
        <v>5.6683858050864986</v>
      </c>
      <c r="BO97">
        <f>SQRT((ABS($A$97-$G$97)^2+(ABS($B$97-$H$97)^2)))</f>
        <v>2.7403269917456936</v>
      </c>
      <c r="BP97">
        <f>SQRT((ABS($C$97-$E$98)^2+(ABS($D$97-$F$98)^2)))</f>
        <v>7.9736818903294706</v>
      </c>
      <c r="BU97">
        <v>13</v>
      </c>
      <c r="BV97">
        <v>5</v>
      </c>
      <c r="BW97">
        <v>4</v>
      </c>
      <c r="BX97">
        <v>4</v>
      </c>
      <c r="BY97">
        <v>12</v>
      </c>
      <c r="BZ97">
        <v>5</v>
      </c>
      <c r="CA97">
        <v>7</v>
      </c>
      <c r="CB97">
        <v>4</v>
      </c>
      <c r="CC97">
        <v>13</v>
      </c>
      <c r="CD97">
        <v>3</v>
      </c>
      <c r="CE97">
        <v>7</v>
      </c>
      <c r="CF97">
        <v>10</v>
      </c>
      <c r="CG97">
        <v>11</v>
      </c>
      <c r="CH97">
        <v>4</v>
      </c>
      <c r="CI97">
        <v>4</v>
      </c>
      <c r="CJ97">
        <v>10</v>
      </c>
      <c r="CL97">
        <v>9</v>
      </c>
      <c r="CM97">
        <v>3</v>
      </c>
      <c r="CN97">
        <v>0</v>
      </c>
      <c r="CO97">
        <v>1</v>
      </c>
      <c r="CP97">
        <v>11</v>
      </c>
      <c r="CQ97">
        <v>3</v>
      </c>
      <c r="CR97">
        <v>5</v>
      </c>
      <c r="CS97">
        <v>4</v>
      </c>
      <c r="CT97">
        <v>9</v>
      </c>
      <c r="CU97">
        <v>0</v>
      </c>
      <c r="CV97">
        <v>5</v>
      </c>
      <c r="CW97">
        <v>8</v>
      </c>
      <c r="CX97">
        <v>10</v>
      </c>
      <c r="CY97">
        <v>1</v>
      </c>
      <c r="CZ97">
        <v>4</v>
      </c>
      <c r="DA97">
        <v>8</v>
      </c>
      <c r="DC97">
        <f>((5/13)*100)</f>
        <v>38.461538461538467</v>
      </c>
      <c r="DD97">
        <f>((4/13)*100)</f>
        <v>30.76923076923077</v>
      </c>
      <c r="DE97">
        <f>((4/13)*100)</f>
        <v>30.76923076923077</v>
      </c>
      <c r="DF97">
        <f>((5/12)*100)</f>
        <v>41.666666666666671</v>
      </c>
      <c r="DG97">
        <f>((7/12)*100)</f>
        <v>58.333333333333336</v>
      </c>
      <c r="DH97">
        <f>((4/12)*100)</f>
        <v>33.333333333333329</v>
      </c>
      <c r="DI97">
        <f>((3/13)*100)</f>
        <v>23.076923076923077</v>
      </c>
      <c r="DJ97">
        <f>((7/13)*100)</f>
        <v>53.846153846153847</v>
      </c>
      <c r="DK97">
        <f>((10/13)*100)</f>
        <v>76.923076923076934</v>
      </c>
      <c r="DL97">
        <f>((4/11)*100)</f>
        <v>36.363636363636367</v>
      </c>
      <c r="DM97">
        <f>((4/11)*100)</f>
        <v>36.363636363636367</v>
      </c>
      <c r="DN97">
        <f>((10/11)*100)</f>
        <v>90.909090909090907</v>
      </c>
      <c r="DP97">
        <f>((3/9)*100)</f>
        <v>33.333333333333329</v>
      </c>
      <c r="DQ97">
        <f>((0/9)*100)</f>
        <v>0</v>
      </c>
      <c r="DR97">
        <f>((1/9)*100)</f>
        <v>11.111111111111111</v>
      </c>
      <c r="DS97">
        <f>((3/11)*100)</f>
        <v>27.27272727272727</v>
      </c>
      <c r="DT97">
        <f>((5/11)*100)</f>
        <v>45.454545454545453</v>
      </c>
      <c r="DU97">
        <f>((4/11)*100)</f>
        <v>36.363636363636367</v>
      </c>
      <c r="DV97">
        <f>((0/9)*100)</f>
        <v>0</v>
      </c>
      <c r="DW97">
        <f>((5/9)*100)</f>
        <v>55.555555555555557</v>
      </c>
      <c r="DX97">
        <f>((8/9)*100)</f>
        <v>88.888888888888886</v>
      </c>
      <c r="DY97">
        <f>((1/10)*100)</f>
        <v>10</v>
      </c>
      <c r="DZ97">
        <f>((4/10)*100)</f>
        <v>40</v>
      </c>
      <c r="EA97">
        <f>((8/10)*100)</f>
        <v>80</v>
      </c>
    </row>
    <row r="98" spans="1:131" x14ac:dyDescent="0.25">
      <c r="A98">
        <v>62.634945000000002</v>
      </c>
      <c r="B98">
        <v>7.1717469999999999</v>
      </c>
      <c r="C98">
        <v>47.170891000000005</v>
      </c>
      <c r="D98">
        <v>8.8599879999999995</v>
      </c>
      <c r="E98">
        <v>61.351841</v>
      </c>
      <c r="F98">
        <v>5.3671049999999996</v>
      </c>
      <c r="G98">
        <v>63.293194</v>
      </c>
      <c r="H98">
        <v>9.8701419999999995</v>
      </c>
      <c r="K98">
        <f>(12/200)</f>
        <v>0.06</v>
      </c>
      <c r="L98">
        <f>(10/200)</f>
        <v>0.05</v>
      </c>
      <c r="M98">
        <f>(13/200)</f>
        <v>6.5000000000000002E-2</v>
      </c>
      <c r="N98">
        <f>(12/200)</f>
        <v>0.06</v>
      </c>
      <c r="P98">
        <f>(10/200)</f>
        <v>0.05</v>
      </c>
      <c r="Q98">
        <f>(12/200)</f>
        <v>0.06</v>
      </c>
      <c r="R98">
        <f>(10/200)</f>
        <v>0.05</v>
      </c>
      <c r="S98">
        <f>(11/200)</f>
        <v>5.5E-2</v>
      </c>
      <c r="U98">
        <f>0.06+0.05</f>
        <v>0.11</v>
      </c>
      <c r="V98">
        <f>0.05+0.06</f>
        <v>0.11</v>
      </c>
      <c r="W98">
        <f>0.065+0.05</f>
        <v>0.115</v>
      </c>
      <c r="X98">
        <f>0.06+0.055</f>
        <v>0.11499999999999999</v>
      </c>
      <c r="Z98">
        <f>SQRT((ABS($A$99-$A$98)^2+(ABS($B$99-$B$98)^2)))</f>
        <v>21.457736233134234</v>
      </c>
      <c r="AA98">
        <f>SQRT((ABS($C$99-$C$98)^2+(ABS($D$99-$D$98)^2)))</f>
        <v>19.070225650283771</v>
      </c>
      <c r="AB98">
        <f>SQRT((ABS($E$99-$E$98)^2+(ABS($F$99-$F$98)^2)))</f>
        <v>20.235532090993228</v>
      </c>
      <c r="AC98">
        <f>SQRT((ABS($G$99-$G$98)^2+(ABS($H$99-$H$98)^2)))</f>
        <v>20.200804476879451</v>
      </c>
      <c r="AJ98">
        <f>1/0.11</f>
        <v>9.0909090909090917</v>
      </c>
      <c r="AK98">
        <f>1/0.11</f>
        <v>9.0909090909090917</v>
      </c>
      <c r="AL98">
        <f>1/0.115</f>
        <v>8.695652173913043</v>
      </c>
      <c r="AM98">
        <f>1/0.115</f>
        <v>8.695652173913043</v>
      </c>
      <c r="AO98">
        <f t="shared" si="43"/>
        <v>195.07032939212939</v>
      </c>
      <c r="AP98">
        <f t="shared" si="44"/>
        <v>173.36568772985245</v>
      </c>
      <c r="AQ98">
        <f t="shared" si="45"/>
        <v>175.96114861733241</v>
      </c>
      <c r="AR98">
        <f t="shared" si="46"/>
        <v>175.65916936416914</v>
      </c>
      <c r="AV98">
        <f>((0.06/0.11)*100)</f>
        <v>54.54545454545454</v>
      </c>
      <c r="AW98">
        <f>((0.05/0.11)*100)</f>
        <v>45.45454545454546</v>
      </c>
      <c r="AX98">
        <f>((0.065/0.115)*100)</f>
        <v>56.521739130434781</v>
      </c>
      <c r="AY98">
        <f>((0.06/0.115)*100)</f>
        <v>52.173913043478258</v>
      </c>
      <c r="BA98">
        <f>((0.05/0.11)*100)</f>
        <v>45.45454545454546</v>
      </c>
      <c r="BB98">
        <f>((0.06/0.11)*100)</f>
        <v>54.54545454545454</v>
      </c>
      <c r="BC98">
        <f>((0.05/0.115)*100)</f>
        <v>43.478260869565219</v>
      </c>
      <c r="BD98">
        <f>((0.055/0.115)*100)</f>
        <v>47.826086956521735</v>
      </c>
      <c r="BF98">
        <f>ABS($B$98-$D$98)</f>
        <v>1.6882409999999997</v>
      </c>
      <c r="BG98">
        <f>ABS($F$98-$H$98)</f>
        <v>4.503037</v>
      </c>
      <c r="BL98">
        <f>SQRT((ABS($A$98-$E$98)^2+(ABS($B$98-$F$98)^2)))</f>
        <v>2.2142919010329249</v>
      </c>
      <c r="BM98">
        <f>SQRT((ABS($C$98-$G$99)^2+(ABS($D$98-$H$99)^2)))</f>
        <v>4.3143902550293278</v>
      </c>
      <c r="BO98">
        <f>SQRT((ABS($A$98-$G$98)^2+(ABS($B$98-$H$98)^2)))</f>
        <v>2.7775217950586808</v>
      </c>
      <c r="BP98">
        <f>SQRT((ABS($C$98-$E$99)^2+(ABS($D$98-$F$99)^2)))</f>
        <v>6.9771328321060366</v>
      </c>
      <c r="BU98">
        <v>12</v>
      </c>
      <c r="BV98">
        <v>5</v>
      </c>
      <c r="BW98">
        <v>2</v>
      </c>
      <c r="BX98">
        <v>4</v>
      </c>
      <c r="BY98">
        <v>10</v>
      </c>
      <c r="BZ98">
        <v>4</v>
      </c>
      <c r="CA98">
        <v>6</v>
      </c>
      <c r="CB98">
        <v>3</v>
      </c>
      <c r="CC98">
        <v>13</v>
      </c>
      <c r="CD98">
        <v>2</v>
      </c>
      <c r="CE98">
        <v>6</v>
      </c>
      <c r="CF98">
        <v>10</v>
      </c>
      <c r="CG98">
        <v>12</v>
      </c>
      <c r="CH98">
        <v>4</v>
      </c>
      <c r="CI98">
        <v>3</v>
      </c>
      <c r="CJ98">
        <v>10</v>
      </c>
      <c r="CL98">
        <v>10</v>
      </c>
      <c r="CM98">
        <v>3</v>
      </c>
      <c r="CN98">
        <v>0</v>
      </c>
      <c r="CO98">
        <v>3</v>
      </c>
      <c r="CP98">
        <v>12</v>
      </c>
      <c r="CQ98">
        <v>5</v>
      </c>
      <c r="CR98">
        <v>5</v>
      </c>
      <c r="CS98">
        <v>3</v>
      </c>
      <c r="CT98">
        <v>10</v>
      </c>
      <c r="CU98">
        <v>0</v>
      </c>
      <c r="CV98">
        <v>5</v>
      </c>
      <c r="CW98">
        <v>8</v>
      </c>
      <c r="CX98">
        <v>11</v>
      </c>
      <c r="CY98">
        <v>3</v>
      </c>
      <c r="CZ98">
        <v>3</v>
      </c>
      <c r="DA98">
        <v>8</v>
      </c>
      <c r="DC98">
        <f>((5/12)*100)</f>
        <v>41.666666666666671</v>
      </c>
      <c r="DD98">
        <f>((2/12)*100)</f>
        <v>16.666666666666664</v>
      </c>
      <c r="DE98">
        <f>((4/12)*100)</f>
        <v>33.333333333333329</v>
      </c>
      <c r="DF98">
        <f>((4/10)*100)</f>
        <v>40</v>
      </c>
      <c r="DG98">
        <f>((6/10)*100)</f>
        <v>60</v>
      </c>
      <c r="DH98">
        <f>((3/10)*100)</f>
        <v>30</v>
      </c>
      <c r="DI98">
        <f>((2/13)*100)</f>
        <v>15.384615384615385</v>
      </c>
      <c r="DJ98">
        <f>((6/13)*100)</f>
        <v>46.153846153846153</v>
      </c>
      <c r="DK98">
        <f>((10/13)*100)</f>
        <v>76.923076923076934</v>
      </c>
      <c r="DL98">
        <f>((4/12)*100)</f>
        <v>33.333333333333329</v>
      </c>
      <c r="DM98">
        <f>((3/12)*100)</f>
        <v>25</v>
      </c>
      <c r="DN98">
        <f>((10/12)*100)</f>
        <v>83.333333333333343</v>
      </c>
      <c r="DP98">
        <f>((3/10)*100)</f>
        <v>30</v>
      </c>
      <c r="DQ98">
        <f>((0/10)*100)</f>
        <v>0</v>
      </c>
      <c r="DR98">
        <f>((3/10)*100)</f>
        <v>30</v>
      </c>
      <c r="DS98">
        <f>((5/12)*100)</f>
        <v>41.666666666666671</v>
      </c>
      <c r="DT98">
        <f>((5/12)*100)</f>
        <v>41.666666666666671</v>
      </c>
      <c r="DU98">
        <f>((3/12)*100)</f>
        <v>25</v>
      </c>
      <c r="DV98">
        <f>((0/10)*100)</f>
        <v>0</v>
      </c>
      <c r="DW98">
        <f>((5/10)*100)</f>
        <v>50</v>
      </c>
      <c r="DX98">
        <f>((8/10)*100)</f>
        <v>80</v>
      </c>
      <c r="DY98">
        <f>((3/11)*100)</f>
        <v>27.27272727272727</v>
      </c>
      <c r="DZ98">
        <f>((3/11)*100)</f>
        <v>27.27272727272727</v>
      </c>
      <c r="EA98">
        <f>((8/11)*100)</f>
        <v>72.727272727272734</v>
      </c>
    </row>
    <row r="99" spans="1:131" x14ac:dyDescent="0.25">
      <c r="A99">
        <v>41.177414000000006</v>
      </c>
      <c r="B99">
        <v>7.0778980000000002</v>
      </c>
      <c r="C99">
        <v>28.109737000000003</v>
      </c>
      <c r="D99">
        <v>8.2718430000000005</v>
      </c>
      <c r="E99">
        <v>41.116325000000003</v>
      </c>
      <c r="F99">
        <v>5.3926239999999996</v>
      </c>
      <c r="G99">
        <v>43.096527000000002</v>
      </c>
      <c r="H99">
        <v>10.278974</v>
      </c>
      <c r="K99">
        <f>(12/200)</f>
        <v>0.06</v>
      </c>
      <c r="M99">
        <f>(14/200)</f>
        <v>7.0000000000000007E-2</v>
      </c>
      <c r="N99">
        <f>(12/200)</f>
        <v>0.06</v>
      </c>
      <c r="P99">
        <f>(11/200)</f>
        <v>5.5E-2</v>
      </c>
      <c r="Q99">
        <f>(14/200)</f>
        <v>7.0000000000000007E-2</v>
      </c>
      <c r="R99">
        <f>(12/200)</f>
        <v>0.06</v>
      </c>
      <c r="S99">
        <f>(11/200)</f>
        <v>5.5E-2</v>
      </c>
      <c r="U99">
        <f>0.06+0.055</f>
        <v>0.11499999999999999</v>
      </c>
      <c r="W99">
        <f>0.07+0.06</f>
        <v>0.13</v>
      </c>
      <c r="X99">
        <f>0.06+0.055</f>
        <v>0.11499999999999999</v>
      </c>
      <c r="Z99">
        <f>SQRT((ABS($A$100-$A$99)^2+(ABS($B$100-$B$99)^2)))</f>
        <v>18.545596341606281</v>
      </c>
      <c r="AB99">
        <f>SQRT((ABS($E$100-$E$99)^2+(ABS($F$100-$F$99)^2)))</f>
        <v>18.160369032116556</v>
      </c>
      <c r="AC99">
        <f>SQRT((ABS($G$100-$G$99)^2+(ABS($H$100-$H$99)^2)))</f>
        <v>17.453266181268656</v>
      </c>
      <c r="AJ99">
        <f>1/0.115</f>
        <v>8.695652173913043</v>
      </c>
      <c r="AL99">
        <f>1/0.13</f>
        <v>7.6923076923076916</v>
      </c>
      <c r="AM99">
        <f>1/0.115</f>
        <v>8.695652173913043</v>
      </c>
      <c r="AO99">
        <f t="shared" si="43"/>
        <v>161.26605514440246</v>
      </c>
      <c r="AQ99">
        <f t="shared" si="45"/>
        <v>139.69514640089659</v>
      </c>
      <c r="AR99">
        <f t="shared" si="46"/>
        <v>151.76753201103182</v>
      </c>
      <c r="AV99">
        <f>((0.06/0.115)*100)</f>
        <v>52.173913043478258</v>
      </c>
      <c r="AX99">
        <f>((0.07/0.13)*100)</f>
        <v>53.846153846153854</v>
      </c>
      <c r="AY99">
        <f>((0.06/0.115)*100)</f>
        <v>52.173913043478258</v>
      </c>
      <c r="BA99">
        <f>((0.055/0.115)*100)</f>
        <v>47.826086956521735</v>
      </c>
      <c r="BC99">
        <f>((0.06/0.13)*100)</f>
        <v>46.153846153846153</v>
      </c>
      <c r="BD99">
        <f>((0.055/0.115)*100)</f>
        <v>47.826086956521735</v>
      </c>
      <c r="BF99">
        <f>ABS($B$99-$D$99)</f>
        <v>1.1939450000000003</v>
      </c>
      <c r="BG99">
        <f>ABS($F$99-$H$99)</f>
        <v>4.8863500000000002</v>
      </c>
      <c r="BL99">
        <f>SQRT((ABS($A$99-$E$99)^2+(ABS($B$99-$F$99)^2)))</f>
        <v>1.6863808351013132</v>
      </c>
      <c r="BO99">
        <f>SQRT((ABS($A$99-$G$99)^2+(ABS($B$99-$H$99)^2)))</f>
        <v>3.7322757487282447</v>
      </c>
      <c r="BP99">
        <f>SQRT((ABS($C$99-$E$100)^2+(ABS($D$99-$F$100)^2)))</f>
        <v>5.82247518539985</v>
      </c>
      <c r="BU99">
        <v>12</v>
      </c>
      <c r="BV99">
        <v>4</v>
      </c>
      <c r="BW99">
        <v>0</v>
      </c>
      <c r="BX99">
        <v>4</v>
      </c>
      <c r="CC99">
        <v>14</v>
      </c>
      <c r="CD99">
        <v>1</v>
      </c>
      <c r="CE99">
        <v>8</v>
      </c>
      <c r="CF99">
        <v>8</v>
      </c>
      <c r="CG99">
        <v>12</v>
      </c>
      <c r="CH99">
        <v>4</v>
      </c>
      <c r="CI99">
        <v>2</v>
      </c>
      <c r="CJ99">
        <v>8</v>
      </c>
      <c r="CL99">
        <v>11</v>
      </c>
      <c r="CM99">
        <v>5</v>
      </c>
      <c r="CN99">
        <v>0</v>
      </c>
      <c r="CO99">
        <v>3</v>
      </c>
      <c r="CP99">
        <v>14</v>
      </c>
      <c r="CQ99">
        <v>6</v>
      </c>
      <c r="CR99">
        <v>8</v>
      </c>
      <c r="CS99">
        <v>4</v>
      </c>
      <c r="CT99">
        <v>12</v>
      </c>
      <c r="CU99">
        <v>0</v>
      </c>
      <c r="CV99">
        <v>8</v>
      </c>
      <c r="CW99">
        <v>8</v>
      </c>
      <c r="CX99">
        <v>11</v>
      </c>
      <c r="CY99">
        <v>3</v>
      </c>
      <c r="CZ99">
        <v>4</v>
      </c>
      <c r="DA99">
        <v>8</v>
      </c>
      <c r="DC99">
        <f>((4/12)*100)</f>
        <v>33.333333333333329</v>
      </c>
      <c r="DD99">
        <f>((0/12)*100)</f>
        <v>0</v>
      </c>
      <c r="DE99">
        <f>((4/12)*100)</f>
        <v>33.333333333333329</v>
      </c>
      <c r="DI99">
        <f>((1/14)*100)</f>
        <v>7.1428571428571423</v>
      </c>
      <c r="DJ99">
        <f>((8/14)*100)</f>
        <v>57.142857142857139</v>
      </c>
      <c r="DK99">
        <f>((8/14)*100)</f>
        <v>57.142857142857139</v>
      </c>
      <c r="DL99">
        <f>((4/12)*100)</f>
        <v>33.333333333333329</v>
      </c>
      <c r="DM99">
        <f>((2/12)*100)</f>
        <v>16.666666666666664</v>
      </c>
      <c r="DN99">
        <f>((8/12)*100)</f>
        <v>66.666666666666657</v>
      </c>
      <c r="DP99">
        <f>((5/11)*100)</f>
        <v>45.454545454545453</v>
      </c>
      <c r="DQ99">
        <f>((0/11)*100)</f>
        <v>0</v>
      </c>
      <c r="DR99">
        <f>((3/11)*100)</f>
        <v>27.27272727272727</v>
      </c>
      <c r="DS99">
        <f>((6/14)*100)</f>
        <v>42.857142857142854</v>
      </c>
      <c r="DT99">
        <f>((8/14)*100)</f>
        <v>57.142857142857139</v>
      </c>
      <c r="DU99">
        <f>((4/14)*100)</f>
        <v>28.571428571428569</v>
      </c>
      <c r="DV99">
        <f>((0/12)*100)</f>
        <v>0</v>
      </c>
      <c r="DW99">
        <f>((8/12)*100)</f>
        <v>66.666666666666657</v>
      </c>
      <c r="DX99">
        <f>((8/12)*100)</f>
        <v>66.666666666666657</v>
      </c>
      <c r="DY99">
        <f>((3/11)*100)</f>
        <v>27.27272727272727</v>
      </c>
      <c r="DZ99">
        <f>((4/11)*100)</f>
        <v>36.363636363636367</v>
      </c>
      <c r="EA99">
        <f>((8/11)*100)</f>
        <v>72.727272727272734</v>
      </c>
    </row>
    <row r="100" spans="1:131" x14ac:dyDescent="0.25">
      <c r="A100">
        <v>22.637692000000001</v>
      </c>
      <c r="B100">
        <v>6.6111519999999997</v>
      </c>
      <c r="E100">
        <v>22.956738000000001</v>
      </c>
      <c r="F100">
        <v>5.5611569999999997</v>
      </c>
      <c r="G100">
        <v>25.653880999999998</v>
      </c>
      <c r="H100">
        <v>9.670204</v>
      </c>
      <c r="P100">
        <f>(13/200)</f>
        <v>6.5000000000000002E-2</v>
      </c>
      <c r="BG100">
        <f>ABS($F$100-$H$100)</f>
        <v>4.1090470000000003</v>
      </c>
      <c r="BI100">
        <v>2.3662989999999993</v>
      </c>
      <c r="BJ100">
        <v>2.5887079999999996</v>
      </c>
      <c r="BO100">
        <f>SQRT((ABS($A$100-$G$100)^2+(ABS($B$100-$H$100)^2)))</f>
        <v>4.2959510265394067</v>
      </c>
      <c r="CL100">
        <v>13</v>
      </c>
      <c r="CM100">
        <v>6</v>
      </c>
      <c r="CN100">
        <v>0</v>
      </c>
      <c r="CO100">
        <v>5</v>
      </c>
      <c r="DP100">
        <f>((6/13)*100)</f>
        <v>46.153846153846153</v>
      </c>
      <c r="DQ100">
        <f>((0/13)*100)</f>
        <v>0</v>
      </c>
      <c r="DR100">
        <f>((5/13)*100)</f>
        <v>38.461538461538467</v>
      </c>
    </row>
    <row r="101" spans="1:131" x14ac:dyDescent="0.25">
      <c r="A101" t="s">
        <v>22</v>
      </c>
      <c r="B101" t="s">
        <v>22</v>
      </c>
      <c r="C101" t="s">
        <v>22</v>
      </c>
      <c r="D101" t="s">
        <v>22</v>
      </c>
      <c r="E101" t="s">
        <v>22</v>
      </c>
      <c r="F101" t="s">
        <v>22</v>
      </c>
      <c r="G101" t="s">
        <v>22</v>
      </c>
      <c r="H101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4BFCC-3279-45DA-BEFE-7CDCCB4BA54E}">
  <dimension ref="A1:CB1998"/>
  <sheetViews>
    <sheetView workbookViewId="0">
      <selection activeCell="AA1" sqref="AA1:AF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2" bestFit="1" customWidth="1"/>
    <col min="4" max="4" width="11" bestFit="1" customWidth="1"/>
    <col min="5" max="5" width="2" bestFit="1" customWidth="1"/>
    <col min="6" max="6" width="11" bestFit="1" customWidth="1"/>
    <col min="7" max="7" width="2" bestFit="1" customWidth="1"/>
    <col min="8" max="8" width="11" bestFit="1" customWidth="1"/>
    <col min="9" max="9" width="2" bestFit="1" customWidth="1"/>
    <col min="10" max="10" width="11.28515625" bestFit="1" customWidth="1"/>
    <col min="11" max="11" width="11.140625" bestFit="1" customWidth="1"/>
    <col min="12" max="12" width="5.28515625" bestFit="1" customWidth="1"/>
    <col min="14" max="14" width="5.140625" bestFit="1" customWidth="1"/>
    <col min="16" max="16" width="11.42578125" bestFit="1" customWidth="1"/>
    <col min="17" max="17" width="10.5703125" bestFit="1" customWidth="1"/>
    <col min="20" max="20" width="18.140625" bestFit="1" customWidth="1"/>
    <col min="21" max="21" width="8.140625" bestFit="1" customWidth="1"/>
    <col min="22" max="22" width="12" bestFit="1" customWidth="1"/>
    <col min="24" max="24" width="14" bestFit="1" customWidth="1"/>
    <col min="25" max="25" width="5" bestFit="1" customWidth="1"/>
    <col min="26" max="26" width="12" bestFit="1" customWidth="1"/>
    <col min="28" max="28" width="14" bestFit="1" customWidth="1"/>
    <col min="29" max="29" width="5" bestFit="1" customWidth="1"/>
    <col min="30" max="30" width="12" bestFit="1" customWidth="1"/>
    <col min="32" max="32" width="13.42578125" bestFit="1" customWidth="1"/>
    <col min="33" max="33" width="11.85546875" bestFit="1" customWidth="1"/>
    <col min="35" max="35" width="12.42578125" bestFit="1" customWidth="1"/>
    <col min="36" max="36" width="8" bestFit="1" customWidth="1"/>
    <col min="37" max="37" width="12" bestFit="1" customWidth="1"/>
    <col min="38" max="38" width="6" bestFit="1" customWidth="1"/>
    <col min="40" max="44" width="5" bestFit="1" customWidth="1"/>
    <col min="45" max="45" width="8.85546875" bestFit="1" customWidth="1"/>
    <col min="46" max="57" width="12" bestFit="1" customWidth="1"/>
    <col min="59" max="59" width="5.5703125" bestFit="1" customWidth="1"/>
    <col min="60" max="60" width="9.85546875" bestFit="1" customWidth="1"/>
    <col min="61" max="61" width="16.7109375" bestFit="1" customWidth="1"/>
    <col min="62" max="62" width="7.28515625" bestFit="1" customWidth="1"/>
    <col min="63" max="63" width="12.42578125" bestFit="1" customWidth="1"/>
    <col min="64" max="64" width="4.5703125" bestFit="1" customWidth="1"/>
    <col min="65" max="65" width="16.7109375" bestFit="1" customWidth="1"/>
    <col min="66" max="66" width="17.5703125" bestFit="1" customWidth="1"/>
    <col min="68" max="68" width="12.5703125" bestFit="1" customWidth="1"/>
    <col min="69" max="80" width="12" bestFit="1" customWidth="1"/>
  </cols>
  <sheetData>
    <row r="1" spans="1:80" x14ac:dyDescent="0.25">
      <c r="A1">
        <v>200</v>
      </c>
      <c r="B1" t="s">
        <v>0</v>
      </c>
      <c r="D1" t="s">
        <v>2</v>
      </c>
      <c r="F1" t="s">
        <v>4</v>
      </c>
      <c r="H1" t="s">
        <v>6</v>
      </c>
      <c r="J1" t="s">
        <v>8</v>
      </c>
      <c r="K1" t="s">
        <v>9</v>
      </c>
      <c r="L1" t="s">
        <v>10</v>
      </c>
      <c r="N1" t="s">
        <v>12</v>
      </c>
      <c r="P1" t="s">
        <v>204</v>
      </c>
      <c r="Q1" t="s">
        <v>205</v>
      </c>
      <c r="R1" t="s">
        <v>233</v>
      </c>
      <c r="T1" t="s">
        <v>240</v>
      </c>
      <c r="U1" t="s">
        <v>241</v>
      </c>
      <c r="V1" t="s">
        <v>242</v>
      </c>
      <c r="X1" t="s">
        <v>243</v>
      </c>
      <c r="Y1" t="s">
        <v>244</v>
      </c>
      <c r="Z1" t="s">
        <v>244</v>
      </c>
      <c r="AB1" t="s">
        <v>243</v>
      </c>
      <c r="AC1" t="s">
        <v>245</v>
      </c>
      <c r="AD1" t="s">
        <v>245</v>
      </c>
      <c r="AF1" t="s">
        <v>246</v>
      </c>
      <c r="AI1" t="s">
        <v>212</v>
      </c>
      <c r="AJ1" t="s">
        <v>213</v>
      </c>
      <c r="AK1" t="s">
        <v>214</v>
      </c>
      <c r="AL1" t="e">
        <v>#N/A</v>
      </c>
      <c r="AN1" t="s">
        <v>215</v>
      </c>
      <c r="AO1" t="s">
        <v>216</v>
      </c>
      <c r="AP1" t="s">
        <v>217</v>
      </c>
      <c r="AQ1" t="s">
        <v>218</v>
      </c>
      <c r="AR1" t="s">
        <v>219</v>
      </c>
      <c r="AS1" t="s">
        <v>220</v>
      </c>
      <c r="AT1" t="s">
        <v>221</v>
      </c>
      <c r="AU1" t="s">
        <v>222</v>
      </c>
      <c r="AV1" t="s">
        <v>223</v>
      </c>
      <c r="AW1" t="s">
        <v>224</v>
      </c>
      <c r="AX1" t="s">
        <v>225</v>
      </c>
      <c r="AY1" t="s">
        <v>226</v>
      </c>
      <c r="AZ1" t="s">
        <v>227</v>
      </c>
      <c r="BA1" t="s">
        <v>228</v>
      </c>
      <c r="BB1" t="s">
        <v>229</v>
      </c>
      <c r="BC1" t="s">
        <v>230</v>
      </c>
      <c r="BD1" t="s">
        <v>231</v>
      </c>
      <c r="BE1" t="s">
        <v>232</v>
      </c>
      <c r="BG1" t="s">
        <v>234</v>
      </c>
      <c r="BH1" t="s">
        <v>235</v>
      </c>
      <c r="BI1" t="s">
        <v>236</v>
      </c>
      <c r="BJ1" t="s">
        <v>237</v>
      </c>
      <c r="BK1" t="s">
        <v>238</v>
      </c>
      <c r="BM1" t="s">
        <v>236</v>
      </c>
      <c r="BN1" t="s">
        <v>239</v>
      </c>
      <c r="BP1" t="s">
        <v>308</v>
      </c>
      <c r="BQ1" t="s">
        <v>309</v>
      </c>
      <c r="BR1" t="s">
        <v>310</v>
      </c>
      <c r="BS1" t="s">
        <v>311</v>
      </c>
      <c r="BT1" t="s">
        <v>312</v>
      </c>
      <c r="BU1" t="s">
        <v>313</v>
      </c>
      <c r="BV1" t="s">
        <v>314</v>
      </c>
      <c r="BW1" t="s">
        <v>315</v>
      </c>
      <c r="BX1" t="s">
        <v>316</v>
      </c>
      <c r="BY1" t="s">
        <v>317</v>
      </c>
      <c r="BZ1" t="s">
        <v>318</v>
      </c>
      <c r="CA1" t="s">
        <v>319</v>
      </c>
      <c r="CB1" t="s">
        <v>320</v>
      </c>
    </row>
    <row r="2" spans="1:80" x14ac:dyDescent="0.25">
      <c r="A2">
        <v>1</v>
      </c>
      <c r="Q2" t="str">
        <f t="shared" ref="Q2:Q65" si="0">CONCATENATE(C2,E2,G2,I2)</f>
        <v/>
      </c>
      <c r="R2" t="s">
        <v>22</v>
      </c>
      <c r="T2" t="s">
        <v>292</v>
      </c>
      <c r="U2">
        <v>325</v>
      </c>
      <c r="X2" t="s">
        <v>280</v>
      </c>
      <c r="Y2" t="s">
        <v>259</v>
      </c>
      <c r="Z2">
        <f>(Z$6/Z$4)*100</f>
        <v>96.615384615384613</v>
      </c>
      <c r="AD2">
        <f>(AD$6/AD$4)*100</f>
        <v>96.590909090909093</v>
      </c>
      <c r="AF2">
        <f>(AF$8/AF$6)*100</f>
        <v>98.870056497175142</v>
      </c>
      <c r="AI2" t="s">
        <v>206</v>
      </c>
      <c r="AJ2">
        <f>COUNTIF($P:$P,0)</f>
        <v>6</v>
      </c>
      <c r="AK2">
        <f>(AJ2/AJ7)*100</f>
        <v>0.30472320975114275</v>
      </c>
      <c r="AL2">
        <f>(6/200)</f>
        <v>0.03</v>
      </c>
      <c r="AN2">
        <v>10</v>
      </c>
      <c r="AO2">
        <v>4</v>
      </c>
      <c r="AP2">
        <v>17</v>
      </c>
      <c r="AQ2">
        <v>15</v>
      </c>
      <c r="AR2">
        <v>3</v>
      </c>
      <c r="AT2">
        <f>(($AO$3-$AN$2)/($AN$3-$AN$2))</f>
        <v>0.73913043478260865</v>
      </c>
      <c r="AU2">
        <f>(($AP$2-$AN$2)/($AN$3-$AN$2))</f>
        <v>0.30434782608695654</v>
      </c>
      <c r="AV2">
        <f>(($AQ$2-$AN$2)/($AN$3-$AN$2))</f>
        <v>0.21739130434782608</v>
      </c>
      <c r="AW2">
        <f>(($AN$2-$AO$2)/($AO$3-$AO$2))</f>
        <v>0.2608695652173913</v>
      </c>
      <c r="AX2">
        <f>(($AP$2-$AO$2)/($AO$3-$AO$2))</f>
        <v>0.56521739130434778</v>
      </c>
      <c r="AY2">
        <f>(($AQ$2-$AO$2)/($AO$3-$AO$2))</f>
        <v>0.47826086956521741</v>
      </c>
      <c r="AZ2">
        <f>(($AN$3-$AP$2)/($AP$3-$AP$2))</f>
        <v>0.69565217391304346</v>
      </c>
      <c r="BA2">
        <f>(($AO$3-$AP$2)/($AP$3-$AP$2))</f>
        <v>0.43478260869565216</v>
      </c>
      <c r="BB2">
        <f>(($AQ$3-$AP$2)/($AP$3-$AP$2))</f>
        <v>0.95652173913043481</v>
      </c>
      <c r="BC2">
        <f>(($AN$3-$AQ$2)/($AQ$3-$AQ$2))</f>
        <v>0.75</v>
      </c>
      <c r="BD2">
        <f>(($AO$3-$AQ$2)/($AQ$3-$AQ$2))</f>
        <v>0.5</v>
      </c>
      <c r="BE2">
        <f>(($AP$2-$AQ$2)/($AQ$3-$AQ$2))</f>
        <v>8.3333333333333329E-2</v>
      </c>
      <c r="BG2" t="s">
        <v>22</v>
      </c>
      <c r="BH2">
        <v>3</v>
      </c>
      <c r="BI2">
        <f>($BH$6-$BH$3)/200</f>
        <v>6.5000000000000002E-2</v>
      </c>
      <c r="BJ2">
        <f>($BH$35-$BH$2)/200</f>
        <v>0.86499999999999999</v>
      </c>
      <c r="BK2">
        <f>SUM($BJ:$BJ)</f>
        <v>9.8899999999999988</v>
      </c>
      <c r="BL2" t="s">
        <v>30</v>
      </c>
      <c r="BM2">
        <f>AVERAGE($BI:$BI)</f>
        <v>8.5015384615384521E-2</v>
      </c>
      <c r="BN2">
        <f>BK4/BK2</f>
        <v>32.861476238624874</v>
      </c>
      <c r="BQ2">
        <f>1-(($AO$3-$AN$2)/($AN$3-$AN$2))</f>
        <v>0.26086956521739135</v>
      </c>
      <c r="BR2">
        <f>(($AP$2-$AN$2)/($AN$3-$AN$2))</f>
        <v>0.30434782608695654</v>
      </c>
      <c r="BS2">
        <f>(($AQ$2-$AN$2)/($AN$3-$AN$2))</f>
        <v>0.21739130434782608</v>
      </c>
      <c r="BT2">
        <f>(($AN$2-$AO$2)/($AO$3-$AO$2))</f>
        <v>0.2608695652173913</v>
      </c>
      <c r="BU2">
        <f>1-(($AP$2-$AO$2)/($AO$3-$AO$2))</f>
        <v>0.43478260869565222</v>
      </c>
      <c r="BV2">
        <f>(($AQ$2-$AO$2)/($AO$3-$AO$2))</f>
        <v>0.47826086956521741</v>
      </c>
      <c r="BW2">
        <f>1-(($AN$3-$AP$2)/($AP$3-$AP$2))</f>
        <v>0.30434782608695654</v>
      </c>
      <c r="BX2">
        <f>(($AO$3-$AP$2)/($AP$3-$AP$2))</f>
        <v>0.43478260869565216</v>
      </c>
      <c r="BY2">
        <f>1-(($AQ$3-$AP$2)/($AP$3-$AP$2))</f>
        <v>4.3478260869565188E-2</v>
      </c>
      <c r="BZ2">
        <f>1-(($AN$3-$AQ$2)/($AQ$3-$AQ$2))</f>
        <v>0.25</v>
      </c>
      <c r="CA2">
        <f>(($AO$3-$AQ$2)/($AQ$3-$AQ$2))</f>
        <v>0.5</v>
      </c>
      <c r="CB2">
        <f>(($AP$2-$AQ$2)/($AQ$3-$AQ$2))</f>
        <v>8.3333333333333329E-2</v>
      </c>
    </row>
    <row r="3" spans="1:80" x14ac:dyDescent="0.25">
      <c r="A3">
        <v>2</v>
      </c>
      <c r="Q3" t="str">
        <f t="shared" si="0"/>
        <v/>
      </c>
      <c r="R3">
        <v>2</v>
      </c>
      <c r="T3" t="s">
        <v>286</v>
      </c>
      <c r="U3">
        <v>98</v>
      </c>
      <c r="V3">
        <f t="shared" ref="V3:V9" si="1" xml:space="preserve"> (U3/U$2)*100</f>
        <v>30.153846153846153</v>
      </c>
      <c r="X3" t="s">
        <v>280</v>
      </c>
      <c r="Y3" t="s">
        <v>260</v>
      </c>
      <c r="Z3" t="s">
        <v>247</v>
      </c>
      <c r="AB3" t="s">
        <v>280</v>
      </c>
      <c r="AC3" t="str">
        <f>CONCATENATE($R3,$R4,$R5,$R6)</f>
        <v>2143</v>
      </c>
      <c r="AD3" t="s">
        <v>247</v>
      </c>
      <c r="AF3" t="s">
        <v>249</v>
      </c>
      <c r="AI3" t="s">
        <v>207</v>
      </c>
      <c r="AJ3">
        <f>COUNTIF($P:$P,1)</f>
        <v>709</v>
      </c>
      <c r="AK3">
        <f>(AJ3/AJ7)*100</f>
        <v>36.008125952260031</v>
      </c>
      <c r="AL3">
        <f>(709/200)</f>
        <v>3.5449999999999999</v>
      </c>
      <c r="AN3">
        <v>33</v>
      </c>
      <c r="AO3">
        <v>27</v>
      </c>
      <c r="AP3">
        <v>40</v>
      </c>
      <c r="AQ3">
        <v>39</v>
      </c>
      <c r="AR3">
        <v>176</v>
      </c>
      <c r="AT3">
        <f>(($AO$4-$AN$3)/($AN$4-$AN$3))</f>
        <v>0.7142857142857143</v>
      </c>
      <c r="AU3">
        <f>(($AP$3-$AN$3)/($AN$4-$AN$3))</f>
        <v>0.33333333333333331</v>
      </c>
      <c r="AV3">
        <f>(($AQ$3-$AN$3)/($AN$4-$AN$3))</f>
        <v>0.2857142857142857</v>
      </c>
      <c r="AW3">
        <f>(($AN$3-$AO$3)/($AO$4-$AO$3))</f>
        <v>0.2857142857142857</v>
      </c>
      <c r="AX3">
        <f>(($AP$3-$AO$3)/($AO$4-$AO$3))</f>
        <v>0.61904761904761907</v>
      </c>
      <c r="AY3">
        <f>(($AQ$3-$AO$3)/($AO$4-$AO$3))</f>
        <v>0.5714285714285714</v>
      </c>
      <c r="AZ3">
        <f>(($AN$4-$AP$3)/($AP$4-$AP$3))</f>
        <v>0.63636363636363635</v>
      </c>
      <c r="BA3">
        <f>(($AO$4-$AP$3)/($AP$4-$AP$3))</f>
        <v>0.36363636363636365</v>
      </c>
      <c r="BB3">
        <f>(($AQ$4-$AP$3)/($AP$4-$AP$3))</f>
        <v>0.90909090909090906</v>
      </c>
      <c r="BC3">
        <f>(($AN$4-$AQ$3)/($AQ$4-$AQ$3))</f>
        <v>0.7142857142857143</v>
      </c>
      <c r="BD3">
        <f>(($AO$4-$AQ$3)/($AQ$4-$AQ$3))</f>
        <v>0.42857142857142855</v>
      </c>
      <c r="BE3">
        <f>(($AP$3-$AQ$3)/($AQ$4-$AQ$3))</f>
        <v>4.7619047619047616E-2</v>
      </c>
      <c r="BG3">
        <v>2</v>
      </c>
      <c r="BH3">
        <v>4</v>
      </c>
      <c r="BI3">
        <f>($BH$7-$BH$4)/200</f>
        <v>8.5000000000000006E-2</v>
      </c>
      <c r="BJ3">
        <f>($BH$75-$BH$36)/200</f>
        <v>1.07</v>
      </c>
      <c r="BK3" t="s">
        <v>247</v>
      </c>
      <c r="BL3" t="s">
        <v>31</v>
      </c>
      <c r="BM3">
        <f>STDEV($BI:$BI)</f>
        <v>1.4680225537857909E-2</v>
      </c>
      <c r="BQ3">
        <f>1-(($AO$4-$AN$3)/($AN$4-$AN$3))</f>
        <v>0.2857142857142857</v>
      </c>
      <c r="BR3">
        <f>(($AP$3-$AN$3)/($AN$4-$AN$3))</f>
        <v>0.33333333333333331</v>
      </c>
      <c r="BS3">
        <f>(($AQ$3-$AN$3)/($AN$4-$AN$3))</f>
        <v>0.2857142857142857</v>
      </c>
      <c r="BT3">
        <f>(($AN$3-$AO$3)/($AO$4-$AO$3))</f>
        <v>0.2857142857142857</v>
      </c>
      <c r="BU3">
        <f>1-(($AP$3-$AO$3)/($AO$4-$AO$3))</f>
        <v>0.38095238095238093</v>
      </c>
      <c r="BV3">
        <f>1-(($AQ$3-$AO$3)/($AO$4-$AO$3))</f>
        <v>0.4285714285714286</v>
      </c>
      <c r="BW3">
        <f>1-(($AN$4-$AP$3)/($AP$4-$AP$3))</f>
        <v>0.36363636363636365</v>
      </c>
      <c r="BX3">
        <f>(($AO$4-$AP$3)/($AP$4-$AP$3))</f>
        <v>0.36363636363636365</v>
      </c>
      <c r="BY3">
        <f>1-(($AQ$4-$AP$3)/($AP$4-$AP$3))</f>
        <v>9.0909090909090939E-2</v>
      </c>
      <c r="BZ3">
        <f>1-(($AN$4-$AQ$3)/($AQ$4-$AQ$3))</f>
        <v>0.2857142857142857</v>
      </c>
      <c r="CA3">
        <f>(($AO$4-$AQ$3)/($AQ$4-$AQ$3))</f>
        <v>0.42857142857142855</v>
      </c>
      <c r="CB3">
        <f>(($AP$3-$AQ$3)/($AQ$4-$AQ$3))</f>
        <v>4.7619047619047616E-2</v>
      </c>
    </row>
    <row r="4" spans="1:80" x14ac:dyDescent="0.25">
      <c r="A4">
        <v>3</v>
      </c>
      <c r="J4">
        <v>39.371471</v>
      </c>
      <c r="K4" t="s">
        <v>22</v>
      </c>
      <c r="Q4" t="str">
        <f t="shared" si="0"/>
        <v/>
      </c>
      <c r="R4">
        <v>1</v>
      </c>
      <c r="T4" t="s">
        <v>287</v>
      </c>
      <c r="U4">
        <v>0</v>
      </c>
      <c r="V4">
        <f t="shared" si="1"/>
        <v>0</v>
      </c>
      <c r="X4" t="s">
        <v>280</v>
      </c>
      <c r="Y4" t="s">
        <v>261</v>
      </c>
      <c r="Z4">
        <v>325</v>
      </c>
      <c r="AD4">
        <f>COUNTIF($R:$R,"1")+COUNTIF($R:$R,"2")+COUNTIF($R:$R,"3")+COUNTIF($R:$R,"4")+COUNTIF($R:$R,"3D")+COUNTIF($R:$R,"4D")</f>
        <v>352</v>
      </c>
      <c r="AF4">
        <f>(AF$10/(AF$8+AF$10))*100</f>
        <v>0</v>
      </c>
      <c r="AI4" t="s">
        <v>208</v>
      </c>
      <c r="AJ4">
        <f>COUNTIF($P:$P,2)</f>
        <v>1108</v>
      </c>
      <c r="AK4">
        <f>(AJ4/AJ7)*100</f>
        <v>56.272219400711023</v>
      </c>
      <c r="AL4">
        <f>(1108/200)</f>
        <v>5.54</v>
      </c>
      <c r="AN4">
        <v>54</v>
      </c>
      <c r="AO4">
        <v>48</v>
      </c>
      <c r="AP4">
        <v>62</v>
      </c>
      <c r="AQ4">
        <v>60</v>
      </c>
      <c r="AR4">
        <v>178</v>
      </c>
      <c r="AT4">
        <f>(($AO$5-$AN$4)/($AN$5-$AN$4))</f>
        <v>0.7142857142857143</v>
      </c>
      <c r="AU4">
        <f>(($AP$4-$AN$4)/($AN$5-$AN$4))</f>
        <v>0.38095238095238093</v>
      </c>
      <c r="AV4">
        <f>(($AQ$4-$AN$4)/($AN$5-$AN$4))</f>
        <v>0.2857142857142857</v>
      </c>
      <c r="AW4">
        <f>(($AN$4-$AO$4)/($AO$5-$AO$4))</f>
        <v>0.2857142857142857</v>
      </c>
      <c r="AX4">
        <f>(($AP$4-$AO$4)/($AO$5-$AO$4))</f>
        <v>0.66666666666666663</v>
      </c>
      <c r="AY4">
        <f>(($AQ$4-$AO$4)/($AO$5-$AO$4))</f>
        <v>0.5714285714285714</v>
      </c>
      <c r="AZ4">
        <f>(($AN$5-$AP$4)/($AP$5-$AP$4))</f>
        <v>0.59090909090909094</v>
      </c>
      <c r="BA4">
        <f>(($AO$5-$AP$4)/($AP$5-$AP$4))</f>
        <v>0.31818181818181818</v>
      </c>
      <c r="BB4">
        <f>(($AQ$5-$AP$4)/($AP$5-$AP$4))</f>
        <v>0.90909090909090906</v>
      </c>
      <c r="BC4">
        <f>(($AN$5-$AQ$4)/($AQ$5-$AQ$4))</f>
        <v>0.68181818181818177</v>
      </c>
      <c r="BD4">
        <f>(($AO$5-$AQ$4)/($AQ$5-$AQ$4))</f>
        <v>0.40909090909090912</v>
      </c>
      <c r="BE4">
        <f>(($AP$4-$AQ$4)/($AQ$5-$AQ$4))</f>
        <v>9.0909090909090912E-2</v>
      </c>
      <c r="BG4">
        <v>1</v>
      </c>
      <c r="BH4">
        <v>10</v>
      </c>
      <c r="BI4">
        <f>($BH$8-$BH$5)/200</f>
        <v>0.09</v>
      </c>
      <c r="BJ4">
        <f>($BH$117-$BH$76)/200</f>
        <v>1.18</v>
      </c>
      <c r="BK4">
        <f>COUNTA($Y:$Y)-1</f>
        <v>325</v>
      </c>
      <c r="BQ4">
        <f>1-(($AO$5-$AN$4)/($AN$5-$AN$4))</f>
        <v>0.2857142857142857</v>
      </c>
      <c r="BR4">
        <f>(($AP$4-$AN$4)/($AN$5-$AN$4))</f>
        <v>0.38095238095238093</v>
      </c>
      <c r="BS4">
        <f>(($AQ$4-$AN$4)/($AN$5-$AN$4))</f>
        <v>0.2857142857142857</v>
      </c>
      <c r="BT4">
        <f>(($AN$4-$AO$4)/($AO$5-$AO$4))</f>
        <v>0.2857142857142857</v>
      </c>
      <c r="BU4">
        <f>1-(($AP$4-$AO$4)/($AO$5-$AO$4))</f>
        <v>0.33333333333333337</v>
      </c>
      <c r="BV4">
        <f>1-(($AQ$4-$AO$4)/($AO$5-$AO$4))</f>
        <v>0.4285714285714286</v>
      </c>
      <c r="BW4">
        <f>1-(($AN$5-$AP$4)/($AP$5-$AP$4))</f>
        <v>0.40909090909090906</v>
      </c>
      <c r="BX4">
        <f>(($AO$5-$AP$4)/($AP$5-$AP$4))</f>
        <v>0.31818181818181818</v>
      </c>
      <c r="BY4">
        <f>1-(($AQ$5-$AP$4)/($AP$5-$AP$4))</f>
        <v>9.0909090909090939E-2</v>
      </c>
      <c r="BZ4">
        <f>1-(($AN$5-$AQ$4)/($AQ$5-$AQ$4))</f>
        <v>0.31818181818181823</v>
      </c>
      <c r="CA4">
        <f>(($AO$5-$AQ$4)/($AQ$5-$AQ$4))</f>
        <v>0.40909090909090912</v>
      </c>
      <c r="CB4">
        <f>(($AP$4-$AQ$4)/($AQ$5-$AQ$4))</f>
        <v>9.0909090909090912E-2</v>
      </c>
    </row>
    <row r="5" spans="1:80" x14ac:dyDescent="0.25">
      <c r="A5">
        <v>4</v>
      </c>
      <c r="D5">
        <v>60.726772000000004</v>
      </c>
      <c r="E5" s="2">
        <v>2</v>
      </c>
      <c r="P5">
        <v>1</v>
      </c>
      <c r="Q5" t="str">
        <f t="shared" si="0"/>
        <v>2</v>
      </c>
      <c r="R5">
        <v>4</v>
      </c>
      <c r="T5" t="s">
        <v>288</v>
      </c>
      <c r="U5">
        <v>3</v>
      </c>
      <c r="V5">
        <f t="shared" si="1"/>
        <v>0.92307692307692313</v>
      </c>
      <c r="X5" t="s">
        <v>280</v>
      </c>
      <c r="Y5" t="s">
        <v>262</v>
      </c>
      <c r="Z5" t="s">
        <v>248</v>
      </c>
      <c r="AD5" t="s">
        <v>248</v>
      </c>
      <c r="AF5" t="s">
        <v>250</v>
      </c>
      <c r="AI5" t="s">
        <v>209</v>
      </c>
      <c r="AJ5">
        <f>COUNTIF($P:$P,3)</f>
        <v>146</v>
      </c>
      <c r="AK5">
        <f>(AJ5/AJ7)*100</f>
        <v>7.414931437277807</v>
      </c>
      <c r="AL5">
        <f>(146/200)</f>
        <v>0.73</v>
      </c>
      <c r="AN5">
        <v>75</v>
      </c>
      <c r="AO5">
        <v>69</v>
      </c>
      <c r="AP5">
        <v>84</v>
      </c>
      <c r="AQ5">
        <v>82</v>
      </c>
      <c r="AR5">
        <v>392</v>
      </c>
      <c r="AT5">
        <f>(($AO$6-$AN$5)/($AN$6-$AN$5))</f>
        <v>0.73913043478260865</v>
      </c>
      <c r="AU5">
        <f>(($AP$5-$AN$5)/($AN$6-$AN$5))</f>
        <v>0.39130434782608697</v>
      </c>
      <c r="AV5">
        <f>(($AQ$5-$AN$5)/($AN$6-$AN$5))</f>
        <v>0.30434782608695654</v>
      </c>
      <c r="AW5">
        <f>(($AN$5-$AO$5)/($AO$6-$AO$5))</f>
        <v>0.2608695652173913</v>
      </c>
      <c r="AX5">
        <f>(($AP$5-$AO$5)/($AO$6-$AO$5))</f>
        <v>0.65217391304347827</v>
      </c>
      <c r="AY5">
        <f>(($AQ$5-$AO$5)/($AO$6-$AO$5))</f>
        <v>0.56521739130434778</v>
      </c>
      <c r="AZ5">
        <f>(($AN$6-$AP$5)/($AP$6-$AP$5))</f>
        <v>0.63636363636363635</v>
      </c>
      <c r="BA5">
        <f>(($AO$6-$AP$5)/($AP$6-$AP$5))</f>
        <v>0.36363636363636365</v>
      </c>
      <c r="BB5">
        <f>(($AQ$6-$AP$6)/($AP$7-$AP$6))</f>
        <v>0</v>
      </c>
      <c r="BC5">
        <f>(($AN$6-$AQ$5)/($AQ$6-$AQ$5))</f>
        <v>0.66666666666666663</v>
      </c>
      <c r="BD5">
        <f>(($AO$6-$AQ$5)/($AQ$6-$AQ$5))</f>
        <v>0.41666666666666669</v>
      </c>
      <c r="BE5">
        <f>(($AP$5-$AQ$5)/($AQ$6-$AQ$5))</f>
        <v>8.3333333333333329E-2</v>
      </c>
      <c r="BG5">
        <v>4</v>
      </c>
      <c r="BH5">
        <v>15</v>
      </c>
      <c r="BI5">
        <f>($BH$9-$BH$6)/200</f>
        <v>0.11</v>
      </c>
      <c r="BJ5">
        <f>($BH$161-$BH$118)/200</f>
        <v>1.19</v>
      </c>
      <c r="BQ5">
        <f>1-(($AO$6-$AN$5)/($AN$6-$AN$5))</f>
        <v>0.26086956521739135</v>
      </c>
      <c r="BR5">
        <f>(($AP$5-$AN$5)/($AN$6-$AN$5))</f>
        <v>0.39130434782608697</v>
      </c>
      <c r="BS5">
        <f>(($AQ$5-$AN$5)/($AN$6-$AN$5))</f>
        <v>0.30434782608695654</v>
      </c>
      <c r="BT5">
        <f>(($AN$5-$AO$5)/($AO$6-$AO$5))</f>
        <v>0.2608695652173913</v>
      </c>
      <c r="BU5">
        <f>1-(($AP$5-$AO$5)/($AO$6-$AO$5))</f>
        <v>0.34782608695652173</v>
      </c>
      <c r="BV5">
        <f>1-(($AQ$5-$AO$5)/($AO$6-$AO$5))</f>
        <v>0.43478260869565222</v>
      </c>
      <c r="BW5">
        <f>1-(($AN$6-$AP$5)/($AP$6-$AP$5))</f>
        <v>0.36363636363636365</v>
      </c>
      <c r="BX5">
        <f>(($AO$6-$AP$5)/($AP$6-$AP$5))</f>
        <v>0.36363636363636365</v>
      </c>
      <c r="BY5">
        <f>(($AQ$6-$AP$6)/($AP$7-$AP$6))</f>
        <v>0</v>
      </c>
      <c r="BZ5">
        <f>1-(($AN$6-$AQ$5)/($AQ$6-$AQ$5))</f>
        <v>0.33333333333333337</v>
      </c>
      <c r="CA5">
        <f>(($AO$6-$AQ$5)/($AQ$6-$AQ$5))</f>
        <v>0.41666666666666669</v>
      </c>
      <c r="CB5">
        <f>(($AP$5-$AQ$5)/($AQ$6-$AQ$5))</f>
        <v>8.3333333333333329E-2</v>
      </c>
    </row>
    <row r="6" spans="1:80" x14ac:dyDescent="0.25">
      <c r="A6">
        <v>5</v>
      </c>
      <c r="D6">
        <v>60.742603000000003</v>
      </c>
      <c r="E6" s="2">
        <v>2</v>
      </c>
      <c r="P6">
        <v>1</v>
      </c>
      <c r="Q6" t="str">
        <f t="shared" si="0"/>
        <v>2</v>
      </c>
      <c r="R6">
        <v>3</v>
      </c>
      <c r="T6" t="s">
        <v>289</v>
      </c>
      <c r="U6">
        <v>196</v>
      </c>
      <c r="V6">
        <f t="shared" si="1"/>
        <v>60.307692307692307</v>
      </c>
      <c r="X6" t="s">
        <v>280</v>
      </c>
      <c r="Y6" t="s">
        <v>259</v>
      </c>
      <c r="Z6">
        <v>314</v>
      </c>
      <c r="AD6">
        <v>340</v>
      </c>
      <c r="AF6">
        <f>COUNTIF($R:$R,1)+COUNTIF($R:$R,2)</f>
        <v>177</v>
      </c>
      <c r="AI6" t="s">
        <v>210</v>
      </c>
      <c r="AJ6">
        <f>COUNTIF($P:$P,4)</f>
        <v>0</v>
      </c>
      <c r="AK6">
        <f>(AJ6/AJ7)*100</f>
        <v>0</v>
      </c>
      <c r="AL6">
        <f>(0/200)</f>
        <v>0</v>
      </c>
      <c r="AN6">
        <v>98</v>
      </c>
      <c r="AO6">
        <v>92</v>
      </c>
      <c r="AP6">
        <v>106</v>
      </c>
      <c r="AQ6">
        <v>106</v>
      </c>
      <c r="AR6">
        <v>394</v>
      </c>
      <c r="AT6">
        <f>(($AO$7-$AN$6)/($AN$7-$AN$6))</f>
        <v>0.73913043478260865</v>
      </c>
      <c r="AU6">
        <f>(($AP$6-$AN$6)/($AN$7-$AN$6))</f>
        <v>0.34782608695652173</v>
      </c>
      <c r="AV6">
        <f>(($AQ$6-$AN$6)/($AN$7-$AN$6))</f>
        <v>0.34782608695652173</v>
      </c>
      <c r="AW6">
        <f>(($AN$6-$AO$6)/($AO$7-$AO$6))</f>
        <v>0.2608695652173913</v>
      </c>
      <c r="AX6">
        <f>(($AP$6-$AO$6)/($AO$7-$AO$6))</f>
        <v>0.60869565217391308</v>
      </c>
      <c r="AY6">
        <f>(($AQ$6-$AO$6)/($AO$7-$AO$6))</f>
        <v>0.60869565217391308</v>
      </c>
      <c r="AZ6">
        <f>(($AN$7-$AP$6)/($AP$7-$AP$6))</f>
        <v>0.625</v>
      </c>
      <c r="BA6">
        <f>(($AO$7-$AP$6)/($AP$7-$AP$6))</f>
        <v>0.375</v>
      </c>
      <c r="BB6">
        <f>(($AQ$7-$AP$6)/($AP$7-$AP$6))</f>
        <v>0.95833333333333337</v>
      </c>
      <c r="BC6">
        <f>(($AN$7-$AQ$6)/($AQ$7-$AQ$6))</f>
        <v>0.65217391304347827</v>
      </c>
      <c r="BD6">
        <f>(($AO$7-$AQ$6)/($AQ$7-$AQ$6))</f>
        <v>0.39130434782608697</v>
      </c>
      <c r="BE6">
        <f>(($AP$6-$AQ$6)/($AQ$7-$AQ$6))</f>
        <v>0</v>
      </c>
      <c r="BG6">
        <v>3</v>
      </c>
      <c r="BH6">
        <v>17</v>
      </c>
      <c r="BI6">
        <f>($BH$10-$BH$7)/200</f>
        <v>6.5000000000000002E-2</v>
      </c>
      <c r="BJ6">
        <f>($BH$200-$BH$162)/200</f>
        <v>1.0049999999999999</v>
      </c>
      <c r="BQ6">
        <f>1-(($AO$7-$AN$6)/($AN$7-$AN$6))</f>
        <v>0.26086956521739135</v>
      </c>
      <c r="BR6">
        <f>(($AP$6-$AN$6)/($AN$7-$AN$6))</f>
        <v>0.34782608695652173</v>
      </c>
      <c r="BS6">
        <f>(($AQ$6-$AN$6)/($AN$7-$AN$6))</f>
        <v>0.34782608695652173</v>
      </c>
      <c r="BT6">
        <f>(($AN$6-$AO$6)/($AO$7-$AO$6))</f>
        <v>0.2608695652173913</v>
      </c>
      <c r="BU6">
        <f>1-(($AP$6-$AO$6)/($AO$7-$AO$6))</f>
        <v>0.39130434782608692</v>
      </c>
      <c r="BV6">
        <f>1-(($AQ$6-$AO$6)/($AO$7-$AO$6))</f>
        <v>0.39130434782608692</v>
      </c>
      <c r="BW6">
        <f>1-(($AN$7-$AP$6)/($AP$7-$AP$6))</f>
        <v>0.375</v>
      </c>
      <c r="BX6">
        <f>(($AO$7-$AP$6)/($AP$7-$AP$6))</f>
        <v>0.375</v>
      </c>
      <c r="BY6">
        <f>1-(($AQ$7-$AP$6)/($AP$7-$AP$6))</f>
        <v>4.166666666666663E-2</v>
      </c>
      <c r="BZ6">
        <f>1-(($AN$7-$AQ$6)/($AQ$7-$AQ$6))</f>
        <v>0.34782608695652173</v>
      </c>
      <c r="CA6">
        <f>(($AO$7-$AQ$6)/($AQ$7-$AQ$6))</f>
        <v>0.39130434782608697</v>
      </c>
      <c r="CB6">
        <f>(($AP$6-$AQ$6)/($AQ$7-$AQ$6))</f>
        <v>0</v>
      </c>
    </row>
    <row r="7" spans="1:80" x14ac:dyDescent="0.25">
      <c r="A7">
        <v>6</v>
      </c>
      <c r="D7">
        <v>60.725628</v>
      </c>
      <c r="E7" s="2">
        <v>2</v>
      </c>
      <c r="P7">
        <v>1</v>
      </c>
      <c r="Q7" t="str">
        <f t="shared" si="0"/>
        <v>2</v>
      </c>
      <c r="R7">
        <v>2</v>
      </c>
      <c r="T7" t="s">
        <v>290</v>
      </c>
      <c r="U7">
        <v>1</v>
      </c>
      <c r="V7">
        <f t="shared" si="1"/>
        <v>0.30769230769230771</v>
      </c>
      <c r="X7" t="s">
        <v>280</v>
      </c>
      <c r="Y7" t="s">
        <v>260</v>
      </c>
      <c r="AB7" t="s">
        <v>280</v>
      </c>
      <c r="AC7" t="str">
        <f>CONCATENATE($R7,$R8,$R9,$R10)</f>
        <v>2143</v>
      </c>
      <c r="AF7" t="s">
        <v>251</v>
      </c>
      <c r="AI7" t="s">
        <v>211</v>
      </c>
      <c r="AJ7">
        <f>COUNT($P:$P)</f>
        <v>1969</v>
      </c>
      <c r="AN7">
        <v>121</v>
      </c>
      <c r="AO7">
        <v>115</v>
      </c>
      <c r="AP7">
        <v>130</v>
      </c>
      <c r="AQ7">
        <v>129</v>
      </c>
      <c r="AR7">
        <v>630</v>
      </c>
      <c r="AT7">
        <f>(($AO$8-$AN$7)/($AN$8-$AN$7))</f>
        <v>0.65217391304347827</v>
      </c>
      <c r="AU7">
        <f>(($AP$7-$AN$7)/($AN$8-$AN$7))</f>
        <v>0.39130434782608697</v>
      </c>
      <c r="AV7">
        <f>(($AQ$7-$AN$7)/($AN$8-$AN$7))</f>
        <v>0.34782608695652173</v>
      </c>
      <c r="AW7">
        <f>(($AN$7-$AO$7)/($AO$8-$AO$7))</f>
        <v>0.2857142857142857</v>
      </c>
      <c r="AX7">
        <f>(($AP$7-$AO$7)/($AO$8-$AO$7))</f>
        <v>0.7142857142857143</v>
      </c>
      <c r="AY7">
        <f>(($AQ$7-$AO$7)/($AO$8-$AO$7))</f>
        <v>0.66666666666666663</v>
      </c>
      <c r="AZ7">
        <f>(($AN$8-$AP$7)/($AP$8-$AP$7))</f>
        <v>0.63636363636363635</v>
      </c>
      <c r="BA7">
        <f>(($AO$8-$AP$7)/($AP$8-$AP$7))</f>
        <v>0.27272727272727271</v>
      </c>
      <c r="BB7">
        <f>(($AQ$8-$AP$7)/($AP$8-$AP$7))</f>
        <v>0.86363636363636365</v>
      </c>
      <c r="BC7">
        <f>(($AN$8-$AQ$7)/($AQ$8-$AQ$7))</f>
        <v>0.75</v>
      </c>
      <c r="BD7">
        <f>(($AO$8-$AQ$7)/($AQ$8-$AQ$7))</f>
        <v>0.35</v>
      </c>
      <c r="BE7">
        <f>(($AP$7-$AQ$7)/($AQ$8-$AQ$7))</f>
        <v>0.05</v>
      </c>
      <c r="BG7">
        <v>2</v>
      </c>
      <c r="BH7">
        <v>27</v>
      </c>
      <c r="BI7">
        <f>($BH$11-$BH$8)/200</f>
        <v>7.4999999999999997E-2</v>
      </c>
      <c r="BJ7">
        <f>($BH$241-$BH$201)/200</f>
        <v>1.0549999999999999</v>
      </c>
      <c r="BQ7">
        <f>1-(($AO$8-$AN$7)/($AN$8-$AN$7))</f>
        <v>0.34782608695652173</v>
      </c>
      <c r="BR7">
        <f>(($AP$7-$AN$7)/($AN$8-$AN$7))</f>
        <v>0.39130434782608697</v>
      </c>
      <c r="BS7">
        <f>(($AQ$7-$AN$7)/($AN$8-$AN$7))</f>
        <v>0.34782608695652173</v>
      </c>
      <c r="BT7">
        <f>(($AN$7-$AO$7)/($AO$8-$AO$7))</f>
        <v>0.2857142857142857</v>
      </c>
      <c r="BU7">
        <f>1-(($AP$7-$AO$7)/($AO$8-$AO$7))</f>
        <v>0.2857142857142857</v>
      </c>
      <c r="BV7">
        <f>1-(($AQ$7-$AO$7)/($AO$8-$AO$7))</f>
        <v>0.33333333333333337</v>
      </c>
      <c r="BW7">
        <f>1-(($AN$8-$AP$7)/($AP$8-$AP$7))</f>
        <v>0.36363636363636365</v>
      </c>
      <c r="BX7">
        <f>(($AO$8-$AP$7)/($AP$8-$AP$7))</f>
        <v>0.27272727272727271</v>
      </c>
      <c r="BY7">
        <f>1-(($AQ$8-$AP$7)/($AP$8-$AP$7))</f>
        <v>0.13636363636363635</v>
      </c>
      <c r="BZ7">
        <f>1-(($AN$8-$AQ$7)/($AQ$8-$AQ$7))</f>
        <v>0.25</v>
      </c>
      <c r="CA7">
        <f>(($AO$8-$AQ$7)/($AQ$8-$AQ$7))</f>
        <v>0.35</v>
      </c>
      <c r="CB7">
        <f>(($AP$7-$AQ$7)/($AQ$8-$AQ$7))</f>
        <v>0.05</v>
      </c>
    </row>
    <row r="8" spans="1:80" x14ac:dyDescent="0.25">
      <c r="A8">
        <v>7</v>
      </c>
      <c r="D8">
        <v>60.728436000000002</v>
      </c>
      <c r="E8" s="2">
        <v>2</v>
      </c>
      <c r="P8">
        <v>1</v>
      </c>
      <c r="Q8" t="str">
        <f t="shared" si="0"/>
        <v>2</v>
      </c>
      <c r="R8">
        <v>1</v>
      </c>
      <c r="T8" t="s">
        <v>291</v>
      </c>
      <c r="U8">
        <v>16</v>
      </c>
      <c r="V8">
        <f t="shared" si="1"/>
        <v>4.9230769230769234</v>
      </c>
      <c r="X8" t="s">
        <v>280</v>
      </c>
      <c r="Y8" t="s">
        <v>261</v>
      </c>
      <c r="AF8">
        <f>COUNTIF($R:$R,3)+COUNTIF($R:$R,4)</f>
        <v>175</v>
      </c>
      <c r="AN8">
        <v>144</v>
      </c>
      <c r="AO8">
        <v>136</v>
      </c>
      <c r="AP8">
        <v>152</v>
      </c>
      <c r="AQ8">
        <v>149</v>
      </c>
      <c r="AR8">
        <v>632</v>
      </c>
      <c r="AT8">
        <f>(($AO$9-$AN$8)/($AN$9-$AN$8))</f>
        <v>0.7142857142857143</v>
      </c>
      <c r="AU8">
        <f>(($AP$8-$AN$8)/($AN$9-$AN$8))</f>
        <v>0.38095238095238093</v>
      </c>
      <c r="AV8">
        <f>(($AQ$8-$AN$8)/($AN$9-$AN$8))</f>
        <v>0.23809523809523808</v>
      </c>
      <c r="AW8">
        <f>(($AN$8-$AO$8)/($AO$9-$AO$8))</f>
        <v>0.34782608695652173</v>
      </c>
      <c r="AX8">
        <f>(($AP$8-$AO$8)/($AO$9-$AO$8))</f>
        <v>0.69565217391304346</v>
      </c>
      <c r="AY8">
        <f>(($AQ$8-$AO$8)/($AO$9-$AO$8))</f>
        <v>0.56521739130434778</v>
      </c>
      <c r="AZ8">
        <f>(($AN$9-$AP$8)/($AP$9-$AP$8))</f>
        <v>0.56521739130434778</v>
      </c>
      <c r="BA8">
        <f>(($AO$9-$AP$8)/($AP$9-$AP$8))</f>
        <v>0.30434782608695654</v>
      </c>
      <c r="BB8">
        <f>(($AQ$9-$AP$8)/($AP$9-$AP$8))</f>
        <v>0.91304347826086951</v>
      </c>
      <c r="BC8">
        <f>(($AN$9-$AQ$8)/($AQ$9-$AQ$8))</f>
        <v>0.66666666666666663</v>
      </c>
      <c r="BD8">
        <f>(($AO$9-$AQ$8)/($AQ$9-$AQ$8))</f>
        <v>0.41666666666666669</v>
      </c>
      <c r="BE8">
        <f>(($AP$8-$AQ$8)/($AQ$9-$AQ$8))</f>
        <v>0.125</v>
      </c>
      <c r="BG8">
        <v>1</v>
      </c>
      <c r="BH8">
        <v>33</v>
      </c>
      <c r="BI8">
        <f>($BH$12-$BH$9)/200</f>
        <v>7.4999999999999997E-2</v>
      </c>
      <c r="BJ8">
        <f>($BH$280-$BH$242)/200</f>
        <v>1.075</v>
      </c>
      <c r="BQ8">
        <f>1-(($AO$9-$AN$8)/($AN$9-$AN$8))</f>
        <v>0.2857142857142857</v>
      </c>
      <c r="BR8">
        <f>(($AP$8-$AN$8)/($AN$9-$AN$8))</f>
        <v>0.38095238095238093</v>
      </c>
      <c r="BS8">
        <f>(($AQ$8-$AN$8)/($AN$9-$AN$8))</f>
        <v>0.23809523809523808</v>
      </c>
      <c r="BT8">
        <f>(($AN$8-$AO$8)/($AO$9-$AO$8))</f>
        <v>0.34782608695652173</v>
      </c>
      <c r="BU8">
        <f>1-(($AP$8-$AO$8)/($AO$9-$AO$8))</f>
        <v>0.30434782608695654</v>
      </c>
      <c r="BV8">
        <f>1-(($AQ$8-$AO$8)/($AO$9-$AO$8))</f>
        <v>0.43478260869565222</v>
      </c>
      <c r="BW8">
        <f>1-(($AN$9-$AP$8)/($AP$9-$AP$8))</f>
        <v>0.43478260869565222</v>
      </c>
      <c r="BX8">
        <f>(($AO$9-$AP$8)/($AP$9-$AP$8))</f>
        <v>0.30434782608695654</v>
      </c>
      <c r="BY8">
        <f>1-(($AQ$9-$AP$8)/($AP$9-$AP$8))</f>
        <v>8.6956521739130488E-2</v>
      </c>
      <c r="BZ8">
        <f>1-(($AN$9-$AQ$8)/($AQ$9-$AQ$8))</f>
        <v>0.33333333333333337</v>
      </c>
      <c r="CA8">
        <f>(($AO$9-$AQ$8)/($AQ$9-$AQ$8))</f>
        <v>0.41666666666666669</v>
      </c>
      <c r="CB8">
        <f>(($AP$8-$AQ$8)/($AQ$9-$AQ$8))</f>
        <v>0.125</v>
      </c>
    </row>
    <row r="9" spans="1:80" x14ac:dyDescent="0.25">
      <c r="A9">
        <v>8</v>
      </c>
      <c r="D9">
        <v>60.710262</v>
      </c>
      <c r="E9" s="2">
        <v>2</v>
      </c>
      <c r="P9">
        <v>1</v>
      </c>
      <c r="Q9" t="str">
        <f t="shared" si="0"/>
        <v>2</v>
      </c>
      <c r="R9">
        <v>4</v>
      </c>
      <c r="T9" t="s">
        <v>281</v>
      </c>
      <c r="U9">
        <v>11</v>
      </c>
      <c r="V9">
        <f t="shared" si="1"/>
        <v>3.3846153846153846</v>
      </c>
      <c r="X9" t="s">
        <v>280</v>
      </c>
      <c r="Y9" t="s">
        <v>262</v>
      </c>
      <c r="AF9" t="s">
        <v>252</v>
      </c>
      <c r="AN9">
        <v>165</v>
      </c>
      <c r="AO9">
        <v>159</v>
      </c>
      <c r="AP9">
        <v>175</v>
      </c>
      <c r="AQ9">
        <v>173</v>
      </c>
      <c r="AR9">
        <v>870</v>
      </c>
      <c r="BG9">
        <v>4</v>
      </c>
      <c r="BH9">
        <v>39</v>
      </c>
      <c r="BI9">
        <f>($BH$13-$BH$10)/200</f>
        <v>0.1</v>
      </c>
      <c r="BJ9">
        <f>($BH$326-$BH$281)/200</f>
        <v>1.27</v>
      </c>
    </row>
    <row r="10" spans="1:80" x14ac:dyDescent="0.25">
      <c r="A10">
        <v>9</v>
      </c>
      <c r="D10">
        <v>60.749111000000006</v>
      </c>
      <c r="E10" s="2">
        <v>2</v>
      </c>
      <c r="P10">
        <v>1</v>
      </c>
      <c r="Q10" t="str">
        <f t="shared" si="0"/>
        <v>2</v>
      </c>
      <c r="R10">
        <v>3</v>
      </c>
      <c r="X10" t="s">
        <v>280</v>
      </c>
      <c r="Y10" t="s">
        <v>259</v>
      </c>
      <c r="AF10">
        <v>0</v>
      </c>
      <c r="AN10">
        <v>187</v>
      </c>
      <c r="AO10">
        <v>179</v>
      </c>
      <c r="AP10">
        <v>195</v>
      </c>
      <c r="AQ10">
        <v>193</v>
      </c>
      <c r="AR10">
        <v>872</v>
      </c>
      <c r="BG10">
        <v>3</v>
      </c>
      <c r="BH10">
        <v>40</v>
      </c>
      <c r="BI10">
        <f>($BH$14-$BH$11)/200</f>
        <v>7.0000000000000007E-2</v>
      </c>
      <c r="BJ10">
        <f>($BH$371-$BH$327)/200</f>
        <v>1.18</v>
      </c>
    </row>
    <row r="11" spans="1:80" x14ac:dyDescent="0.25">
      <c r="A11">
        <v>10</v>
      </c>
      <c r="B11">
        <v>66.816597000000002</v>
      </c>
      <c r="C11" s="3">
        <v>1</v>
      </c>
      <c r="D11">
        <v>60.706097</v>
      </c>
      <c r="E11" s="2">
        <v>2</v>
      </c>
      <c r="P11">
        <v>2</v>
      </c>
      <c r="Q11" t="str">
        <f t="shared" si="0"/>
        <v>12</v>
      </c>
      <c r="R11">
        <v>2</v>
      </c>
      <c r="X11" t="s">
        <v>280</v>
      </c>
      <c r="Y11" t="s">
        <v>260</v>
      </c>
      <c r="AB11" t="s">
        <v>280</v>
      </c>
      <c r="AC11" t="str">
        <f>CONCATENATE($R11,$R12,$R13,$R14)</f>
        <v>2143</v>
      </c>
      <c r="AF11" t="s">
        <v>253</v>
      </c>
      <c r="AN11">
        <v>209</v>
      </c>
      <c r="AO11">
        <v>203</v>
      </c>
      <c r="AP11">
        <v>217</v>
      </c>
      <c r="AQ11">
        <v>217</v>
      </c>
      <c r="AR11">
        <v>1073</v>
      </c>
      <c r="AT11">
        <f>(($AO$11-$AN$10)/($AN$11-$AN$10))</f>
        <v>0.72727272727272729</v>
      </c>
      <c r="AU11">
        <f>(($AP$10-$AN$10)/($AN$11-$AN$10))</f>
        <v>0.36363636363636365</v>
      </c>
      <c r="AV11">
        <f>(($AQ$10-$AN$10)/($AN$11-$AN$10))</f>
        <v>0.27272727272727271</v>
      </c>
      <c r="AW11">
        <f>(($AN$10-$AO$10)/($AO$11-$AO$10))</f>
        <v>0.33333333333333331</v>
      </c>
      <c r="AX11">
        <f>(($AP$10-$AO$10)/($AO$11-$AO$10))</f>
        <v>0.66666666666666663</v>
      </c>
      <c r="AY11">
        <f>(($AQ$10-$AO$10)/($AO$11-$AO$10))</f>
        <v>0.58333333333333337</v>
      </c>
      <c r="AZ11">
        <f>(($AN$11-$AP$10)/($AP$11-$AP$10))</f>
        <v>0.63636363636363635</v>
      </c>
      <c r="BA11">
        <f>(($AO$11-$AP$10)/($AP$11-$AP$10))</f>
        <v>0.36363636363636365</v>
      </c>
      <c r="BB11">
        <f>(($AQ$11-$AP$11)/($AP$12-$AP$11))</f>
        <v>0</v>
      </c>
      <c r="BC11">
        <f>(($AN$11-$AQ$10)/($AQ$11-$AQ$10))</f>
        <v>0.66666666666666663</v>
      </c>
      <c r="BD11">
        <f>(($AO$11-$AQ$10)/($AQ$11-$AQ$10))</f>
        <v>0.41666666666666669</v>
      </c>
      <c r="BE11">
        <f>(($AP$10-$AQ$10)/($AQ$11-$AQ$10))</f>
        <v>8.3333333333333329E-2</v>
      </c>
      <c r="BG11">
        <v>2</v>
      </c>
      <c r="BH11">
        <v>48</v>
      </c>
      <c r="BI11">
        <f>($BH$15-$BH$12)/200</f>
        <v>7.4999999999999997E-2</v>
      </c>
      <c r="BQ11">
        <f>1-(($AO$11-$AN$10)/($AN$11-$AN$10))</f>
        <v>0.27272727272727271</v>
      </c>
      <c r="BR11">
        <f>(($AP$10-$AN$10)/($AN$11-$AN$10))</f>
        <v>0.36363636363636365</v>
      </c>
      <c r="BS11">
        <f>(($AQ$10-$AN$10)/($AN$11-$AN$10))</f>
        <v>0.27272727272727271</v>
      </c>
      <c r="BT11">
        <f>(($AN$10-$AO$10)/($AO$11-$AO$10))</f>
        <v>0.33333333333333331</v>
      </c>
      <c r="BU11">
        <f>1-(($AP$10-$AO$10)/($AO$11-$AO$10))</f>
        <v>0.33333333333333337</v>
      </c>
      <c r="BV11">
        <f>1-(($AQ$10-$AO$10)/($AO$11-$AO$10))</f>
        <v>0.41666666666666663</v>
      </c>
      <c r="BW11">
        <f>1-(($AN$11-$AP$10)/($AP$11-$AP$10))</f>
        <v>0.36363636363636365</v>
      </c>
      <c r="BX11">
        <f>(($AO$11-$AP$10)/($AP$11-$AP$10))</f>
        <v>0.36363636363636365</v>
      </c>
      <c r="BY11">
        <f>(($AQ$11-$AP$11)/($AP$12-$AP$11))</f>
        <v>0</v>
      </c>
      <c r="BZ11">
        <f>1-(($AN$11-$AQ$10)/($AQ$11-$AQ$10))</f>
        <v>0.33333333333333337</v>
      </c>
      <c r="CA11">
        <f>(($AO$11-$AQ$10)/($AQ$11-$AQ$10))</f>
        <v>0.41666666666666669</v>
      </c>
      <c r="CB11">
        <f>(($AP$10-$AQ$10)/($AQ$11-$AQ$10))</f>
        <v>8.3333333333333329E-2</v>
      </c>
    </row>
    <row r="12" spans="1:80" x14ac:dyDescent="0.25">
      <c r="A12">
        <v>11</v>
      </c>
      <c r="B12">
        <v>66.807380999999992</v>
      </c>
      <c r="C12" s="3">
        <v>1</v>
      </c>
      <c r="D12">
        <v>60.809265000000003</v>
      </c>
      <c r="E12" s="2">
        <v>2</v>
      </c>
      <c r="P12">
        <v>2</v>
      </c>
      <c r="Q12" t="str">
        <f t="shared" si="0"/>
        <v>12</v>
      </c>
      <c r="R12">
        <v>1</v>
      </c>
      <c r="X12" t="s">
        <v>280</v>
      </c>
      <c r="Y12" t="s">
        <v>261</v>
      </c>
      <c r="AF12">
        <v>0</v>
      </c>
      <c r="AN12">
        <v>231</v>
      </c>
      <c r="AO12">
        <v>224</v>
      </c>
      <c r="AP12">
        <v>238</v>
      </c>
      <c r="AQ12">
        <v>238</v>
      </c>
      <c r="AR12">
        <v>1075</v>
      </c>
      <c r="AT12">
        <f>(($AO$12-$AN$11)/($AN$12-$AN$11))</f>
        <v>0.68181818181818177</v>
      </c>
      <c r="AU12">
        <f>(($AP$11-$AN$11)/($AN$12-$AN$11))</f>
        <v>0.36363636363636365</v>
      </c>
      <c r="AV12">
        <f>(($AQ$11-$AN$11)/($AN$12-$AN$11))</f>
        <v>0.36363636363636365</v>
      </c>
      <c r="AW12">
        <f>(($AN$11-$AO$11)/($AO$12-$AO$11))</f>
        <v>0.2857142857142857</v>
      </c>
      <c r="AX12">
        <f>(($AP$11-$AO$11)/($AO$12-$AO$11))</f>
        <v>0.66666666666666663</v>
      </c>
      <c r="AY12">
        <f>(($AQ$11-$AO$11)/($AO$12-$AO$11))</f>
        <v>0.66666666666666663</v>
      </c>
      <c r="AZ12">
        <f>(($AN$12-$AP$11)/($AP$12-$AP$11))</f>
        <v>0.66666666666666663</v>
      </c>
      <c r="BA12">
        <f>(($AO$12-$AP$11)/($AP$12-$AP$11))</f>
        <v>0.33333333333333331</v>
      </c>
      <c r="BB12">
        <f>(($AQ$12-$AP$12)/($AP$13-$AP$12))</f>
        <v>0</v>
      </c>
      <c r="BC12">
        <f>(($AN$12-$AQ$11)/($AQ$12-$AQ$11))</f>
        <v>0.66666666666666663</v>
      </c>
      <c r="BD12">
        <f>(($AO$12-$AQ$11)/($AQ$12-$AQ$11))</f>
        <v>0.33333333333333331</v>
      </c>
      <c r="BE12">
        <f>(($AP$11-$AQ$11)/($AQ$12-$AQ$11))</f>
        <v>0</v>
      </c>
      <c r="BG12">
        <v>1</v>
      </c>
      <c r="BH12">
        <v>54</v>
      </c>
      <c r="BI12">
        <f>($BH$16-$BH$13)/200</f>
        <v>7.4999999999999997E-2</v>
      </c>
      <c r="BQ12">
        <f>1-(($AO$12-$AN$11)/($AN$12-$AN$11))</f>
        <v>0.31818181818181823</v>
      </c>
      <c r="BR12">
        <f>(($AP$11-$AN$11)/($AN$12-$AN$11))</f>
        <v>0.36363636363636365</v>
      </c>
      <c r="BS12">
        <f>(($AQ$11-$AN$11)/($AN$12-$AN$11))</f>
        <v>0.36363636363636365</v>
      </c>
      <c r="BT12">
        <f>(($AN$11-$AO$11)/($AO$12-$AO$11))</f>
        <v>0.2857142857142857</v>
      </c>
      <c r="BU12">
        <f>1-(($AP$11-$AO$11)/($AO$12-$AO$11))</f>
        <v>0.33333333333333337</v>
      </c>
      <c r="BV12">
        <f>1-(($AQ$11-$AO$11)/($AO$12-$AO$11))</f>
        <v>0.33333333333333337</v>
      </c>
      <c r="BW12">
        <f>1-(($AN$12-$AP$11)/($AP$12-$AP$11))</f>
        <v>0.33333333333333337</v>
      </c>
      <c r="BX12">
        <f>(($AO$12-$AP$11)/($AP$12-$AP$11))</f>
        <v>0.33333333333333331</v>
      </c>
      <c r="BY12">
        <f>(($AQ$12-$AP$12)/($AP$13-$AP$12))</f>
        <v>0</v>
      </c>
      <c r="BZ12">
        <f>1-(($AN$12-$AQ$11)/($AQ$12-$AQ$11))</f>
        <v>0.33333333333333337</v>
      </c>
      <c r="CA12">
        <f>(($AO$12-$AQ$11)/($AQ$12-$AQ$11))</f>
        <v>0.33333333333333331</v>
      </c>
      <c r="CB12">
        <f>(($AP$11-$AQ$11)/($AQ$12-$AQ$11))</f>
        <v>0</v>
      </c>
    </row>
    <row r="13" spans="1:80" x14ac:dyDescent="0.25">
      <c r="A13">
        <v>12</v>
      </c>
      <c r="B13">
        <v>66.808627999999999</v>
      </c>
      <c r="C13" s="3">
        <v>1</v>
      </c>
      <c r="D13">
        <v>60.726772000000004</v>
      </c>
      <c r="E13" s="2">
        <v>2</v>
      </c>
      <c r="P13">
        <v>2</v>
      </c>
      <c r="Q13" t="str">
        <f t="shared" si="0"/>
        <v>12</v>
      </c>
      <c r="R13">
        <v>4</v>
      </c>
      <c r="X13" t="s">
        <v>280</v>
      </c>
      <c r="Y13" t="s">
        <v>262</v>
      </c>
      <c r="AF13" t="s">
        <v>254</v>
      </c>
      <c r="AN13">
        <v>253</v>
      </c>
      <c r="AO13">
        <v>248</v>
      </c>
      <c r="AP13">
        <v>262</v>
      </c>
      <c r="AQ13">
        <v>261</v>
      </c>
      <c r="AR13">
        <v>1286</v>
      </c>
      <c r="AT13">
        <f>(($AO$13-$AN$12)/($AN$13-$AN$12))</f>
        <v>0.77272727272727271</v>
      </c>
      <c r="AU13">
        <f>(($AP$12-$AN$12)/($AN$13-$AN$12))</f>
        <v>0.31818181818181818</v>
      </c>
      <c r="AV13">
        <f>(($AQ$12-$AN$12)/($AN$13-$AN$12))</f>
        <v>0.31818181818181818</v>
      </c>
      <c r="AW13">
        <f>(($AN$12-$AO$12)/($AO$13-$AO$12))</f>
        <v>0.29166666666666669</v>
      </c>
      <c r="AX13">
        <f>(($AP$12-$AO$12)/($AO$13-$AO$12))</f>
        <v>0.58333333333333337</v>
      </c>
      <c r="AY13">
        <f>(($AQ$12-$AO$12)/($AO$13-$AO$12))</f>
        <v>0.58333333333333337</v>
      </c>
      <c r="AZ13">
        <f>(($AN$13-$AP$12)/($AP$13-$AP$12))</f>
        <v>0.625</v>
      </c>
      <c r="BA13">
        <f>(($AO$13-$AP$12)/($AP$13-$AP$12))</f>
        <v>0.41666666666666669</v>
      </c>
      <c r="BB13">
        <f>(($AQ$13-$AP$12)/($AP$13-$AP$12))</f>
        <v>0.95833333333333337</v>
      </c>
      <c r="BC13">
        <f>(($AN$13-$AQ$12)/($AQ$13-$AQ$12))</f>
        <v>0.65217391304347827</v>
      </c>
      <c r="BD13">
        <f>(($AO$13-$AQ$12)/($AQ$13-$AQ$12))</f>
        <v>0.43478260869565216</v>
      </c>
      <c r="BE13">
        <f>(($AP$12-$AQ$12)/($AQ$13-$AQ$12))</f>
        <v>0</v>
      </c>
      <c r="BG13">
        <v>4</v>
      </c>
      <c r="BH13">
        <v>60</v>
      </c>
      <c r="BI13">
        <f>($BH$17-$BH$14)/200</f>
        <v>0.1</v>
      </c>
      <c r="BQ13">
        <f>1-(($AO$13-$AN$12)/($AN$13-$AN$12))</f>
        <v>0.22727272727272729</v>
      </c>
      <c r="BR13">
        <f>(($AP$12-$AN$12)/($AN$13-$AN$12))</f>
        <v>0.31818181818181818</v>
      </c>
      <c r="BS13">
        <f>(($AQ$12-$AN$12)/($AN$13-$AN$12))</f>
        <v>0.31818181818181818</v>
      </c>
      <c r="BT13">
        <f>(($AN$12-$AO$12)/($AO$13-$AO$12))</f>
        <v>0.29166666666666669</v>
      </c>
      <c r="BU13">
        <f>1-(($AP$12-$AO$12)/($AO$13-$AO$12))</f>
        <v>0.41666666666666663</v>
      </c>
      <c r="BV13">
        <f>1-(($AQ$12-$AO$12)/($AO$13-$AO$12))</f>
        <v>0.41666666666666663</v>
      </c>
      <c r="BW13">
        <f>1-(($AN$13-$AP$12)/($AP$13-$AP$12))</f>
        <v>0.375</v>
      </c>
      <c r="BX13">
        <f>(($AO$13-$AP$12)/($AP$13-$AP$12))</f>
        <v>0.41666666666666669</v>
      </c>
      <c r="BY13">
        <f>1-(($AQ$13-$AP$12)/($AP$13-$AP$12))</f>
        <v>4.166666666666663E-2</v>
      </c>
      <c r="BZ13">
        <f>1-(($AN$13-$AQ$12)/($AQ$13-$AQ$12))</f>
        <v>0.34782608695652173</v>
      </c>
      <c r="CA13">
        <f>(($AO$13-$AQ$12)/($AQ$13-$AQ$12))</f>
        <v>0.43478260869565216</v>
      </c>
      <c r="CB13">
        <f>(($AP$12-$AQ$12)/($AQ$13-$AQ$12))</f>
        <v>0</v>
      </c>
    </row>
    <row r="14" spans="1:80" x14ac:dyDescent="0.25">
      <c r="A14">
        <v>13</v>
      </c>
      <c r="B14">
        <v>66.809929000000011</v>
      </c>
      <c r="C14" s="3">
        <v>1</v>
      </c>
      <c r="P14">
        <v>1</v>
      </c>
      <c r="Q14" t="str">
        <f t="shared" si="0"/>
        <v>1</v>
      </c>
      <c r="R14">
        <v>3</v>
      </c>
      <c r="X14" t="s">
        <v>280</v>
      </c>
      <c r="Y14" t="s">
        <v>259</v>
      </c>
      <c r="AF14">
        <v>0</v>
      </c>
      <c r="AN14">
        <v>275</v>
      </c>
      <c r="AO14">
        <v>268</v>
      </c>
      <c r="AP14">
        <v>284</v>
      </c>
      <c r="AQ14">
        <v>282</v>
      </c>
      <c r="AR14">
        <v>1288</v>
      </c>
      <c r="AT14">
        <f>(($AO$14-$AN$13)/($AN$14-$AN$13))</f>
        <v>0.68181818181818177</v>
      </c>
      <c r="AU14">
        <f>(($AP$13-$AN$13)/($AN$14-$AN$13))</f>
        <v>0.40909090909090912</v>
      </c>
      <c r="AV14">
        <f>(($AQ$13-$AN$13)/($AN$14-$AN$13))</f>
        <v>0.36363636363636365</v>
      </c>
      <c r="AW14">
        <f>(($AN$13-$AO$13)/($AO$14-$AO$13))</f>
        <v>0.25</v>
      </c>
      <c r="AX14">
        <f>(($AP$13-$AO$13)/($AO$14-$AO$13))</f>
        <v>0.7</v>
      </c>
      <c r="AY14">
        <f>(($AQ$13-$AO$13)/($AO$14-$AO$13))</f>
        <v>0.65</v>
      </c>
      <c r="AZ14">
        <f>(($AN$14-$AP$13)/($AP$14-$AP$13))</f>
        <v>0.59090909090909094</v>
      </c>
      <c r="BA14">
        <f>(($AO$14-$AP$13)/($AP$14-$AP$13))</f>
        <v>0.27272727272727271</v>
      </c>
      <c r="BB14">
        <f>(($AQ$14-$AP$13)/($AP$14-$AP$13))</f>
        <v>0.90909090909090906</v>
      </c>
      <c r="BC14">
        <f>(($AN$14-$AQ$13)/($AQ$14-$AQ$13))</f>
        <v>0.66666666666666663</v>
      </c>
      <c r="BD14">
        <f>(($AO$14-$AQ$13)/($AQ$14-$AQ$13))</f>
        <v>0.33333333333333331</v>
      </c>
      <c r="BE14">
        <f>(($AP$13-$AQ$13)/($AQ$14-$AQ$13))</f>
        <v>4.7619047619047616E-2</v>
      </c>
      <c r="BG14">
        <v>3</v>
      </c>
      <c r="BH14">
        <v>62</v>
      </c>
      <c r="BI14">
        <f>($BH$18-$BH$15)/200</f>
        <v>7.4999999999999997E-2</v>
      </c>
      <c r="BQ14">
        <f>1-(($AO$14-$AN$13)/($AN$14-$AN$13))</f>
        <v>0.31818181818181823</v>
      </c>
      <c r="BR14">
        <f>(($AP$13-$AN$13)/($AN$14-$AN$13))</f>
        <v>0.40909090909090912</v>
      </c>
      <c r="BS14">
        <f>(($AQ$13-$AN$13)/($AN$14-$AN$13))</f>
        <v>0.36363636363636365</v>
      </c>
      <c r="BT14">
        <f>(($AN$13-$AO$13)/($AO$14-$AO$13))</f>
        <v>0.25</v>
      </c>
      <c r="BU14">
        <f>1-(($AP$13-$AO$13)/($AO$14-$AO$13))</f>
        <v>0.30000000000000004</v>
      </c>
      <c r="BV14">
        <f>1-(($AQ$13-$AO$13)/($AO$14-$AO$13))</f>
        <v>0.35</v>
      </c>
      <c r="BW14">
        <f>1-(($AN$14-$AP$13)/($AP$14-$AP$13))</f>
        <v>0.40909090909090906</v>
      </c>
      <c r="BX14">
        <f>(($AO$14-$AP$13)/($AP$14-$AP$13))</f>
        <v>0.27272727272727271</v>
      </c>
      <c r="BY14">
        <f>1-(($AQ$14-$AP$13)/($AP$14-$AP$13))</f>
        <v>9.0909090909090939E-2</v>
      </c>
      <c r="BZ14">
        <f>1-(($AN$14-$AQ$13)/($AQ$14-$AQ$13))</f>
        <v>0.33333333333333337</v>
      </c>
      <c r="CA14">
        <f>(($AO$14-$AQ$13)/($AQ$14-$AQ$13))</f>
        <v>0.33333333333333331</v>
      </c>
      <c r="CB14">
        <f>(($AP$13-$AQ$13)/($AQ$14-$AQ$13))</f>
        <v>4.7619047619047616E-2</v>
      </c>
    </row>
    <row r="15" spans="1:80" x14ac:dyDescent="0.25">
      <c r="A15">
        <v>14</v>
      </c>
      <c r="B15">
        <v>66.816440999999998</v>
      </c>
      <c r="C15" s="3">
        <v>1</v>
      </c>
      <c r="P15">
        <v>1</v>
      </c>
      <c r="Q15" t="str">
        <f t="shared" si="0"/>
        <v>1</v>
      </c>
      <c r="R15">
        <v>2</v>
      </c>
      <c r="X15" t="s">
        <v>280</v>
      </c>
      <c r="Y15" t="s">
        <v>260</v>
      </c>
      <c r="AB15" t="s">
        <v>280</v>
      </c>
      <c r="AC15" t="str">
        <f>CONCATENATE($R15,$R16,$R17,$R18)</f>
        <v>2143</v>
      </c>
      <c r="AF15" t="s">
        <v>255</v>
      </c>
      <c r="AN15">
        <v>297</v>
      </c>
      <c r="AO15">
        <v>291</v>
      </c>
      <c r="AP15">
        <v>305</v>
      </c>
      <c r="AQ15">
        <v>304</v>
      </c>
      <c r="AR15">
        <v>1503</v>
      </c>
      <c r="AT15">
        <f>(($AO$15-$AN$14)/($AN$15-$AN$14))</f>
        <v>0.72727272727272729</v>
      </c>
      <c r="AU15">
        <f>(($AP$14-$AN$14)/($AN$15-$AN$14))</f>
        <v>0.40909090909090912</v>
      </c>
      <c r="AV15">
        <f>(($AQ$14-$AN$14)/($AN$15-$AN$14))</f>
        <v>0.31818181818181818</v>
      </c>
      <c r="AW15">
        <f>(($AN$14-$AO$14)/($AO$15-$AO$14))</f>
        <v>0.30434782608695654</v>
      </c>
      <c r="AX15">
        <f>(($AP$14-$AO$14)/($AO$15-$AO$14))</f>
        <v>0.69565217391304346</v>
      </c>
      <c r="AY15">
        <f>(($AQ$14-$AO$14)/($AO$15-$AO$14))</f>
        <v>0.60869565217391308</v>
      </c>
      <c r="AZ15">
        <f>(($AN$15-$AP$14)/($AP$15-$AP$14))</f>
        <v>0.61904761904761907</v>
      </c>
      <c r="BA15">
        <f>(($AO$15-$AP$14)/($AP$15-$AP$14))</f>
        <v>0.33333333333333331</v>
      </c>
      <c r="BB15">
        <f>(($AQ$15-$AP$14)/($AP$15-$AP$14))</f>
        <v>0.95238095238095233</v>
      </c>
      <c r="BC15">
        <f>(($AN$15-$AQ$14)/($AQ$15-$AQ$14))</f>
        <v>0.68181818181818177</v>
      </c>
      <c r="BD15">
        <f>(($AO$15-$AQ$14)/($AQ$15-$AQ$14))</f>
        <v>0.40909090909090912</v>
      </c>
      <c r="BE15">
        <f>(($AP$14-$AQ$14)/($AQ$15-$AQ$14))</f>
        <v>9.0909090909090912E-2</v>
      </c>
      <c r="BG15">
        <v>2</v>
      </c>
      <c r="BH15">
        <v>69</v>
      </c>
      <c r="BI15">
        <f>($BH$19-$BH$16)/200</f>
        <v>8.5000000000000006E-2</v>
      </c>
      <c r="BQ15">
        <f>1-(($AO$15-$AN$14)/($AN$15-$AN$14))</f>
        <v>0.27272727272727271</v>
      </c>
      <c r="BR15">
        <f>(($AP$14-$AN$14)/($AN$15-$AN$14))</f>
        <v>0.40909090909090912</v>
      </c>
      <c r="BS15">
        <f>(($AQ$14-$AN$14)/($AN$15-$AN$14))</f>
        <v>0.31818181818181818</v>
      </c>
      <c r="BT15">
        <f>(($AN$14-$AO$14)/($AO$15-$AO$14))</f>
        <v>0.30434782608695654</v>
      </c>
      <c r="BU15">
        <f>1-(($AP$14-$AO$14)/($AO$15-$AO$14))</f>
        <v>0.30434782608695654</v>
      </c>
      <c r="BV15">
        <f>1-(($AQ$14-$AO$14)/($AO$15-$AO$14))</f>
        <v>0.39130434782608692</v>
      </c>
      <c r="BW15">
        <f>1-(($AN$15-$AP$14)/($AP$15-$AP$14))</f>
        <v>0.38095238095238093</v>
      </c>
      <c r="BX15">
        <f>(($AO$15-$AP$14)/($AP$15-$AP$14))</f>
        <v>0.33333333333333331</v>
      </c>
      <c r="BY15">
        <f>1-(($AQ$15-$AP$14)/($AP$15-$AP$14))</f>
        <v>4.7619047619047672E-2</v>
      </c>
      <c r="BZ15">
        <f>1-(($AN$15-$AQ$14)/($AQ$15-$AQ$14))</f>
        <v>0.31818181818181823</v>
      </c>
      <c r="CA15">
        <f>(($AO$15-$AQ$14)/($AQ$15-$AQ$14))</f>
        <v>0.40909090909090912</v>
      </c>
      <c r="CB15">
        <f>(($AP$14-$AQ$14)/($AQ$15-$AQ$14))</f>
        <v>9.0909090909090912E-2</v>
      </c>
    </row>
    <row r="16" spans="1:80" x14ac:dyDescent="0.25">
      <c r="A16">
        <v>15</v>
      </c>
      <c r="B16">
        <v>66.812377999999995</v>
      </c>
      <c r="C16" s="3">
        <v>1</v>
      </c>
      <c r="H16">
        <v>65.559376</v>
      </c>
      <c r="I16" s="4">
        <v>4</v>
      </c>
      <c r="P16">
        <v>2</v>
      </c>
      <c r="Q16" t="str">
        <f t="shared" si="0"/>
        <v>14</v>
      </c>
      <c r="R16">
        <v>1</v>
      </c>
      <c r="X16" t="s">
        <v>280</v>
      </c>
      <c r="Y16" t="s">
        <v>261</v>
      </c>
      <c r="AF16">
        <v>0</v>
      </c>
      <c r="AN16">
        <v>319</v>
      </c>
      <c r="AO16">
        <v>312</v>
      </c>
      <c r="AP16">
        <v>329</v>
      </c>
      <c r="AQ16">
        <v>327</v>
      </c>
      <c r="AR16">
        <v>1505</v>
      </c>
      <c r="AT16">
        <f>(($AO$16-$AN$15)/($AN$16-$AN$15))</f>
        <v>0.68181818181818177</v>
      </c>
      <c r="AU16">
        <f>(($AP$15-$AN$15)/($AN$16-$AN$15))</f>
        <v>0.36363636363636365</v>
      </c>
      <c r="AV16">
        <f>(($AQ$15-$AN$15)/($AN$16-$AN$15))</f>
        <v>0.31818181818181818</v>
      </c>
      <c r="AW16">
        <f>(($AN$15-$AO$15)/($AO$16-$AO$15))</f>
        <v>0.2857142857142857</v>
      </c>
      <c r="AX16">
        <f>(($AP$15-$AO$15)/($AO$16-$AO$15))</f>
        <v>0.66666666666666663</v>
      </c>
      <c r="AY16">
        <f>(($AQ$15-$AO$15)/($AO$16-$AO$15))</f>
        <v>0.61904761904761907</v>
      </c>
      <c r="AZ16">
        <f>(($AN$16-$AP$15)/($AP$16-$AP$15))</f>
        <v>0.58333333333333337</v>
      </c>
      <c r="BA16">
        <f>(($AO$16-$AP$15)/($AP$16-$AP$15))</f>
        <v>0.29166666666666669</v>
      </c>
      <c r="BB16">
        <f>(($AQ$16-$AP$15)/($AP$16-$AP$15))</f>
        <v>0.91666666666666663</v>
      </c>
      <c r="BC16">
        <f>(($AN$16-$AQ$15)/($AQ$16-$AQ$15))</f>
        <v>0.65217391304347827</v>
      </c>
      <c r="BD16">
        <f>(($AO$16-$AQ$15)/($AQ$16-$AQ$15))</f>
        <v>0.34782608695652173</v>
      </c>
      <c r="BE16">
        <f>(($AP$15-$AQ$15)/($AQ$16-$AQ$15))</f>
        <v>4.3478260869565216E-2</v>
      </c>
      <c r="BG16">
        <v>1</v>
      </c>
      <c r="BH16">
        <v>75</v>
      </c>
      <c r="BI16">
        <f>($BH$20-$BH$17)/200</f>
        <v>0.08</v>
      </c>
      <c r="BQ16">
        <f>1-(($AO$16-$AN$15)/($AN$16-$AN$15))</f>
        <v>0.31818181818181823</v>
      </c>
      <c r="BR16">
        <f>(($AP$15-$AN$15)/($AN$16-$AN$15))</f>
        <v>0.36363636363636365</v>
      </c>
      <c r="BS16">
        <f>(($AQ$15-$AN$15)/($AN$16-$AN$15))</f>
        <v>0.31818181818181818</v>
      </c>
      <c r="BT16">
        <f>(($AN$15-$AO$15)/($AO$16-$AO$15))</f>
        <v>0.2857142857142857</v>
      </c>
      <c r="BU16">
        <f>1-(($AP$15-$AO$15)/($AO$16-$AO$15))</f>
        <v>0.33333333333333337</v>
      </c>
      <c r="BV16">
        <f>1-(($AQ$15-$AO$15)/($AO$16-$AO$15))</f>
        <v>0.38095238095238093</v>
      </c>
      <c r="BW16">
        <f>1-(($AN$16-$AP$15)/($AP$16-$AP$15))</f>
        <v>0.41666666666666663</v>
      </c>
      <c r="BX16">
        <f>(($AO$16-$AP$15)/($AP$16-$AP$15))</f>
        <v>0.29166666666666669</v>
      </c>
      <c r="BY16">
        <f>1-(($AQ$16-$AP$15)/($AP$16-$AP$15))</f>
        <v>8.333333333333337E-2</v>
      </c>
      <c r="BZ16">
        <f>1-(($AN$16-$AQ$15)/($AQ$16-$AQ$15))</f>
        <v>0.34782608695652173</v>
      </c>
      <c r="CA16">
        <f>(($AO$16-$AQ$15)/($AQ$16-$AQ$15))</f>
        <v>0.34782608695652173</v>
      </c>
      <c r="CB16">
        <f>(($AP$15-$AQ$15)/($AQ$16-$AQ$15))</f>
        <v>4.3478260869565216E-2</v>
      </c>
    </row>
    <row r="17" spans="1:80" x14ac:dyDescent="0.25">
      <c r="A17">
        <v>16</v>
      </c>
      <c r="B17">
        <v>66.816597000000002</v>
      </c>
      <c r="C17" s="3">
        <v>1</v>
      </c>
      <c r="H17">
        <v>65.559376</v>
      </c>
      <c r="I17" s="4">
        <v>4</v>
      </c>
      <c r="P17">
        <v>2</v>
      </c>
      <c r="Q17" t="str">
        <f t="shared" si="0"/>
        <v>14</v>
      </c>
      <c r="R17">
        <v>4</v>
      </c>
      <c r="X17" t="s">
        <v>281</v>
      </c>
      <c r="Y17" t="s">
        <v>263</v>
      </c>
      <c r="AF17" t="s">
        <v>256</v>
      </c>
      <c r="AN17">
        <v>341</v>
      </c>
      <c r="AO17">
        <v>333</v>
      </c>
      <c r="AP17">
        <v>350</v>
      </c>
      <c r="AQ17">
        <v>347</v>
      </c>
      <c r="AR17">
        <v>1759</v>
      </c>
      <c r="AT17">
        <f>(($AO$17-$AN$16)/($AN$17-$AN$16))</f>
        <v>0.63636363636363635</v>
      </c>
      <c r="AU17">
        <f>(($AP$16-$AN$16)/($AN$17-$AN$16))</f>
        <v>0.45454545454545453</v>
      </c>
      <c r="AV17">
        <f>(($AQ$16-$AN$16)/($AN$17-$AN$16))</f>
        <v>0.36363636363636365</v>
      </c>
      <c r="AW17">
        <f>(($AN$16-$AO$16)/($AO$17-$AO$16))</f>
        <v>0.33333333333333331</v>
      </c>
      <c r="AX17">
        <f>(($AP$16-$AO$16)/($AO$17-$AO$16))</f>
        <v>0.80952380952380953</v>
      </c>
      <c r="AY17">
        <f>(($AQ$16-$AO$16)/($AO$17-$AO$16))</f>
        <v>0.7142857142857143</v>
      </c>
      <c r="AZ17">
        <f>(($AN$17-$AP$16)/($AP$17-$AP$16))</f>
        <v>0.5714285714285714</v>
      </c>
      <c r="BA17">
        <f>(($AO$17-$AP$16)/($AP$17-$AP$16))</f>
        <v>0.19047619047619047</v>
      </c>
      <c r="BB17">
        <f>(($AQ$17-$AP$16)/($AP$17-$AP$16))</f>
        <v>0.8571428571428571</v>
      </c>
      <c r="BC17">
        <f>(($AN$17-$AQ$16)/($AQ$17-$AQ$16))</f>
        <v>0.7</v>
      </c>
      <c r="BD17">
        <f>(($AO$17-$AQ$16)/($AQ$17-$AQ$16))</f>
        <v>0.3</v>
      </c>
      <c r="BE17">
        <f>(($AP$16-$AQ$16)/($AQ$17-$AQ$16))</f>
        <v>0.1</v>
      </c>
      <c r="BG17">
        <v>4</v>
      </c>
      <c r="BH17">
        <v>82</v>
      </c>
      <c r="BI17">
        <f>($BH$21-$BH$18)/200</f>
        <v>0.11</v>
      </c>
      <c r="BQ17">
        <f>1-(($AO$17-$AN$16)/($AN$17-$AN$16))</f>
        <v>0.36363636363636365</v>
      </c>
      <c r="BR17">
        <f>(($AP$16-$AN$16)/($AN$17-$AN$16))</f>
        <v>0.45454545454545453</v>
      </c>
      <c r="BS17">
        <f>(($AQ$16-$AN$16)/($AN$17-$AN$16))</f>
        <v>0.36363636363636365</v>
      </c>
      <c r="BT17">
        <f>(($AN$16-$AO$16)/($AO$17-$AO$16))</f>
        <v>0.33333333333333331</v>
      </c>
      <c r="BU17">
        <f>1-(($AP$16-$AO$16)/($AO$17-$AO$16))</f>
        <v>0.19047619047619047</v>
      </c>
      <c r="BV17">
        <f>1-(($AQ$16-$AO$16)/($AO$17-$AO$16))</f>
        <v>0.2857142857142857</v>
      </c>
      <c r="BW17">
        <f>1-(($AN$17-$AP$16)/($AP$17-$AP$16))</f>
        <v>0.4285714285714286</v>
      </c>
      <c r="BX17">
        <f>(($AO$17-$AP$16)/($AP$17-$AP$16))</f>
        <v>0.19047619047619047</v>
      </c>
      <c r="BY17">
        <f>1-(($AQ$17-$AP$16)/($AP$17-$AP$16))</f>
        <v>0.1428571428571429</v>
      </c>
      <c r="BZ17">
        <f>1-(($AN$17-$AQ$16)/($AQ$17-$AQ$16))</f>
        <v>0.30000000000000004</v>
      </c>
      <c r="CA17">
        <f>(($AO$17-$AQ$16)/($AQ$17-$AQ$16))</f>
        <v>0.3</v>
      </c>
      <c r="CB17">
        <f>(($AP$16-$AQ$16)/($AQ$17-$AQ$16))</f>
        <v>0.1</v>
      </c>
    </row>
    <row r="18" spans="1:80" x14ac:dyDescent="0.25">
      <c r="A18">
        <v>17</v>
      </c>
      <c r="F18">
        <v>65.930653000000007</v>
      </c>
      <c r="G18" s="5">
        <v>3</v>
      </c>
      <c r="H18">
        <v>65.591034000000008</v>
      </c>
      <c r="I18" s="4">
        <v>4</v>
      </c>
      <c r="P18">
        <v>2</v>
      </c>
      <c r="Q18" t="str">
        <f t="shared" si="0"/>
        <v>34</v>
      </c>
      <c r="R18">
        <v>3</v>
      </c>
      <c r="X18" t="s">
        <v>282</v>
      </c>
      <c r="Y18" t="s">
        <v>264</v>
      </c>
      <c r="AF18">
        <v>0</v>
      </c>
      <c r="AN18">
        <v>363</v>
      </c>
      <c r="AO18">
        <v>355</v>
      </c>
      <c r="AP18">
        <v>375</v>
      </c>
      <c r="AQ18">
        <v>370</v>
      </c>
      <c r="AR18">
        <v>1761</v>
      </c>
      <c r="AT18">
        <f>(($AO$18-$AN$17)/($AN$18-$AN$17))</f>
        <v>0.63636363636363635</v>
      </c>
      <c r="AU18">
        <f>(($AP$17-$AN$17)/($AN$18-$AN$17))</f>
        <v>0.40909090909090912</v>
      </c>
      <c r="AV18">
        <f>(($AQ$17-$AN$17)/($AN$18-$AN$17))</f>
        <v>0.27272727272727271</v>
      </c>
      <c r="AW18">
        <f>(($AN$17-$AO$17)/($AO$18-$AO$17))</f>
        <v>0.36363636363636365</v>
      </c>
      <c r="AX18">
        <f>(($AP$17-$AO$17)/($AO$18-$AO$17))</f>
        <v>0.77272727272727271</v>
      </c>
      <c r="AY18">
        <f>(($AQ$17-$AO$17)/($AO$18-$AO$17))</f>
        <v>0.63636363636363635</v>
      </c>
      <c r="AZ18">
        <f>(($AN$18-$AP$17)/($AP$18-$AP$17))</f>
        <v>0.52</v>
      </c>
      <c r="BA18">
        <f>(($AO$18-$AP$17)/($AP$18-$AP$17))</f>
        <v>0.2</v>
      </c>
      <c r="BB18">
        <f>(($AQ$18-$AP$17)/($AP$18-$AP$17))</f>
        <v>0.8</v>
      </c>
      <c r="BC18">
        <f>(($AN$18-$AQ$17)/($AQ$18-$AQ$17))</f>
        <v>0.69565217391304346</v>
      </c>
      <c r="BD18">
        <f>(($AO$18-$AQ$17)/($AQ$18-$AQ$17))</f>
        <v>0.34782608695652173</v>
      </c>
      <c r="BE18">
        <f>(($AP$17-$AQ$17)/($AQ$18-$AQ$17))</f>
        <v>0.13043478260869565</v>
      </c>
      <c r="BG18">
        <v>3</v>
      </c>
      <c r="BH18">
        <v>84</v>
      </c>
      <c r="BI18">
        <f>($BH$22-$BH$19)/200</f>
        <v>7.0000000000000007E-2</v>
      </c>
      <c r="BQ18">
        <f>1-(($AO$18-$AN$17)/($AN$18-$AN$17))</f>
        <v>0.36363636363636365</v>
      </c>
      <c r="BR18">
        <f>(($AP$17-$AN$17)/($AN$18-$AN$17))</f>
        <v>0.40909090909090912</v>
      </c>
      <c r="BS18">
        <f>(($AQ$17-$AN$17)/($AN$18-$AN$17))</f>
        <v>0.27272727272727271</v>
      </c>
      <c r="BT18">
        <f>(($AN$17-$AO$17)/($AO$18-$AO$17))</f>
        <v>0.36363636363636365</v>
      </c>
      <c r="BU18">
        <f>1-(($AP$17-$AO$17)/($AO$18-$AO$17))</f>
        <v>0.22727272727272729</v>
      </c>
      <c r="BV18">
        <f>1-(($AQ$17-$AO$17)/($AO$18-$AO$17))</f>
        <v>0.36363636363636365</v>
      </c>
      <c r="BW18">
        <f>1-(($AN$18-$AP$17)/($AP$18-$AP$17))</f>
        <v>0.48</v>
      </c>
      <c r="BX18">
        <f>(($AO$18-$AP$17)/($AP$18-$AP$17))</f>
        <v>0.2</v>
      </c>
      <c r="BY18">
        <f>1-(($AQ$18-$AP$17)/($AP$18-$AP$17))</f>
        <v>0.19999999999999996</v>
      </c>
      <c r="BZ18">
        <f>1-(($AN$18-$AQ$17)/($AQ$18-$AQ$17))</f>
        <v>0.30434782608695654</v>
      </c>
      <c r="CA18">
        <f>(($AO$18-$AQ$17)/($AQ$18-$AQ$17))</f>
        <v>0.34782608695652173</v>
      </c>
      <c r="CB18">
        <f>(($AP$17-$AQ$17)/($AQ$18-$AQ$17))</f>
        <v>0.13043478260869565</v>
      </c>
    </row>
    <row r="19" spans="1:80" x14ac:dyDescent="0.25">
      <c r="A19">
        <v>18</v>
      </c>
      <c r="F19">
        <v>65.950340000000011</v>
      </c>
      <c r="G19" s="5">
        <v>3</v>
      </c>
      <c r="H19">
        <v>65.588646000000011</v>
      </c>
      <c r="I19" s="4">
        <v>4</v>
      </c>
      <c r="P19">
        <v>2</v>
      </c>
      <c r="Q19" t="str">
        <f t="shared" si="0"/>
        <v>34</v>
      </c>
      <c r="R19">
        <v>2</v>
      </c>
      <c r="X19" t="s">
        <v>282</v>
      </c>
      <c r="Y19" t="s">
        <v>265</v>
      </c>
      <c r="AB19" t="s">
        <v>282</v>
      </c>
      <c r="AC19" t="str">
        <f>CONCATENATE($R19,$R20,$R21,$R22)</f>
        <v>2134</v>
      </c>
      <c r="AF19" t="s">
        <v>257</v>
      </c>
      <c r="AG19" t="s">
        <v>258</v>
      </c>
      <c r="AN19">
        <v>387</v>
      </c>
      <c r="AO19">
        <v>378</v>
      </c>
      <c r="AP19">
        <v>410</v>
      </c>
      <c r="AQ19">
        <v>418</v>
      </c>
      <c r="AR19">
        <v>1997</v>
      </c>
      <c r="AT19">
        <f>(($AO$19-$AN$18)/($AN$19-$AN$18))</f>
        <v>0.625</v>
      </c>
      <c r="AU19">
        <f>(($AP$18-$AN$18)/($AN$19-$AN$18))</f>
        <v>0.5</v>
      </c>
      <c r="AV19">
        <f>(($AQ$18-$AN$18)/($AN$19-$AN$18))</f>
        <v>0.29166666666666669</v>
      </c>
      <c r="AW19">
        <f>(($AN$18-$AO$18)/($AO$19-$AO$18))</f>
        <v>0.34782608695652173</v>
      </c>
      <c r="AX19">
        <f>(($AP$18-$AO$18)/($AO$19-$AO$18))</f>
        <v>0.86956521739130432</v>
      </c>
      <c r="AY19">
        <f>(($AQ$18-$AO$18)/($AO$19-$AO$18))</f>
        <v>0.65217391304347827</v>
      </c>
      <c r="BG19">
        <v>2</v>
      </c>
      <c r="BH19">
        <v>92</v>
      </c>
      <c r="BI19">
        <f>($BH$23-$BH$20)/200</f>
        <v>8.5000000000000006E-2</v>
      </c>
      <c r="BQ19">
        <f>1-(($AO$19-$AN$18)/($AN$19-$AN$18))</f>
        <v>0.375</v>
      </c>
      <c r="BR19">
        <f>(($AP$18-$AN$18)/($AN$19-$AN$18))</f>
        <v>0.5</v>
      </c>
      <c r="BS19">
        <f>(($AQ$18-$AN$18)/($AN$19-$AN$18))</f>
        <v>0.29166666666666669</v>
      </c>
      <c r="BT19">
        <f>(($AN$18-$AO$18)/($AO$19-$AO$18))</f>
        <v>0.34782608695652173</v>
      </c>
      <c r="BU19">
        <f>1-(($AP$18-$AO$18)/($AO$19-$AO$18))</f>
        <v>0.13043478260869568</v>
      </c>
      <c r="BV19">
        <f>1-(($AQ$18-$AO$18)/($AO$19-$AO$18))</f>
        <v>0.34782608695652173</v>
      </c>
    </row>
    <row r="20" spans="1:80" x14ac:dyDescent="0.25">
      <c r="A20">
        <v>19</v>
      </c>
      <c r="F20">
        <v>65.989243000000002</v>
      </c>
      <c r="G20" s="5">
        <v>3</v>
      </c>
      <c r="H20">
        <v>65.587181000000001</v>
      </c>
      <c r="I20" s="4">
        <v>4</v>
      </c>
      <c r="P20">
        <v>2</v>
      </c>
      <c r="Q20" t="str">
        <f t="shared" si="0"/>
        <v>34</v>
      </c>
      <c r="R20">
        <v>1</v>
      </c>
      <c r="X20" t="s">
        <v>282</v>
      </c>
      <c r="Y20" t="s">
        <v>266</v>
      </c>
      <c r="AF20">
        <v>0</v>
      </c>
      <c r="AG20">
        <v>0</v>
      </c>
      <c r="AN20">
        <v>395</v>
      </c>
      <c r="AO20">
        <v>406</v>
      </c>
      <c r="AP20">
        <v>436</v>
      </c>
      <c r="AQ20">
        <v>442</v>
      </c>
      <c r="BG20">
        <v>1</v>
      </c>
      <c r="BH20">
        <v>98</v>
      </c>
      <c r="BI20">
        <f>($BH$24-$BH$21)/200</f>
        <v>7.4999999999999997E-2</v>
      </c>
    </row>
    <row r="21" spans="1:80" x14ac:dyDescent="0.25">
      <c r="A21">
        <v>20</v>
      </c>
      <c r="F21">
        <v>65.926647000000003</v>
      </c>
      <c r="G21" s="5">
        <v>3</v>
      </c>
      <c r="H21">
        <v>65.527237</v>
      </c>
      <c r="I21" s="4">
        <v>4</v>
      </c>
      <c r="P21">
        <v>2</v>
      </c>
      <c r="Q21" t="str">
        <f t="shared" si="0"/>
        <v>34</v>
      </c>
      <c r="R21">
        <v>3</v>
      </c>
      <c r="X21" t="s">
        <v>281</v>
      </c>
      <c r="Y21" t="s">
        <v>267</v>
      </c>
      <c r="AF21">
        <v>0</v>
      </c>
      <c r="AG21">
        <v>0</v>
      </c>
      <c r="AN21">
        <v>420</v>
      </c>
      <c r="AO21">
        <v>432</v>
      </c>
      <c r="AP21">
        <v>462</v>
      </c>
      <c r="AQ21">
        <v>467</v>
      </c>
      <c r="BG21">
        <v>3</v>
      </c>
      <c r="BH21">
        <v>106</v>
      </c>
      <c r="BI21">
        <f>($BH$25-$BH$22)/200</f>
        <v>0.115</v>
      </c>
    </row>
    <row r="22" spans="1:80" x14ac:dyDescent="0.25">
      <c r="A22">
        <v>21</v>
      </c>
      <c r="F22">
        <v>65.927166</v>
      </c>
      <c r="G22" s="5">
        <v>3</v>
      </c>
      <c r="H22">
        <v>65.582756000000003</v>
      </c>
      <c r="I22" s="4">
        <v>4</v>
      </c>
      <c r="P22">
        <v>2</v>
      </c>
      <c r="Q22" t="str">
        <f t="shared" si="0"/>
        <v>34</v>
      </c>
      <c r="R22">
        <v>4</v>
      </c>
      <c r="X22" t="s">
        <v>280</v>
      </c>
      <c r="Y22" t="s">
        <v>259</v>
      </c>
      <c r="AF22">
        <v>0</v>
      </c>
      <c r="AG22">
        <v>0</v>
      </c>
      <c r="AN22">
        <v>448</v>
      </c>
      <c r="AO22">
        <v>458</v>
      </c>
      <c r="AP22">
        <v>486</v>
      </c>
      <c r="AQ22">
        <v>491</v>
      </c>
      <c r="AT22">
        <f>(($AO$20-$AN$20)/($AN$21-$AN$20))</f>
        <v>0.44</v>
      </c>
      <c r="AU22">
        <f>(($AP$19-$AN$20)/($AN$21-$AN$20))</f>
        <v>0.6</v>
      </c>
      <c r="AV22">
        <f>(($AQ$19-$AN$20)/($AN$21-$AN$20))</f>
        <v>0.92</v>
      </c>
      <c r="AW22">
        <f>(($AN$21-$AO$20)/($AO$21-$AO$20))</f>
        <v>0.53846153846153844</v>
      </c>
      <c r="AX22">
        <f>(($AP$19-$AO$20)/($AO$21-$AO$20))</f>
        <v>0.15384615384615385</v>
      </c>
      <c r="AY22">
        <f>(($AQ$19-$AO$20)/($AO$21-$AO$20))</f>
        <v>0.46153846153846156</v>
      </c>
      <c r="AZ22">
        <f>(($AN$21-$AP$19)/($AP$20-$AP$19))</f>
        <v>0.38461538461538464</v>
      </c>
      <c r="BA22">
        <f>(($AO$21-$AP$19)/($AP$20-$AP$19))</f>
        <v>0.84615384615384615</v>
      </c>
      <c r="BB22">
        <f>(($AQ$19-$AP$19)/($AP$20-$AP$19))</f>
        <v>0.30769230769230771</v>
      </c>
      <c r="BC22">
        <f>(($AN$21-$AQ$19)/($AQ$20-$AQ$19))</f>
        <v>8.3333333333333329E-2</v>
      </c>
      <c r="BD22">
        <f>(($AO$21-$AQ$19)/($AQ$20-$AQ$19))</f>
        <v>0.58333333333333337</v>
      </c>
      <c r="BE22">
        <f>(($AP$20-$AQ$19)/($AQ$20-$AQ$19))</f>
        <v>0.75</v>
      </c>
      <c r="BG22">
        <v>4</v>
      </c>
      <c r="BH22">
        <v>106</v>
      </c>
      <c r="BI22">
        <f>($BH$26-$BH$23)/200</f>
        <v>7.4999999999999997E-2</v>
      </c>
      <c r="BQ22">
        <f>(($AO$20-$AN$20)/($AN$21-$AN$20))</f>
        <v>0.44</v>
      </c>
      <c r="BR22">
        <f>1-(($AP$19-$AN$20)/($AN$21-$AN$20))</f>
        <v>0.4</v>
      </c>
      <c r="BS22">
        <f>1-(($AQ$19-$AN$20)/($AN$21-$AN$20))</f>
        <v>7.999999999999996E-2</v>
      </c>
      <c r="BT22">
        <f>1-(($AN$21-$AO$20)/($AO$21-$AO$20))</f>
        <v>0.46153846153846156</v>
      </c>
      <c r="BU22">
        <f>(($AP$19-$AO$20)/($AO$21-$AO$20))</f>
        <v>0.15384615384615385</v>
      </c>
      <c r="BV22">
        <f>(($AQ$19-$AO$20)/($AO$21-$AO$20))</f>
        <v>0.46153846153846156</v>
      </c>
      <c r="BW22">
        <f>(($AN$21-$AP$19)/($AP$20-$AP$19))</f>
        <v>0.38461538461538464</v>
      </c>
      <c r="BX22">
        <f>1-(($AO$21-$AP$19)/($AP$20-$AP$19))</f>
        <v>0.15384615384615385</v>
      </c>
      <c r="BY22">
        <f>(($AQ$19-$AP$19)/($AP$20-$AP$19))</f>
        <v>0.30769230769230771</v>
      </c>
      <c r="BZ22">
        <f>(($AN$21-$AQ$19)/($AQ$20-$AQ$19))</f>
        <v>8.3333333333333329E-2</v>
      </c>
      <c r="CA22">
        <f>1-(($AO$21-$AQ$19)/($AQ$20-$AQ$19))</f>
        <v>0.41666666666666663</v>
      </c>
      <c r="CB22">
        <f>1-(($AP$20-$AQ$19)/($AQ$20-$AQ$19))</f>
        <v>0.25</v>
      </c>
    </row>
    <row r="23" spans="1:80" x14ac:dyDescent="0.25">
      <c r="A23">
        <v>22</v>
      </c>
      <c r="F23">
        <v>65.990395000000007</v>
      </c>
      <c r="G23" s="5">
        <v>3</v>
      </c>
      <c r="H23">
        <v>65.698634999999996</v>
      </c>
      <c r="I23" s="4">
        <v>4</v>
      </c>
      <c r="P23">
        <v>2</v>
      </c>
      <c r="Q23" t="str">
        <f t="shared" si="0"/>
        <v>34</v>
      </c>
      <c r="R23">
        <v>2</v>
      </c>
      <c r="X23" t="s">
        <v>280</v>
      </c>
      <c r="Y23" t="s">
        <v>260</v>
      </c>
      <c r="AB23" t="s">
        <v>280</v>
      </c>
      <c r="AC23" t="str">
        <f>CONCATENATE($R23,$R24,$R25,$R26)</f>
        <v>2143</v>
      </c>
      <c r="AF23">
        <v>0</v>
      </c>
      <c r="AG23">
        <v>0</v>
      </c>
      <c r="AN23">
        <v>471</v>
      </c>
      <c r="AO23">
        <v>483</v>
      </c>
      <c r="AP23">
        <v>513</v>
      </c>
      <c r="AQ23">
        <v>514</v>
      </c>
      <c r="AT23">
        <f>(($AO$21-$AN$21)/($AN$22-$AN$21))</f>
        <v>0.42857142857142855</v>
      </c>
      <c r="AU23">
        <f>(($AP$20-$AN$21)/($AN$22-$AN$21))</f>
        <v>0.5714285714285714</v>
      </c>
      <c r="AV23">
        <f>(($AQ$20-$AN$21)/($AN$22-$AN$21))</f>
        <v>0.7857142857142857</v>
      </c>
      <c r="AW23">
        <f>(($AN$22-$AO$21)/($AO$22-$AO$21))</f>
        <v>0.61538461538461542</v>
      </c>
      <c r="AX23">
        <f>(($AP$20-$AO$21)/($AO$22-$AO$21))</f>
        <v>0.15384615384615385</v>
      </c>
      <c r="AY23">
        <f>(($AQ$20-$AO$21)/($AO$22-$AO$21))</f>
        <v>0.38461538461538464</v>
      </c>
      <c r="AZ23">
        <f>(($AN$22-$AP$20)/($AP$21-$AP$20))</f>
        <v>0.46153846153846156</v>
      </c>
      <c r="BA23">
        <f>(($AO$22-$AP$20)/($AP$21-$AP$20))</f>
        <v>0.84615384615384615</v>
      </c>
      <c r="BB23">
        <f>(($AQ$20-$AP$20)/($AP$21-$AP$20))</f>
        <v>0.23076923076923078</v>
      </c>
      <c r="BC23">
        <f>(($AN$22-$AQ$20)/($AQ$21-$AQ$20))</f>
        <v>0.24</v>
      </c>
      <c r="BD23">
        <f>(($AO$22-$AQ$20)/($AQ$21-$AQ$20))</f>
        <v>0.64</v>
      </c>
      <c r="BE23">
        <f>(($AP$21-$AQ$20)/($AQ$21-$AQ$20))</f>
        <v>0.8</v>
      </c>
      <c r="BG23">
        <v>2</v>
      </c>
      <c r="BH23">
        <v>115</v>
      </c>
      <c r="BI23">
        <f>($BH$27-$BH$24)/200</f>
        <v>7.4999999999999997E-2</v>
      </c>
      <c r="BQ23">
        <f>(($AO$21-$AN$21)/($AN$22-$AN$21))</f>
        <v>0.42857142857142855</v>
      </c>
      <c r="BR23">
        <f>1-(($AP$20-$AN$21)/($AN$22-$AN$21))</f>
        <v>0.4285714285714286</v>
      </c>
      <c r="BS23">
        <f>1-(($AQ$20-$AN$21)/($AN$22-$AN$21))</f>
        <v>0.2142857142857143</v>
      </c>
      <c r="BT23">
        <f>1-(($AN$22-$AO$21)/($AO$22-$AO$21))</f>
        <v>0.38461538461538458</v>
      </c>
      <c r="BU23">
        <f>(($AP$20-$AO$21)/($AO$22-$AO$21))</f>
        <v>0.15384615384615385</v>
      </c>
      <c r="BV23">
        <f>(($AQ$20-$AO$21)/($AO$22-$AO$21))</f>
        <v>0.38461538461538464</v>
      </c>
      <c r="BW23">
        <f>(($AN$22-$AP$20)/($AP$21-$AP$20))</f>
        <v>0.46153846153846156</v>
      </c>
      <c r="BX23">
        <f>1-(($AO$22-$AP$20)/($AP$21-$AP$20))</f>
        <v>0.15384615384615385</v>
      </c>
      <c r="BY23">
        <f>(($AQ$20-$AP$20)/($AP$21-$AP$20))</f>
        <v>0.23076923076923078</v>
      </c>
      <c r="BZ23">
        <f>(($AN$22-$AQ$20)/($AQ$21-$AQ$20))</f>
        <v>0.24</v>
      </c>
      <c r="CA23">
        <f>1-(($AO$22-$AQ$20)/($AQ$21-$AQ$20))</f>
        <v>0.36</v>
      </c>
      <c r="CB23">
        <f>1-(($AP$21-$AQ$20)/($AQ$21-$AQ$20))</f>
        <v>0.19999999999999996</v>
      </c>
    </row>
    <row r="24" spans="1:80" x14ac:dyDescent="0.25">
      <c r="A24">
        <v>23</v>
      </c>
      <c r="F24">
        <v>65.999450999999993</v>
      </c>
      <c r="G24" s="5">
        <v>3</v>
      </c>
      <c r="H24">
        <v>65.701916000000011</v>
      </c>
      <c r="I24" s="4">
        <v>4</v>
      </c>
      <c r="P24">
        <v>2</v>
      </c>
      <c r="Q24" t="str">
        <f t="shared" si="0"/>
        <v>34</v>
      </c>
      <c r="R24">
        <v>1</v>
      </c>
      <c r="X24" t="s">
        <v>280</v>
      </c>
      <c r="Y24" t="s">
        <v>261</v>
      </c>
      <c r="AF24">
        <v>0</v>
      </c>
      <c r="AG24">
        <v>0</v>
      </c>
      <c r="AN24">
        <v>498</v>
      </c>
      <c r="AO24">
        <v>506</v>
      </c>
      <c r="AP24">
        <v>536</v>
      </c>
      <c r="AQ24">
        <v>537</v>
      </c>
      <c r="AT24">
        <f>(($AO$22-$AN$22)/($AN$23-$AN$22))</f>
        <v>0.43478260869565216</v>
      </c>
      <c r="AU24">
        <f>(($AP$21-$AN$22)/($AN$23-$AN$22))</f>
        <v>0.60869565217391308</v>
      </c>
      <c r="AV24">
        <f>(($AQ$21-$AN$22)/($AN$23-$AN$22))</f>
        <v>0.82608695652173914</v>
      </c>
      <c r="AW24">
        <f>(($AN$23-$AO$22)/($AO$23-$AO$22))</f>
        <v>0.52</v>
      </c>
      <c r="AX24">
        <f>(($AP$21-$AO$22)/($AO$23-$AO$22))</f>
        <v>0.16</v>
      </c>
      <c r="AY24">
        <f>(($AQ$21-$AO$22)/($AO$23-$AO$22))</f>
        <v>0.36</v>
      </c>
      <c r="AZ24">
        <f>(($AN$23-$AP$21)/($AP$22-$AP$21))</f>
        <v>0.375</v>
      </c>
      <c r="BA24">
        <f>(($AO$23-$AP$21)/($AP$22-$AP$21))</f>
        <v>0.875</v>
      </c>
      <c r="BB24">
        <f>(($AQ$21-$AP$21)/($AP$22-$AP$21))</f>
        <v>0.20833333333333334</v>
      </c>
      <c r="BC24">
        <f>(($AN$23-$AQ$21)/($AQ$22-$AQ$21))</f>
        <v>0.16666666666666666</v>
      </c>
      <c r="BD24">
        <f>(($AO$23-$AQ$21)/($AQ$22-$AQ$21))</f>
        <v>0.66666666666666663</v>
      </c>
      <c r="BE24">
        <f>(($AP$22-$AQ$21)/($AQ$22-$AQ$21))</f>
        <v>0.79166666666666663</v>
      </c>
      <c r="BG24">
        <v>1</v>
      </c>
      <c r="BH24">
        <v>121</v>
      </c>
      <c r="BI24">
        <f>($BH$28-$BH$25)/200</f>
        <v>7.4999999999999997E-2</v>
      </c>
      <c r="BQ24">
        <f>(($AO$22-$AN$22)/($AN$23-$AN$22))</f>
        <v>0.43478260869565216</v>
      </c>
      <c r="BR24">
        <f>1-(($AP$21-$AN$22)/($AN$23-$AN$22))</f>
        <v>0.39130434782608692</v>
      </c>
      <c r="BS24">
        <f>1-(($AQ$21-$AN$22)/($AN$23-$AN$22))</f>
        <v>0.17391304347826086</v>
      </c>
      <c r="BT24">
        <f>1-(($AN$23-$AO$22)/($AO$23-$AO$22))</f>
        <v>0.48</v>
      </c>
      <c r="BU24">
        <f>(($AP$21-$AO$22)/($AO$23-$AO$22))</f>
        <v>0.16</v>
      </c>
      <c r="BV24">
        <f>(($AQ$21-$AO$22)/($AO$23-$AO$22))</f>
        <v>0.36</v>
      </c>
      <c r="BW24">
        <f>(($AN$23-$AP$21)/($AP$22-$AP$21))</f>
        <v>0.375</v>
      </c>
      <c r="BX24">
        <f>1-(($AO$23-$AP$21)/($AP$22-$AP$21))</f>
        <v>0.125</v>
      </c>
      <c r="BY24">
        <f>(($AQ$21-$AP$21)/($AP$22-$AP$21))</f>
        <v>0.20833333333333334</v>
      </c>
      <c r="BZ24">
        <f>(($AN$23-$AQ$21)/($AQ$22-$AQ$21))</f>
        <v>0.16666666666666666</v>
      </c>
      <c r="CA24">
        <f>1-(($AO$23-$AQ$21)/($AQ$22-$AQ$21))</f>
        <v>0.33333333333333337</v>
      </c>
      <c r="CB24">
        <f>1-(($AP$22-$AQ$21)/($AQ$22-$AQ$21))</f>
        <v>0.20833333333333337</v>
      </c>
    </row>
    <row r="25" spans="1:80" x14ac:dyDescent="0.25">
      <c r="A25">
        <v>24</v>
      </c>
      <c r="F25">
        <v>65.930653000000007</v>
      </c>
      <c r="G25" s="5">
        <v>3</v>
      </c>
      <c r="H25">
        <v>65.559376</v>
      </c>
      <c r="I25" s="4">
        <v>4</v>
      </c>
      <c r="P25">
        <v>2</v>
      </c>
      <c r="Q25" t="str">
        <f t="shared" si="0"/>
        <v>34</v>
      </c>
      <c r="R25">
        <v>4</v>
      </c>
      <c r="X25" t="s">
        <v>280</v>
      </c>
      <c r="Y25" t="s">
        <v>262</v>
      </c>
      <c r="AF25">
        <v>0</v>
      </c>
      <c r="AG25">
        <v>0</v>
      </c>
      <c r="AN25">
        <v>523</v>
      </c>
      <c r="AO25">
        <v>530</v>
      </c>
      <c r="AP25">
        <v>560</v>
      </c>
      <c r="AQ25">
        <v>561</v>
      </c>
      <c r="AT25">
        <f>(($AO$23-$AN$23)/($AN$24-$AN$23))</f>
        <v>0.44444444444444442</v>
      </c>
      <c r="AU25">
        <f>(($AP$22-$AN$23)/($AN$24-$AN$23))</f>
        <v>0.55555555555555558</v>
      </c>
      <c r="AV25">
        <f>(($AQ$22-$AN$23)/($AN$24-$AN$23))</f>
        <v>0.7407407407407407</v>
      </c>
      <c r="AW25">
        <f>(($AN$24-$AO$23)/($AO$24-$AO$23))</f>
        <v>0.65217391304347827</v>
      </c>
      <c r="AX25">
        <f>(($AP$22-$AO$23)/($AO$24-$AO$23))</f>
        <v>0.13043478260869565</v>
      </c>
      <c r="AY25">
        <f>(($AQ$22-$AO$23)/($AO$24-$AO$23))</f>
        <v>0.34782608695652173</v>
      </c>
      <c r="AZ25">
        <f>(($AN$24-$AP$22)/($AP$23-$AP$22))</f>
        <v>0.44444444444444442</v>
      </c>
      <c r="BA25">
        <f>(($AO$24-$AP$22)/($AP$23-$AP$22))</f>
        <v>0.7407407407407407</v>
      </c>
      <c r="BB25">
        <f>(($AQ$22-$AP$22)/($AP$23-$AP$22))</f>
        <v>0.18518518518518517</v>
      </c>
      <c r="BC25">
        <f>(($AN$24-$AQ$22)/($AQ$23-$AQ$22))</f>
        <v>0.30434782608695654</v>
      </c>
      <c r="BD25">
        <f>(($AO$24-$AQ$22)/($AQ$23-$AQ$22))</f>
        <v>0.65217391304347827</v>
      </c>
      <c r="BE25">
        <f>(($AP$23-$AQ$22)/($AQ$23-$AQ$22))</f>
        <v>0.95652173913043481</v>
      </c>
      <c r="BG25">
        <v>4</v>
      </c>
      <c r="BH25">
        <v>129</v>
      </c>
      <c r="BI25">
        <f>($BH$29-$BH$26)/200</f>
        <v>9.5000000000000001E-2</v>
      </c>
      <c r="BQ25">
        <f>(($AO$23-$AN$23)/($AN$24-$AN$23))</f>
        <v>0.44444444444444442</v>
      </c>
      <c r="BR25">
        <f>1-(($AP$22-$AN$23)/($AN$24-$AN$23))</f>
        <v>0.44444444444444442</v>
      </c>
      <c r="BS25">
        <f>1-(($AQ$22-$AN$23)/($AN$24-$AN$23))</f>
        <v>0.2592592592592593</v>
      </c>
      <c r="BT25">
        <f>1-(($AN$24-$AO$23)/($AO$24-$AO$23))</f>
        <v>0.34782608695652173</v>
      </c>
      <c r="BU25">
        <f>(($AP$22-$AO$23)/($AO$24-$AO$23))</f>
        <v>0.13043478260869565</v>
      </c>
      <c r="BV25">
        <f>(($AQ$22-$AO$23)/($AO$24-$AO$23))</f>
        <v>0.34782608695652173</v>
      </c>
      <c r="BW25">
        <f>(($AN$24-$AP$22)/($AP$23-$AP$22))</f>
        <v>0.44444444444444442</v>
      </c>
      <c r="BX25">
        <f>1-(($AO$24-$AP$22)/($AP$23-$AP$22))</f>
        <v>0.2592592592592593</v>
      </c>
      <c r="BY25">
        <f>(($AQ$22-$AP$22)/($AP$23-$AP$22))</f>
        <v>0.18518518518518517</v>
      </c>
      <c r="BZ25">
        <f>(($AN$24-$AQ$22)/($AQ$23-$AQ$22))</f>
        <v>0.30434782608695654</v>
      </c>
      <c r="CA25">
        <f>1-(($AO$24-$AQ$22)/($AQ$23-$AQ$22))</f>
        <v>0.34782608695652173</v>
      </c>
      <c r="CB25">
        <f>1-(($AP$23-$AQ$22)/($AQ$23-$AQ$22))</f>
        <v>4.3478260869565188E-2</v>
      </c>
    </row>
    <row r="26" spans="1:80" x14ac:dyDescent="0.25">
      <c r="A26">
        <v>25</v>
      </c>
      <c r="P26">
        <v>0</v>
      </c>
      <c r="Q26" t="str">
        <f t="shared" si="0"/>
        <v/>
      </c>
      <c r="R26">
        <v>3</v>
      </c>
      <c r="X26" t="s">
        <v>280</v>
      </c>
      <c r="Y26" t="s">
        <v>259</v>
      </c>
      <c r="AF26">
        <v>0</v>
      </c>
      <c r="AG26">
        <v>0</v>
      </c>
      <c r="AN26">
        <v>547</v>
      </c>
      <c r="AO26">
        <v>553</v>
      </c>
      <c r="AP26">
        <v>582</v>
      </c>
      <c r="AQ26">
        <v>582</v>
      </c>
      <c r="AT26">
        <f>(($AO$24-$AN$24)/($AN$25-$AN$24))</f>
        <v>0.32</v>
      </c>
      <c r="AU26">
        <f>(($AP$23-$AN$24)/($AN$25-$AN$24))</f>
        <v>0.6</v>
      </c>
      <c r="AV26">
        <f>(($AQ$23-$AN$24)/($AN$25-$AN$24))</f>
        <v>0.64</v>
      </c>
      <c r="AW26">
        <f>(($AN$25-$AO$24)/($AO$25-$AO$24))</f>
        <v>0.70833333333333337</v>
      </c>
      <c r="AX26">
        <f>(($AP$23-$AO$24)/($AO$25-$AO$24))</f>
        <v>0.29166666666666669</v>
      </c>
      <c r="AY26">
        <f>(($AQ$23-$AO$24)/($AO$25-$AO$24))</f>
        <v>0.33333333333333331</v>
      </c>
      <c r="AZ26">
        <f>(($AN$25-$AP$23)/($AP$24-$AP$23))</f>
        <v>0.43478260869565216</v>
      </c>
      <c r="BA26">
        <f>(($AO$25-$AP$23)/($AP$24-$AP$23))</f>
        <v>0.73913043478260865</v>
      </c>
      <c r="BB26">
        <f>(($AQ$23-$AP$23)/($AP$24-$AP$23))</f>
        <v>4.3478260869565216E-2</v>
      </c>
      <c r="BC26">
        <f>(($AN$25-$AQ$23)/($AQ$24-$AQ$23))</f>
        <v>0.39130434782608697</v>
      </c>
      <c r="BD26">
        <f>(($AO$25-$AQ$23)/($AQ$24-$AQ$23))</f>
        <v>0.69565217391304346</v>
      </c>
      <c r="BE26">
        <f>(($AP$24-$AQ$23)/($AQ$24-$AQ$23))</f>
        <v>0.95652173913043481</v>
      </c>
      <c r="BG26">
        <v>3</v>
      </c>
      <c r="BH26">
        <v>130</v>
      </c>
      <c r="BI26">
        <f>($BH$30-$BH$27)/200</f>
        <v>0.08</v>
      </c>
      <c r="BQ26">
        <f>(($AO$24-$AN$24)/($AN$25-$AN$24))</f>
        <v>0.32</v>
      </c>
      <c r="BR26">
        <f>1-(($AP$23-$AN$24)/($AN$25-$AN$24))</f>
        <v>0.4</v>
      </c>
      <c r="BS26">
        <f>1-(($AQ$23-$AN$24)/($AN$25-$AN$24))</f>
        <v>0.36</v>
      </c>
      <c r="BT26">
        <f>1-(($AN$25-$AO$24)/($AO$25-$AO$24))</f>
        <v>0.29166666666666663</v>
      </c>
      <c r="BU26">
        <f>(($AP$23-$AO$24)/($AO$25-$AO$24))</f>
        <v>0.29166666666666669</v>
      </c>
      <c r="BV26">
        <f>(($AQ$23-$AO$24)/($AO$25-$AO$24))</f>
        <v>0.33333333333333331</v>
      </c>
      <c r="BW26">
        <f>(($AN$25-$AP$23)/($AP$24-$AP$23))</f>
        <v>0.43478260869565216</v>
      </c>
      <c r="BX26">
        <f>1-(($AO$25-$AP$23)/($AP$24-$AP$23))</f>
        <v>0.26086956521739135</v>
      </c>
      <c r="BY26">
        <f>(($AQ$23-$AP$23)/($AP$24-$AP$23))</f>
        <v>4.3478260869565216E-2</v>
      </c>
      <c r="BZ26">
        <f>(($AN$25-$AQ$23)/($AQ$24-$AQ$23))</f>
        <v>0.39130434782608697</v>
      </c>
      <c r="CA26">
        <f>1-(($AO$25-$AQ$23)/($AQ$24-$AQ$23))</f>
        <v>0.30434782608695654</v>
      </c>
      <c r="CB26">
        <f>1-(($AP$24-$AQ$23)/($AQ$24-$AQ$23))</f>
        <v>4.3478260869565188E-2</v>
      </c>
    </row>
    <row r="27" spans="1:80" x14ac:dyDescent="0.25">
      <c r="A27">
        <v>26</v>
      </c>
      <c r="P27">
        <v>0</v>
      </c>
      <c r="Q27" t="str">
        <f t="shared" si="0"/>
        <v/>
      </c>
      <c r="R27">
        <v>2</v>
      </c>
      <c r="X27" t="s">
        <v>280</v>
      </c>
      <c r="Y27" t="s">
        <v>260</v>
      </c>
      <c r="AB27" t="s">
        <v>280</v>
      </c>
      <c r="AC27" t="str">
        <f>CONCATENATE($R27,$R28,$R29,$R30)</f>
        <v>2143</v>
      </c>
      <c r="AF27">
        <v>0</v>
      </c>
      <c r="AG27">
        <v>0</v>
      </c>
      <c r="AN27">
        <v>567</v>
      </c>
      <c r="AO27">
        <v>574</v>
      </c>
      <c r="AP27">
        <v>605</v>
      </c>
      <c r="AQ27">
        <v>605</v>
      </c>
      <c r="AT27">
        <f>(($AO$25-$AN$25)/($AN$26-$AN$25))</f>
        <v>0.29166666666666669</v>
      </c>
      <c r="AU27">
        <f>(($AP$24-$AN$25)/($AN$26-$AN$25))</f>
        <v>0.54166666666666663</v>
      </c>
      <c r="AV27">
        <f>(($AQ$24-$AN$25)/($AN$26-$AN$25))</f>
        <v>0.58333333333333337</v>
      </c>
      <c r="AW27">
        <f>(($AN$26-$AO$25)/($AO$26-$AO$25))</f>
        <v>0.73913043478260865</v>
      </c>
      <c r="AX27">
        <f>(($AP$24-$AO$25)/($AO$26-$AO$25))</f>
        <v>0.2608695652173913</v>
      </c>
      <c r="AY27">
        <f>(($AQ$24-$AO$25)/($AO$26-$AO$25))</f>
        <v>0.30434782608695654</v>
      </c>
      <c r="AZ27">
        <f>(($AN$26-$AP$24)/($AP$25-$AP$24))</f>
        <v>0.45833333333333331</v>
      </c>
      <c r="BA27">
        <f>(($AO$26-$AP$24)/($AP$25-$AP$24))</f>
        <v>0.70833333333333337</v>
      </c>
      <c r="BB27">
        <f>(($AQ$24-$AP$24)/($AP$25-$AP$24))</f>
        <v>4.1666666666666664E-2</v>
      </c>
      <c r="BC27">
        <f>(($AN$26-$AQ$24)/($AQ$25-$AQ$24))</f>
        <v>0.41666666666666669</v>
      </c>
      <c r="BD27">
        <f>(($AO$26-$AQ$24)/($AQ$25-$AQ$24))</f>
        <v>0.66666666666666663</v>
      </c>
      <c r="BE27">
        <f>(($AP$25-$AQ$24)/($AQ$25-$AQ$24))</f>
        <v>0.95833333333333337</v>
      </c>
      <c r="BG27">
        <v>2</v>
      </c>
      <c r="BH27">
        <v>136</v>
      </c>
      <c r="BI27">
        <f>($BH$31-$BH$28)/200</f>
        <v>7.4999999999999997E-2</v>
      </c>
      <c r="BQ27">
        <f>(($AO$25-$AN$25)/($AN$26-$AN$25))</f>
        <v>0.29166666666666669</v>
      </c>
      <c r="BR27">
        <f>1-(($AP$24-$AN$25)/($AN$26-$AN$25))</f>
        <v>0.45833333333333337</v>
      </c>
      <c r="BS27">
        <f>1-(($AQ$24-$AN$25)/($AN$26-$AN$25))</f>
        <v>0.41666666666666663</v>
      </c>
      <c r="BT27">
        <f>1-(($AN$26-$AO$25)/($AO$26-$AO$25))</f>
        <v>0.26086956521739135</v>
      </c>
      <c r="BU27">
        <f>(($AP$24-$AO$25)/($AO$26-$AO$25))</f>
        <v>0.2608695652173913</v>
      </c>
      <c r="BV27">
        <f>(($AQ$24-$AO$25)/($AO$26-$AO$25))</f>
        <v>0.30434782608695654</v>
      </c>
      <c r="BW27">
        <f>(($AN$26-$AP$24)/($AP$25-$AP$24))</f>
        <v>0.45833333333333331</v>
      </c>
      <c r="BX27">
        <f>1-(($AO$26-$AP$24)/($AP$25-$AP$24))</f>
        <v>0.29166666666666663</v>
      </c>
      <c r="BY27">
        <f>(($AQ$24-$AP$24)/($AP$25-$AP$24))</f>
        <v>4.1666666666666664E-2</v>
      </c>
      <c r="BZ27">
        <f>(($AN$26-$AQ$24)/($AQ$25-$AQ$24))</f>
        <v>0.41666666666666669</v>
      </c>
      <c r="CA27">
        <f>1-(($AO$26-$AQ$24)/($AQ$25-$AQ$24))</f>
        <v>0.33333333333333337</v>
      </c>
      <c r="CB27">
        <f>1-(($AP$25-$AQ$24)/($AQ$25-$AQ$24))</f>
        <v>4.166666666666663E-2</v>
      </c>
    </row>
    <row r="28" spans="1:80" x14ac:dyDescent="0.25">
      <c r="A28">
        <v>27</v>
      </c>
      <c r="D28">
        <v>84.151122000000001</v>
      </c>
      <c r="E28" s="2">
        <v>2</v>
      </c>
      <c r="P28">
        <v>1</v>
      </c>
      <c r="Q28" t="str">
        <f t="shared" si="0"/>
        <v>2</v>
      </c>
      <c r="R28">
        <v>1</v>
      </c>
      <c r="X28" t="s">
        <v>280</v>
      </c>
      <c r="Y28" t="s">
        <v>261</v>
      </c>
      <c r="AF28">
        <v>0</v>
      </c>
      <c r="AG28">
        <v>0</v>
      </c>
      <c r="AN28">
        <v>590</v>
      </c>
      <c r="AO28">
        <v>597</v>
      </c>
      <c r="AP28">
        <v>628</v>
      </c>
      <c r="AQ28">
        <v>629</v>
      </c>
      <c r="AT28">
        <f>(($AO$26-$AN$26)/($AN$27-$AN$26))</f>
        <v>0.3</v>
      </c>
      <c r="AU28">
        <f>(($AP$25-$AN$26)/($AN$27-$AN$26))</f>
        <v>0.65</v>
      </c>
      <c r="AV28">
        <f>(($AQ$25-$AN$26)/($AN$27-$AN$26))</f>
        <v>0.7</v>
      </c>
      <c r="AW28">
        <f>(($AN$27-$AO$26)/($AO$27-$AO$26))</f>
        <v>0.66666666666666663</v>
      </c>
      <c r="AX28">
        <f>(($AP$25-$AO$26)/($AO$27-$AO$26))</f>
        <v>0.33333333333333331</v>
      </c>
      <c r="AY28">
        <f>(($AQ$25-$AO$26)/($AO$27-$AO$26))</f>
        <v>0.38095238095238093</v>
      </c>
      <c r="AZ28">
        <f>(($AN$27-$AP$25)/($AP$26-$AP$25))</f>
        <v>0.31818181818181818</v>
      </c>
      <c r="BA28">
        <f>(($AO$27-$AP$25)/($AP$26-$AP$25))</f>
        <v>0.63636363636363635</v>
      </c>
      <c r="BB28">
        <f>(($AQ$25-$AP$25)/($AP$26-$AP$25))</f>
        <v>4.5454545454545456E-2</v>
      </c>
      <c r="BC28">
        <f>(($AN$27-$AQ$25)/($AQ$26-$AQ$25))</f>
        <v>0.2857142857142857</v>
      </c>
      <c r="BD28">
        <f>(($AO$27-$AQ$25)/($AQ$26-$AQ$25))</f>
        <v>0.61904761904761907</v>
      </c>
      <c r="BE28">
        <f>(($AP$26-$AQ$26)/($AQ$27-$AQ$26))</f>
        <v>0</v>
      </c>
      <c r="BG28">
        <v>1</v>
      </c>
      <c r="BH28">
        <v>144</v>
      </c>
      <c r="BI28">
        <f>($BH$32-$BH$29)/200</f>
        <v>0.08</v>
      </c>
      <c r="BQ28">
        <f>(($AO$26-$AN$26)/($AN$27-$AN$26))</f>
        <v>0.3</v>
      </c>
      <c r="BR28">
        <f>1-(($AP$25-$AN$26)/($AN$27-$AN$26))</f>
        <v>0.35</v>
      </c>
      <c r="BS28">
        <f>1-(($AQ$25-$AN$26)/($AN$27-$AN$26))</f>
        <v>0.30000000000000004</v>
      </c>
      <c r="BT28">
        <f>1-(($AN$27-$AO$26)/($AO$27-$AO$26))</f>
        <v>0.33333333333333337</v>
      </c>
      <c r="BU28">
        <f>(($AP$25-$AO$26)/($AO$27-$AO$26))</f>
        <v>0.33333333333333331</v>
      </c>
      <c r="BV28">
        <f>(($AQ$25-$AO$26)/($AO$27-$AO$26))</f>
        <v>0.38095238095238093</v>
      </c>
      <c r="BW28">
        <f>(($AN$27-$AP$25)/($AP$26-$AP$25))</f>
        <v>0.31818181818181818</v>
      </c>
      <c r="BX28">
        <f>1-(($AO$27-$AP$25)/($AP$26-$AP$25))</f>
        <v>0.36363636363636365</v>
      </c>
      <c r="BY28">
        <f>(($AQ$25-$AP$25)/($AP$26-$AP$25))</f>
        <v>4.5454545454545456E-2</v>
      </c>
      <c r="BZ28">
        <f>(($AN$27-$AQ$25)/($AQ$26-$AQ$25))</f>
        <v>0.2857142857142857</v>
      </c>
      <c r="CA28">
        <f>1-(($AO$27-$AQ$25)/($AQ$26-$AQ$25))</f>
        <v>0.38095238095238093</v>
      </c>
      <c r="CB28">
        <f>(($AP$26-$AQ$26)/($AQ$27-$AQ$26))</f>
        <v>0</v>
      </c>
    </row>
    <row r="29" spans="1:80" x14ac:dyDescent="0.25">
      <c r="A29">
        <v>28</v>
      </c>
      <c r="D29">
        <v>84.12846900000001</v>
      </c>
      <c r="E29" s="2">
        <v>2</v>
      </c>
      <c r="P29">
        <v>1</v>
      </c>
      <c r="Q29" t="str">
        <f t="shared" si="0"/>
        <v>2</v>
      </c>
      <c r="R29">
        <v>4</v>
      </c>
      <c r="X29" t="s">
        <v>280</v>
      </c>
      <c r="Y29" t="s">
        <v>262</v>
      </c>
      <c r="AN29">
        <v>613</v>
      </c>
      <c r="AO29">
        <v>620</v>
      </c>
      <c r="AP29">
        <v>649</v>
      </c>
      <c r="AQ29">
        <v>647</v>
      </c>
      <c r="AT29">
        <f>(($AO$27-$AN$27)/($AN$28-$AN$27))</f>
        <v>0.30434782608695654</v>
      </c>
      <c r="AU29">
        <f>(($AP$26-$AN$27)/($AN$28-$AN$27))</f>
        <v>0.65217391304347827</v>
      </c>
      <c r="AV29">
        <f>(($AQ$26-$AN$27)/($AN$28-$AN$27))</f>
        <v>0.65217391304347827</v>
      </c>
      <c r="AW29">
        <f>(($AN$28-$AO$27)/($AO$28-$AO$27))</f>
        <v>0.69565217391304346</v>
      </c>
      <c r="AX29">
        <f>(($AP$26-$AO$27)/($AO$28-$AO$27))</f>
        <v>0.34782608695652173</v>
      </c>
      <c r="AY29">
        <f>(($AQ$26-$AO$27)/($AO$28-$AO$27))</f>
        <v>0.34782608695652173</v>
      </c>
      <c r="AZ29">
        <f>(($AN$28-$AP$26)/($AP$27-$AP$26))</f>
        <v>0.34782608695652173</v>
      </c>
      <c r="BA29">
        <f>(($AO$28-$AP$26)/($AP$27-$AP$26))</f>
        <v>0.65217391304347827</v>
      </c>
      <c r="BB29">
        <f>(($AQ$26-$AP$26)/($AP$27-$AP$26))</f>
        <v>0</v>
      </c>
      <c r="BC29">
        <f>(($AN$28-$AQ$26)/($AQ$27-$AQ$26))</f>
        <v>0.34782608695652173</v>
      </c>
      <c r="BD29">
        <f>(($AO$28-$AQ$26)/($AQ$27-$AQ$26))</f>
        <v>0.65217391304347827</v>
      </c>
      <c r="BE29">
        <f>(($AP$27-$AQ$27)/($AQ$28-$AQ$27))</f>
        <v>0</v>
      </c>
      <c r="BG29">
        <v>4</v>
      </c>
      <c r="BH29">
        <v>149</v>
      </c>
      <c r="BI29">
        <f>($BH$33-$BH$30)/200</f>
        <v>0.105</v>
      </c>
      <c r="BQ29">
        <f>(($AO$27-$AN$27)/($AN$28-$AN$27))</f>
        <v>0.30434782608695654</v>
      </c>
      <c r="BR29">
        <f>1-(($AP$26-$AN$27)/($AN$28-$AN$27))</f>
        <v>0.34782608695652173</v>
      </c>
      <c r="BS29">
        <f>1-(($AQ$26-$AN$27)/($AN$28-$AN$27))</f>
        <v>0.34782608695652173</v>
      </c>
      <c r="BT29">
        <f>1-(($AN$28-$AO$27)/($AO$28-$AO$27))</f>
        <v>0.30434782608695654</v>
      </c>
      <c r="BU29">
        <f>(($AP$26-$AO$27)/($AO$28-$AO$27))</f>
        <v>0.34782608695652173</v>
      </c>
      <c r="BV29">
        <f>(($AQ$26-$AO$27)/($AO$28-$AO$27))</f>
        <v>0.34782608695652173</v>
      </c>
      <c r="BW29">
        <f>(($AN$28-$AP$26)/($AP$27-$AP$26))</f>
        <v>0.34782608695652173</v>
      </c>
      <c r="BX29">
        <f>1-(($AO$28-$AP$26)/($AP$27-$AP$26))</f>
        <v>0.34782608695652173</v>
      </c>
      <c r="BY29">
        <f>(($AQ$26-$AP$26)/($AP$27-$AP$26))</f>
        <v>0</v>
      </c>
      <c r="BZ29">
        <f>(($AN$28-$AQ$26)/($AQ$27-$AQ$26))</f>
        <v>0.34782608695652173</v>
      </c>
      <c r="CA29">
        <f>1-(($AO$28-$AQ$26)/($AQ$27-$AQ$26))</f>
        <v>0.34782608695652173</v>
      </c>
      <c r="CB29">
        <f>(($AP$27-$AQ$27)/($AQ$28-$AQ$27))</f>
        <v>0</v>
      </c>
    </row>
    <row r="30" spans="1:80" x14ac:dyDescent="0.25">
      <c r="A30">
        <v>29</v>
      </c>
      <c r="D30">
        <v>84.150969000000003</v>
      </c>
      <c r="E30" s="2">
        <v>2</v>
      </c>
      <c r="P30">
        <v>1</v>
      </c>
      <c r="Q30" t="str">
        <f t="shared" si="0"/>
        <v>2</v>
      </c>
      <c r="R30">
        <v>3</v>
      </c>
      <c r="X30" t="s">
        <v>280</v>
      </c>
      <c r="Y30" t="s">
        <v>259</v>
      </c>
      <c r="AN30">
        <v>641</v>
      </c>
      <c r="AO30">
        <v>633</v>
      </c>
      <c r="AP30">
        <v>670</v>
      </c>
      <c r="AQ30">
        <v>669</v>
      </c>
      <c r="AT30">
        <f>(($AO$28-$AN$28)/($AN$29-$AN$28))</f>
        <v>0.30434782608695654</v>
      </c>
      <c r="AU30">
        <f>(($AP$27-$AN$28)/($AN$29-$AN$28))</f>
        <v>0.65217391304347827</v>
      </c>
      <c r="AV30">
        <f>(($AQ$27-$AN$28)/($AN$29-$AN$28))</f>
        <v>0.65217391304347827</v>
      </c>
      <c r="AW30">
        <f>(($AN$29-$AO$28)/($AO$29-$AO$28))</f>
        <v>0.69565217391304346</v>
      </c>
      <c r="AX30">
        <f>(($AP$27-$AO$28)/($AO$29-$AO$28))</f>
        <v>0.34782608695652173</v>
      </c>
      <c r="AY30">
        <f>(($AQ$27-$AO$28)/($AO$29-$AO$28))</f>
        <v>0.34782608695652173</v>
      </c>
      <c r="AZ30">
        <f>(($AN$29-$AP$27)/($AP$28-$AP$27))</f>
        <v>0.34782608695652173</v>
      </c>
      <c r="BA30">
        <f>(($AO$29-$AP$27)/($AP$28-$AP$27))</f>
        <v>0.65217391304347827</v>
      </c>
      <c r="BB30">
        <f>(($AQ$27-$AP$27)/($AP$28-$AP$27))</f>
        <v>0</v>
      </c>
      <c r="BC30">
        <f>(($AN$29-$AQ$27)/($AQ$28-$AQ$27))</f>
        <v>0.33333333333333331</v>
      </c>
      <c r="BD30">
        <f>(($AO$29-$AQ$27)/($AQ$28-$AQ$27))</f>
        <v>0.625</v>
      </c>
      <c r="BE30">
        <f>(($AP$28-$AQ$27)/($AQ$28-$AQ$27))</f>
        <v>0.95833333333333337</v>
      </c>
      <c r="BG30">
        <v>3</v>
      </c>
      <c r="BH30">
        <v>152</v>
      </c>
      <c r="BI30">
        <f>($BH$34-$BH$31)/200</f>
        <v>0.08</v>
      </c>
      <c r="BQ30">
        <f>(($AO$28-$AN$28)/($AN$29-$AN$28))</f>
        <v>0.30434782608695654</v>
      </c>
      <c r="BR30">
        <f>1-(($AP$27-$AN$28)/($AN$29-$AN$28))</f>
        <v>0.34782608695652173</v>
      </c>
      <c r="BS30">
        <f>1-(($AQ$27-$AN$28)/($AN$29-$AN$28))</f>
        <v>0.34782608695652173</v>
      </c>
      <c r="BT30">
        <f>1-(($AN$29-$AO$28)/($AO$29-$AO$28))</f>
        <v>0.30434782608695654</v>
      </c>
      <c r="BU30">
        <f>(($AP$27-$AO$28)/($AO$29-$AO$28))</f>
        <v>0.34782608695652173</v>
      </c>
      <c r="BV30">
        <f>(($AQ$27-$AO$28)/($AO$29-$AO$28))</f>
        <v>0.34782608695652173</v>
      </c>
      <c r="BW30">
        <f>(($AN$29-$AP$27)/($AP$28-$AP$27))</f>
        <v>0.34782608695652173</v>
      </c>
      <c r="BX30">
        <f>1-(($AO$29-$AP$27)/($AP$28-$AP$27))</f>
        <v>0.34782608695652173</v>
      </c>
      <c r="BY30">
        <f>(($AQ$27-$AP$27)/($AP$28-$AP$27))</f>
        <v>0</v>
      </c>
      <c r="BZ30">
        <f>(($AN$29-$AQ$27)/($AQ$28-$AQ$27))</f>
        <v>0.33333333333333331</v>
      </c>
      <c r="CA30">
        <f>1-(($AO$29-$AQ$27)/($AQ$28-$AQ$27))</f>
        <v>0.375</v>
      </c>
      <c r="CB30">
        <f>1-(($AP$28-$AQ$27)/($AQ$28-$AQ$27))</f>
        <v>4.166666666666663E-2</v>
      </c>
    </row>
    <row r="31" spans="1:80" x14ac:dyDescent="0.25">
      <c r="A31">
        <v>30</v>
      </c>
      <c r="D31">
        <v>84.132449000000008</v>
      </c>
      <c r="E31" s="2">
        <v>2</v>
      </c>
      <c r="P31">
        <v>1</v>
      </c>
      <c r="Q31" t="str">
        <f t="shared" si="0"/>
        <v>2</v>
      </c>
      <c r="R31">
        <v>2</v>
      </c>
      <c r="X31" t="s">
        <v>280</v>
      </c>
      <c r="Y31" t="s">
        <v>259</v>
      </c>
      <c r="AB31" t="s">
        <v>280</v>
      </c>
      <c r="AC31" t="str">
        <f>CONCATENATE($R31,$R32,$R33,$R34)</f>
        <v>2143</v>
      </c>
      <c r="AN31">
        <v>662</v>
      </c>
      <c r="AO31">
        <v>655</v>
      </c>
      <c r="AP31">
        <v>692</v>
      </c>
      <c r="AQ31">
        <v>691</v>
      </c>
      <c r="BG31">
        <v>2</v>
      </c>
      <c r="BH31">
        <v>159</v>
      </c>
      <c r="BI31">
        <f>($BH$40-$BH$37)/200</f>
        <v>0.08</v>
      </c>
    </row>
    <row r="32" spans="1:80" x14ac:dyDescent="0.25">
      <c r="A32">
        <v>31</v>
      </c>
      <c r="D32">
        <v>84.100509000000002</v>
      </c>
      <c r="E32" s="2">
        <v>2</v>
      </c>
      <c r="P32">
        <v>1</v>
      </c>
      <c r="Q32" t="str">
        <f t="shared" si="0"/>
        <v>2</v>
      </c>
      <c r="R32">
        <v>1</v>
      </c>
      <c r="X32" t="s">
        <v>280</v>
      </c>
      <c r="Y32" t="s">
        <v>260</v>
      </c>
      <c r="AN32">
        <v>683</v>
      </c>
      <c r="AO32">
        <v>678</v>
      </c>
      <c r="AP32">
        <v>715</v>
      </c>
      <c r="AQ32">
        <v>713</v>
      </c>
      <c r="BG32">
        <v>1</v>
      </c>
      <c r="BH32">
        <v>165</v>
      </c>
      <c r="BI32">
        <f>($BH$41-$BH$38)/200</f>
        <v>0.08</v>
      </c>
    </row>
    <row r="33" spans="1:80" x14ac:dyDescent="0.25">
      <c r="A33">
        <v>32</v>
      </c>
      <c r="D33">
        <v>84.138878000000005</v>
      </c>
      <c r="E33" s="2">
        <v>2</v>
      </c>
      <c r="P33">
        <v>1</v>
      </c>
      <c r="Q33" t="str">
        <f t="shared" si="0"/>
        <v>2</v>
      </c>
      <c r="R33">
        <v>4</v>
      </c>
      <c r="X33" t="s">
        <v>280</v>
      </c>
      <c r="Y33" t="s">
        <v>261</v>
      </c>
      <c r="AN33">
        <v>706</v>
      </c>
      <c r="AO33">
        <v>699</v>
      </c>
      <c r="AP33">
        <v>738</v>
      </c>
      <c r="AQ33">
        <v>737</v>
      </c>
      <c r="AT33">
        <f>(($AO$31-$AN$30)/($AN$31-$AN$30))</f>
        <v>0.66666666666666663</v>
      </c>
      <c r="AU33">
        <f>(($AP$29-$AN$30)/($AN$31-$AN$30))</f>
        <v>0.38095238095238093</v>
      </c>
      <c r="AV33">
        <f>(($AQ$29-$AN$30)/($AN$31-$AN$30))</f>
        <v>0.2857142857142857</v>
      </c>
      <c r="AW33">
        <f>(($AN$30-$AO$30)/($AO$31-$AO$30))</f>
        <v>0.36363636363636365</v>
      </c>
      <c r="AX33">
        <f>(($AP$29-$AO$30)/($AO$31-$AO$30))</f>
        <v>0.72727272727272729</v>
      </c>
      <c r="AY33">
        <f>(($AQ$29-$AO$30)/($AO$31-$AO$30))</f>
        <v>0.63636363636363635</v>
      </c>
      <c r="AZ33">
        <f>(($AN$31-$AP$29)/($AP$30-$AP$29))</f>
        <v>0.61904761904761907</v>
      </c>
      <c r="BA33">
        <f>(($AO$31-$AP$29)/($AP$30-$AP$29))</f>
        <v>0.2857142857142857</v>
      </c>
      <c r="BB33">
        <f>(($AQ$30-$AP$29)/($AP$30-$AP$29))</f>
        <v>0.95238095238095233</v>
      </c>
      <c r="BC33">
        <f>(($AN$31-$AQ$29)/($AQ$30-$AQ$29))</f>
        <v>0.68181818181818177</v>
      </c>
      <c r="BD33">
        <f>(($AO$31-$AQ$29)/($AQ$30-$AQ$29))</f>
        <v>0.36363636363636365</v>
      </c>
      <c r="BE33">
        <f>(($AP$29-$AQ$29)/($AQ$30-$AQ$29))</f>
        <v>9.0909090909090912E-2</v>
      </c>
      <c r="BG33">
        <v>4</v>
      </c>
      <c r="BH33">
        <v>173</v>
      </c>
      <c r="BI33">
        <f>($BH$42-$BH$39)/200</f>
        <v>0.08</v>
      </c>
      <c r="BQ33">
        <f>1-(($AO$31-$AN$30)/($AN$31-$AN$30))</f>
        <v>0.33333333333333337</v>
      </c>
      <c r="BR33">
        <f>(($AP$29-$AN$30)/($AN$31-$AN$30))</f>
        <v>0.38095238095238093</v>
      </c>
      <c r="BS33">
        <f>(($AQ$29-$AN$30)/($AN$31-$AN$30))</f>
        <v>0.2857142857142857</v>
      </c>
      <c r="BT33">
        <f>(($AN$30-$AO$30)/($AO$31-$AO$30))</f>
        <v>0.36363636363636365</v>
      </c>
      <c r="BU33">
        <f>1-(($AP$29-$AO$30)/($AO$31-$AO$30))</f>
        <v>0.27272727272727271</v>
      </c>
      <c r="BV33">
        <f>1-(($AQ$29-$AO$30)/($AO$31-$AO$30))</f>
        <v>0.36363636363636365</v>
      </c>
      <c r="BW33">
        <f>1-(($AN$31-$AP$29)/($AP$30-$AP$29))</f>
        <v>0.38095238095238093</v>
      </c>
      <c r="BX33">
        <f>(($AO$31-$AP$29)/($AP$30-$AP$29))</f>
        <v>0.2857142857142857</v>
      </c>
      <c r="BY33">
        <f>1-(($AQ$30-$AP$29)/($AP$30-$AP$29))</f>
        <v>4.7619047619047672E-2</v>
      </c>
      <c r="BZ33">
        <f>1-(($AN$31-$AQ$29)/($AQ$30-$AQ$29))</f>
        <v>0.31818181818181823</v>
      </c>
      <c r="CA33">
        <f>(($AO$31-$AQ$29)/($AQ$30-$AQ$29))</f>
        <v>0.36363636363636365</v>
      </c>
      <c r="CB33">
        <f>(($AP$29-$AQ$29)/($AQ$30-$AQ$29))</f>
        <v>9.0909090909090912E-2</v>
      </c>
    </row>
    <row r="34" spans="1:80" x14ac:dyDescent="0.25">
      <c r="A34">
        <v>33</v>
      </c>
      <c r="B34">
        <v>90.641478000000006</v>
      </c>
      <c r="C34" s="3">
        <v>1</v>
      </c>
      <c r="D34">
        <v>84.076428000000007</v>
      </c>
      <c r="E34" s="2">
        <v>2</v>
      </c>
      <c r="P34">
        <v>2</v>
      </c>
      <c r="Q34" t="str">
        <f t="shared" si="0"/>
        <v>12</v>
      </c>
      <c r="R34">
        <v>3</v>
      </c>
      <c r="X34" t="s">
        <v>281</v>
      </c>
      <c r="Y34" t="s">
        <v>263</v>
      </c>
      <c r="AN34">
        <v>729</v>
      </c>
      <c r="AO34">
        <v>722</v>
      </c>
      <c r="AP34">
        <v>760</v>
      </c>
      <c r="AQ34">
        <v>760</v>
      </c>
      <c r="AT34">
        <f>(($AO$32-$AN$31)/($AN$32-$AN$31))</f>
        <v>0.76190476190476186</v>
      </c>
      <c r="AU34">
        <f>(($AP$30-$AN$31)/($AN$32-$AN$31))</f>
        <v>0.38095238095238093</v>
      </c>
      <c r="AV34">
        <f>(($AQ$30-$AN$31)/($AN$32-$AN$31))</f>
        <v>0.33333333333333331</v>
      </c>
      <c r="AW34">
        <f>(($AN$31-$AO$31)/($AO$32-$AO$31))</f>
        <v>0.30434782608695654</v>
      </c>
      <c r="AX34">
        <f>(($AP$30-$AO$31)/($AO$32-$AO$31))</f>
        <v>0.65217391304347827</v>
      </c>
      <c r="AY34">
        <f>(($AQ$30-$AO$31)/($AO$32-$AO$31))</f>
        <v>0.60869565217391308</v>
      </c>
      <c r="AZ34">
        <f>(($AN$32-$AP$30)/($AP$31-$AP$30))</f>
        <v>0.59090909090909094</v>
      </c>
      <c r="BA34">
        <f>(($AO$32-$AP$30)/($AP$31-$AP$30))</f>
        <v>0.36363636363636365</v>
      </c>
      <c r="BB34">
        <f>(($AQ$31-$AP$30)/($AP$31-$AP$30))</f>
        <v>0.95454545454545459</v>
      </c>
      <c r="BC34">
        <f>(($AN$32-$AQ$30)/($AQ$31-$AQ$30))</f>
        <v>0.63636363636363635</v>
      </c>
      <c r="BD34">
        <f>(($AO$32-$AQ$30)/($AQ$31-$AQ$30))</f>
        <v>0.40909090909090912</v>
      </c>
      <c r="BE34">
        <f>(($AP$30-$AQ$30)/($AQ$31-$AQ$30))</f>
        <v>4.5454545454545456E-2</v>
      </c>
      <c r="BG34">
        <v>3</v>
      </c>
      <c r="BH34">
        <v>175</v>
      </c>
      <c r="BI34">
        <f>($BH$43-$BH$40)/200</f>
        <v>0.11</v>
      </c>
      <c r="BQ34">
        <f>1-(($AO$32-$AN$31)/($AN$32-$AN$31))</f>
        <v>0.23809523809523814</v>
      </c>
      <c r="BR34">
        <f>(($AP$30-$AN$31)/($AN$32-$AN$31))</f>
        <v>0.38095238095238093</v>
      </c>
      <c r="BS34">
        <f>(($AQ$30-$AN$31)/($AN$32-$AN$31))</f>
        <v>0.33333333333333331</v>
      </c>
      <c r="BT34">
        <f>(($AN$31-$AO$31)/($AO$32-$AO$31))</f>
        <v>0.30434782608695654</v>
      </c>
      <c r="BU34">
        <f>1-(($AP$30-$AO$31)/($AO$32-$AO$31))</f>
        <v>0.34782608695652173</v>
      </c>
      <c r="BV34">
        <f>1-(($AQ$30-$AO$31)/($AO$32-$AO$31))</f>
        <v>0.39130434782608692</v>
      </c>
      <c r="BW34">
        <f>1-(($AN$32-$AP$30)/($AP$31-$AP$30))</f>
        <v>0.40909090909090906</v>
      </c>
      <c r="BX34">
        <f>(($AO$32-$AP$30)/($AP$31-$AP$30))</f>
        <v>0.36363636363636365</v>
      </c>
      <c r="BY34">
        <f>1-(($AQ$31-$AP$30)/($AP$31-$AP$30))</f>
        <v>4.5454545454545414E-2</v>
      </c>
      <c r="BZ34">
        <f>1-(($AN$32-$AQ$30)/($AQ$31-$AQ$30))</f>
        <v>0.36363636363636365</v>
      </c>
      <c r="CA34">
        <f>(($AO$32-$AQ$30)/($AQ$31-$AQ$30))</f>
        <v>0.40909090909090912</v>
      </c>
      <c r="CB34">
        <f>(($AP$30-$AQ$30)/($AQ$31-$AQ$30))</f>
        <v>4.5454545454545456E-2</v>
      </c>
    </row>
    <row r="35" spans="1:80" x14ac:dyDescent="0.25">
      <c r="A35">
        <v>34</v>
      </c>
      <c r="B35">
        <v>90.631224000000003</v>
      </c>
      <c r="C35" s="3">
        <v>1</v>
      </c>
      <c r="D35">
        <v>84.16326500000001</v>
      </c>
      <c r="E35" s="2">
        <v>2</v>
      </c>
      <c r="P35">
        <v>2</v>
      </c>
      <c r="Q35" t="str">
        <f t="shared" si="0"/>
        <v>12</v>
      </c>
      <c r="R35" t="s">
        <v>22</v>
      </c>
      <c r="X35" t="s">
        <v>282</v>
      </c>
      <c r="Y35" t="s">
        <v>264</v>
      </c>
      <c r="AN35">
        <v>751</v>
      </c>
      <c r="AO35">
        <v>744</v>
      </c>
      <c r="AP35">
        <v>785</v>
      </c>
      <c r="AQ35">
        <v>783</v>
      </c>
      <c r="AT35">
        <f>(($AO$33-$AN$32)/($AN$33-$AN$32))</f>
        <v>0.69565217391304346</v>
      </c>
      <c r="AU35">
        <f>(($AP$31-$AN$32)/($AN$33-$AN$32))</f>
        <v>0.39130434782608697</v>
      </c>
      <c r="AV35">
        <f>(($AQ$31-$AN$32)/($AN$33-$AN$32))</f>
        <v>0.34782608695652173</v>
      </c>
      <c r="AW35">
        <f>(($AN$32-$AO$32)/($AO$33-$AO$32))</f>
        <v>0.23809523809523808</v>
      </c>
      <c r="AX35">
        <f>(($AP$31-$AO$32)/($AO$33-$AO$32))</f>
        <v>0.66666666666666663</v>
      </c>
      <c r="AY35">
        <f>(($AQ$31-$AO$32)/($AO$33-$AO$32))</f>
        <v>0.61904761904761907</v>
      </c>
      <c r="AZ35">
        <f>(($AN$33-$AP$31)/($AP$32-$AP$31))</f>
        <v>0.60869565217391308</v>
      </c>
      <c r="BA35">
        <f>(($AO$33-$AP$31)/($AP$32-$AP$31))</f>
        <v>0.30434782608695654</v>
      </c>
      <c r="BB35">
        <f>(($AQ$32-$AP$31)/($AP$32-$AP$31))</f>
        <v>0.91304347826086951</v>
      </c>
      <c r="BC35">
        <f>(($AN$33-$AQ$31)/($AQ$32-$AQ$31))</f>
        <v>0.68181818181818177</v>
      </c>
      <c r="BD35">
        <f>(($AO$33-$AQ$31)/($AQ$32-$AQ$31))</f>
        <v>0.36363636363636365</v>
      </c>
      <c r="BE35">
        <f>(($AP$31-$AQ$31)/($AQ$32-$AQ$31))</f>
        <v>4.5454545454545456E-2</v>
      </c>
      <c r="BG35" t="s">
        <v>22</v>
      </c>
      <c r="BH35">
        <v>176</v>
      </c>
      <c r="BI35">
        <f>($BH$44-$BH$41)/200</f>
        <v>7.0000000000000007E-2</v>
      </c>
      <c r="BQ35">
        <f>1-(($AO$33-$AN$32)/($AN$33-$AN$32))</f>
        <v>0.30434782608695654</v>
      </c>
      <c r="BR35">
        <f>(($AP$31-$AN$32)/($AN$33-$AN$32))</f>
        <v>0.39130434782608697</v>
      </c>
      <c r="BS35">
        <f>(($AQ$31-$AN$32)/($AN$33-$AN$32))</f>
        <v>0.34782608695652173</v>
      </c>
      <c r="BT35">
        <f>(($AN$32-$AO$32)/($AO$33-$AO$32))</f>
        <v>0.23809523809523808</v>
      </c>
      <c r="BU35">
        <f>1-(($AP$31-$AO$32)/($AO$33-$AO$32))</f>
        <v>0.33333333333333337</v>
      </c>
      <c r="BV35">
        <f>1-(($AQ$31-$AO$32)/($AO$33-$AO$32))</f>
        <v>0.38095238095238093</v>
      </c>
      <c r="BW35">
        <f>1-(($AN$33-$AP$31)/($AP$32-$AP$31))</f>
        <v>0.39130434782608692</v>
      </c>
      <c r="BX35">
        <f>(($AO$33-$AP$31)/($AP$32-$AP$31))</f>
        <v>0.30434782608695654</v>
      </c>
      <c r="BY35">
        <f>1-(($AQ$32-$AP$31)/($AP$32-$AP$31))</f>
        <v>8.6956521739130488E-2</v>
      </c>
      <c r="BZ35">
        <f>1-(($AN$33-$AQ$31)/($AQ$32-$AQ$31))</f>
        <v>0.31818181818181823</v>
      </c>
      <c r="CA35">
        <f>(($AO$33-$AQ$31)/($AQ$32-$AQ$31))</f>
        <v>0.36363636363636365</v>
      </c>
      <c r="CB35">
        <f>(($AP$31-$AQ$31)/($AQ$32-$AQ$31))</f>
        <v>4.5454545454545456E-2</v>
      </c>
    </row>
    <row r="36" spans="1:80" x14ac:dyDescent="0.25">
      <c r="A36">
        <v>35</v>
      </c>
      <c r="B36">
        <v>90.631684000000007</v>
      </c>
      <c r="C36" s="3">
        <v>1</v>
      </c>
      <c r="P36">
        <v>1</v>
      </c>
      <c r="Q36" t="str">
        <f t="shared" si="0"/>
        <v>1</v>
      </c>
      <c r="R36" t="s">
        <v>22</v>
      </c>
      <c r="X36" t="s">
        <v>282</v>
      </c>
      <c r="Y36" t="s">
        <v>265</v>
      </c>
      <c r="AN36">
        <v>776</v>
      </c>
      <c r="AO36">
        <v>770</v>
      </c>
      <c r="AP36">
        <v>806</v>
      </c>
      <c r="AQ36">
        <v>805</v>
      </c>
      <c r="AT36">
        <f>(($AO$34-$AN$33)/($AN$34-$AN$33))</f>
        <v>0.69565217391304346</v>
      </c>
      <c r="AU36">
        <f>(($AP$32-$AN$33)/($AN$34-$AN$33))</f>
        <v>0.39130434782608697</v>
      </c>
      <c r="AV36">
        <f>(($AQ$32-$AN$33)/($AN$34-$AN$33))</f>
        <v>0.30434782608695654</v>
      </c>
      <c r="AW36">
        <f>(($AN$33-$AO$33)/($AO$34-$AO$33))</f>
        <v>0.30434782608695654</v>
      </c>
      <c r="AX36">
        <f>(($AP$32-$AO$33)/($AO$34-$AO$33))</f>
        <v>0.69565217391304346</v>
      </c>
      <c r="AY36">
        <f>(($AQ$32-$AO$33)/($AO$34-$AO$33))</f>
        <v>0.60869565217391308</v>
      </c>
      <c r="AZ36">
        <f>(($AN$34-$AP$32)/($AP$33-$AP$32))</f>
        <v>0.60869565217391308</v>
      </c>
      <c r="BA36">
        <f>(($AO$34-$AP$32)/($AP$33-$AP$32))</f>
        <v>0.30434782608695654</v>
      </c>
      <c r="BB36">
        <f>(($AQ$33-$AP$32)/($AP$33-$AP$32))</f>
        <v>0.95652173913043481</v>
      </c>
      <c r="BC36">
        <f>(($AN$34-$AQ$32)/($AQ$33-$AQ$32))</f>
        <v>0.66666666666666663</v>
      </c>
      <c r="BD36">
        <f>(($AO$34-$AQ$32)/($AQ$33-$AQ$32))</f>
        <v>0.375</v>
      </c>
      <c r="BE36">
        <f>(($AP$32-$AQ$32)/($AQ$33-$AQ$32))</f>
        <v>8.3333333333333329E-2</v>
      </c>
      <c r="BG36" t="s">
        <v>22</v>
      </c>
      <c r="BH36">
        <v>178</v>
      </c>
      <c r="BI36">
        <f>($BH$45-$BH$42)/200</f>
        <v>7.4999999999999997E-2</v>
      </c>
      <c r="BQ36">
        <f>1-(($AO$34-$AN$33)/($AN$34-$AN$33))</f>
        <v>0.30434782608695654</v>
      </c>
      <c r="BR36">
        <f>(($AP$32-$AN$33)/($AN$34-$AN$33))</f>
        <v>0.39130434782608697</v>
      </c>
      <c r="BS36">
        <f>(($AQ$32-$AN$33)/($AN$34-$AN$33))</f>
        <v>0.30434782608695654</v>
      </c>
      <c r="BT36">
        <f>(($AN$33-$AO$33)/($AO$34-$AO$33))</f>
        <v>0.30434782608695654</v>
      </c>
      <c r="BU36">
        <f>1-(($AP$32-$AO$33)/($AO$34-$AO$33))</f>
        <v>0.30434782608695654</v>
      </c>
      <c r="BV36">
        <f>1-(($AQ$32-$AO$33)/($AO$34-$AO$33))</f>
        <v>0.39130434782608692</v>
      </c>
      <c r="BW36">
        <f>1-(($AN$34-$AP$32)/($AP$33-$AP$32))</f>
        <v>0.39130434782608692</v>
      </c>
      <c r="BX36">
        <f>(($AO$34-$AP$32)/($AP$33-$AP$32))</f>
        <v>0.30434782608695654</v>
      </c>
      <c r="BY36">
        <f>1-(($AQ$33-$AP$32)/($AP$33-$AP$32))</f>
        <v>4.3478260869565188E-2</v>
      </c>
      <c r="BZ36">
        <f>1-(($AN$34-$AQ$32)/($AQ$33-$AQ$32))</f>
        <v>0.33333333333333337</v>
      </c>
      <c r="CA36">
        <f>(($AO$34-$AQ$32)/($AQ$33-$AQ$32))</f>
        <v>0.375</v>
      </c>
      <c r="CB36">
        <f>(($AP$32-$AQ$32)/($AQ$33-$AQ$32))</f>
        <v>8.3333333333333329E-2</v>
      </c>
    </row>
    <row r="37" spans="1:80" x14ac:dyDescent="0.25">
      <c r="A37">
        <v>36</v>
      </c>
      <c r="B37">
        <v>90.618726000000009</v>
      </c>
      <c r="C37" s="3">
        <v>1</v>
      </c>
      <c r="P37">
        <v>1</v>
      </c>
      <c r="Q37" t="str">
        <f t="shared" si="0"/>
        <v>1</v>
      </c>
      <c r="R37">
        <v>2</v>
      </c>
      <c r="X37" t="s">
        <v>282</v>
      </c>
      <c r="Y37" t="s">
        <v>266</v>
      </c>
      <c r="AB37" t="s">
        <v>280</v>
      </c>
      <c r="AC37" t="str">
        <f>CONCATENATE($R37,$R38,$R39,$R40)</f>
        <v>2143</v>
      </c>
      <c r="AN37">
        <v>798</v>
      </c>
      <c r="AO37">
        <v>792</v>
      </c>
      <c r="AP37">
        <v>829</v>
      </c>
      <c r="AQ37">
        <v>827</v>
      </c>
      <c r="AT37">
        <f>(($AO$35-$AN$34)/($AN$35-$AN$34))</f>
        <v>0.68181818181818177</v>
      </c>
      <c r="AU37">
        <f>(($AP$33-$AN$34)/($AN$35-$AN$34))</f>
        <v>0.40909090909090912</v>
      </c>
      <c r="AV37">
        <f>(($AQ$33-$AN$34)/($AN$35-$AN$34))</f>
        <v>0.36363636363636365</v>
      </c>
      <c r="AW37">
        <f>(($AN$34-$AO$34)/($AO$35-$AO$34))</f>
        <v>0.31818181818181818</v>
      </c>
      <c r="AX37">
        <f>(($AP$33-$AO$34)/($AO$35-$AO$34))</f>
        <v>0.72727272727272729</v>
      </c>
      <c r="AY37">
        <f>(($AQ$33-$AO$34)/($AO$35-$AO$34))</f>
        <v>0.68181818181818177</v>
      </c>
      <c r="AZ37">
        <f>(($AN$35-$AP$33)/($AP$34-$AP$33))</f>
        <v>0.59090909090909094</v>
      </c>
      <c r="BA37">
        <f>(($AO$35-$AP$33)/($AP$34-$AP$33))</f>
        <v>0.27272727272727271</v>
      </c>
      <c r="BB37">
        <f>(($AQ$34-$AP$34)/($AP$35-$AP$34))</f>
        <v>0</v>
      </c>
      <c r="BC37">
        <f>(($AN$35-$AQ$33)/($AQ$34-$AQ$33))</f>
        <v>0.60869565217391308</v>
      </c>
      <c r="BD37">
        <f>(($AO$35-$AQ$33)/($AQ$34-$AQ$33))</f>
        <v>0.30434782608695654</v>
      </c>
      <c r="BE37">
        <f>(($AP$33-$AQ$33)/($AQ$34-$AQ$33))</f>
        <v>4.3478260869565216E-2</v>
      </c>
      <c r="BG37">
        <v>2</v>
      </c>
      <c r="BH37">
        <v>179</v>
      </c>
      <c r="BI37">
        <f>($BH$46-$BH$43)/200</f>
        <v>7.0000000000000007E-2</v>
      </c>
      <c r="BQ37">
        <f>1-(($AO$35-$AN$34)/($AN$35-$AN$34))</f>
        <v>0.31818181818181823</v>
      </c>
      <c r="BR37">
        <f>(($AP$33-$AN$34)/($AN$35-$AN$34))</f>
        <v>0.40909090909090912</v>
      </c>
      <c r="BS37">
        <f>(($AQ$33-$AN$34)/($AN$35-$AN$34))</f>
        <v>0.36363636363636365</v>
      </c>
      <c r="BT37">
        <f>(($AN$34-$AO$34)/($AO$35-$AO$34))</f>
        <v>0.31818181818181818</v>
      </c>
      <c r="BU37">
        <f>1-(($AP$33-$AO$34)/($AO$35-$AO$34))</f>
        <v>0.27272727272727271</v>
      </c>
      <c r="BV37">
        <f>1-(($AQ$33-$AO$34)/($AO$35-$AO$34))</f>
        <v>0.31818181818181823</v>
      </c>
      <c r="BW37">
        <f>1-(($AN$35-$AP$33)/($AP$34-$AP$33))</f>
        <v>0.40909090909090906</v>
      </c>
      <c r="BX37">
        <f>(($AO$35-$AP$33)/($AP$34-$AP$33))</f>
        <v>0.27272727272727271</v>
      </c>
      <c r="BY37">
        <f>(($AQ$34-$AP$34)/($AP$35-$AP$34))</f>
        <v>0</v>
      </c>
      <c r="BZ37">
        <f>1-(($AN$35-$AQ$33)/($AQ$34-$AQ$33))</f>
        <v>0.39130434782608692</v>
      </c>
      <c r="CA37">
        <f>(($AO$35-$AQ$33)/($AQ$34-$AQ$33))</f>
        <v>0.30434782608695654</v>
      </c>
      <c r="CB37">
        <f>(($AP$33-$AQ$33)/($AQ$34-$AQ$33))</f>
        <v>4.3478260869565216E-2</v>
      </c>
    </row>
    <row r="38" spans="1:80" x14ac:dyDescent="0.25">
      <c r="A38">
        <v>37</v>
      </c>
      <c r="B38">
        <v>90.671019000000001</v>
      </c>
      <c r="C38" s="3">
        <v>1</v>
      </c>
      <c r="P38">
        <v>1</v>
      </c>
      <c r="Q38" t="str">
        <f t="shared" si="0"/>
        <v>1</v>
      </c>
      <c r="R38">
        <v>1</v>
      </c>
      <c r="X38" t="s">
        <v>282</v>
      </c>
      <c r="Y38" t="s">
        <v>268</v>
      </c>
      <c r="AN38">
        <v>819</v>
      </c>
      <c r="AO38">
        <v>813</v>
      </c>
      <c r="AP38">
        <v>851</v>
      </c>
      <c r="AQ38">
        <v>849</v>
      </c>
      <c r="AT38">
        <f>(($AO$36-$AN$35)/($AN$36-$AN$35))</f>
        <v>0.76</v>
      </c>
      <c r="AU38">
        <f>(($AP$34-$AN$35)/($AN$36-$AN$35))</f>
        <v>0.36</v>
      </c>
      <c r="AV38">
        <f>(($AQ$34-$AN$35)/($AN$36-$AN$35))</f>
        <v>0.36</v>
      </c>
      <c r="AW38">
        <f>(($AN$35-$AO$35)/($AO$36-$AO$35))</f>
        <v>0.26923076923076922</v>
      </c>
      <c r="AX38">
        <f>(($AP$34-$AO$35)/($AO$36-$AO$35))</f>
        <v>0.61538461538461542</v>
      </c>
      <c r="AY38">
        <f>(($AQ$34-$AO$35)/($AO$36-$AO$35))</f>
        <v>0.61538461538461542</v>
      </c>
      <c r="AZ38">
        <f>(($AN$36-$AP$34)/($AP$35-$AP$34))</f>
        <v>0.64</v>
      </c>
      <c r="BA38">
        <f>(($AO$36-$AP$34)/($AP$35-$AP$34))</f>
        <v>0.4</v>
      </c>
      <c r="BB38">
        <f>(($AQ$35-$AP$34)/($AP$35-$AP$34))</f>
        <v>0.92</v>
      </c>
      <c r="BC38">
        <f>(($AN$36-$AQ$34)/($AQ$35-$AQ$34))</f>
        <v>0.69565217391304346</v>
      </c>
      <c r="BD38">
        <f>(($AO$36-$AQ$34)/($AQ$35-$AQ$34))</f>
        <v>0.43478260869565216</v>
      </c>
      <c r="BE38">
        <f>(($AP$34-$AQ$34)/($AQ$35-$AQ$34))</f>
        <v>0</v>
      </c>
      <c r="BG38">
        <v>1</v>
      </c>
      <c r="BH38">
        <v>187</v>
      </c>
      <c r="BI38">
        <f>($BH$47-$BH$44)/200</f>
        <v>0.105</v>
      </c>
      <c r="BQ38">
        <f>1-(($AO$36-$AN$35)/($AN$36-$AN$35))</f>
        <v>0.24</v>
      </c>
      <c r="BR38">
        <f>(($AP$34-$AN$35)/($AN$36-$AN$35))</f>
        <v>0.36</v>
      </c>
      <c r="BS38">
        <f>(($AQ$34-$AN$35)/($AN$36-$AN$35))</f>
        <v>0.36</v>
      </c>
      <c r="BT38">
        <f>(($AN$35-$AO$35)/($AO$36-$AO$35))</f>
        <v>0.26923076923076922</v>
      </c>
      <c r="BU38">
        <f>1-(($AP$34-$AO$35)/($AO$36-$AO$35))</f>
        <v>0.38461538461538458</v>
      </c>
      <c r="BV38">
        <f>1-(($AQ$34-$AO$35)/($AO$36-$AO$35))</f>
        <v>0.38461538461538458</v>
      </c>
      <c r="BW38">
        <f>1-(($AN$36-$AP$34)/($AP$35-$AP$34))</f>
        <v>0.36</v>
      </c>
      <c r="BX38">
        <f>(($AO$36-$AP$34)/($AP$35-$AP$34))</f>
        <v>0.4</v>
      </c>
      <c r="BY38">
        <f>1-(($AQ$35-$AP$34)/($AP$35-$AP$34))</f>
        <v>7.999999999999996E-2</v>
      </c>
      <c r="BZ38">
        <f>1-(($AN$36-$AQ$34)/($AQ$35-$AQ$34))</f>
        <v>0.30434782608695654</v>
      </c>
      <c r="CA38">
        <f>(($AO$36-$AQ$34)/($AQ$35-$AQ$34))</f>
        <v>0.43478260869565216</v>
      </c>
      <c r="CB38">
        <f>(($AP$34-$AQ$34)/($AQ$35-$AQ$34))</f>
        <v>0</v>
      </c>
    </row>
    <row r="39" spans="1:80" x14ac:dyDescent="0.25">
      <c r="A39">
        <v>38</v>
      </c>
      <c r="B39">
        <v>90.663927999999999</v>
      </c>
      <c r="C39" s="3">
        <v>1</v>
      </c>
      <c r="P39">
        <v>1</v>
      </c>
      <c r="Q39" t="str">
        <f t="shared" si="0"/>
        <v>1</v>
      </c>
      <c r="R39">
        <v>4</v>
      </c>
      <c r="X39" t="s">
        <v>282</v>
      </c>
      <c r="Y39" t="s">
        <v>264</v>
      </c>
      <c r="AN39">
        <v>841</v>
      </c>
      <c r="AO39">
        <v>834</v>
      </c>
      <c r="AP39">
        <v>886</v>
      </c>
      <c r="AQ39">
        <v>873</v>
      </c>
      <c r="AT39">
        <f>(($AO$37-$AN$36)/($AN$37-$AN$36))</f>
        <v>0.72727272727272729</v>
      </c>
      <c r="AU39">
        <f>(($AP$35-$AN$36)/($AN$37-$AN$36))</f>
        <v>0.40909090909090912</v>
      </c>
      <c r="AV39">
        <f>(($AQ$35-$AN$36)/($AN$37-$AN$36))</f>
        <v>0.31818181818181818</v>
      </c>
      <c r="AW39">
        <f>(($AN$36-$AO$36)/($AO$37-$AO$36))</f>
        <v>0.27272727272727271</v>
      </c>
      <c r="AX39">
        <f>(($AP$35-$AO$36)/($AO$37-$AO$36))</f>
        <v>0.68181818181818177</v>
      </c>
      <c r="AY39">
        <f>(($AQ$35-$AO$36)/($AO$37-$AO$36))</f>
        <v>0.59090909090909094</v>
      </c>
      <c r="AZ39">
        <f>(($AN$37-$AP$35)/($AP$36-$AP$35))</f>
        <v>0.61904761904761907</v>
      </c>
      <c r="BA39">
        <f>(($AO$37-$AP$35)/($AP$36-$AP$35))</f>
        <v>0.33333333333333331</v>
      </c>
      <c r="BB39">
        <f>(($AQ$36-$AP$35)/($AP$36-$AP$35))</f>
        <v>0.95238095238095233</v>
      </c>
      <c r="BC39">
        <f>(($AN$37-$AQ$35)/($AQ$36-$AQ$35))</f>
        <v>0.68181818181818177</v>
      </c>
      <c r="BD39">
        <f>(($AO$37-$AQ$35)/($AQ$36-$AQ$35))</f>
        <v>0.40909090909090912</v>
      </c>
      <c r="BE39">
        <f>(($AP$35-$AQ$35)/($AQ$36-$AQ$35))</f>
        <v>9.0909090909090912E-2</v>
      </c>
      <c r="BG39">
        <v>4</v>
      </c>
      <c r="BH39">
        <v>193</v>
      </c>
      <c r="BI39">
        <f>($BH$48-$BH$45)/200</f>
        <v>7.0000000000000007E-2</v>
      </c>
      <c r="BQ39">
        <f>1-(($AO$37-$AN$36)/($AN$37-$AN$36))</f>
        <v>0.27272727272727271</v>
      </c>
      <c r="BR39">
        <f>(($AP$35-$AN$36)/($AN$37-$AN$36))</f>
        <v>0.40909090909090912</v>
      </c>
      <c r="BS39">
        <f>(($AQ$35-$AN$36)/($AN$37-$AN$36))</f>
        <v>0.31818181818181818</v>
      </c>
      <c r="BT39">
        <f>(($AN$36-$AO$36)/($AO$37-$AO$36))</f>
        <v>0.27272727272727271</v>
      </c>
      <c r="BU39">
        <f>1-(($AP$35-$AO$36)/($AO$37-$AO$36))</f>
        <v>0.31818181818181823</v>
      </c>
      <c r="BV39">
        <f>1-(($AQ$35-$AO$36)/($AO$37-$AO$36))</f>
        <v>0.40909090909090906</v>
      </c>
      <c r="BW39">
        <f>1-(($AN$37-$AP$35)/($AP$36-$AP$35))</f>
        <v>0.38095238095238093</v>
      </c>
      <c r="BX39">
        <f>(($AO$37-$AP$35)/($AP$36-$AP$35))</f>
        <v>0.33333333333333331</v>
      </c>
      <c r="BY39">
        <f>1-(($AQ$36-$AP$35)/($AP$36-$AP$35))</f>
        <v>4.7619047619047672E-2</v>
      </c>
      <c r="BZ39">
        <f>1-(($AN$37-$AQ$35)/($AQ$36-$AQ$35))</f>
        <v>0.31818181818181823</v>
      </c>
      <c r="CA39">
        <f>(($AO$37-$AQ$35)/($AQ$36-$AQ$35))</f>
        <v>0.40909090909090912</v>
      </c>
      <c r="CB39">
        <f>(($AP$35-$AQ$35)/($AQ$36-$AQ$35))</f>
        <v>9.0909090909090912E-2</v>
      </c>
    </row>
    <row r="40" spans="1:80" x14ac:dyDescent="0.25">
      <c r="A40">
        <v>39</v>
      </c>
      <c r="B40">
        <v>90.65780500000001</v>
      </c>
      <c r="C40" s="3">
        <v>1</v>
      </c>
      <c r="H40">
        <v>89.43081500000001</v>
      </c>
      <c r="I40" s="4">
        <v>4</v>
      </c>
      <c r="P40">
        <v>2</v>
      </c>
      <c r="Q40" t="str">
        <f t="shared" si="0"/>
        <v>14</v>
      </c>
      <c r="R40">
        <v>3</v>
      </c>
      <c r="X40" t="s">
        <v>282</v>
      </c>
      <c r="Y40" t="s">
        <v>265</v>
      </c>
      <c r="AN40">
        <v>864</v>
      </c>
      <c r="AO40">
        <v>856</v>
      </c>
      <c r="AP40">
        <v>910</v>
      </c>
      <c r="AQ40">
        <v>895</v>
      </c>
      <c r="AT40">
        <f>(($AO$38-$AN$37)/($AN$38-$AN$37))</f>
        <v>0.7142857142857143</v>
      </c>
      <c r="AU40">
        <f>(($AP$36-$AN$37)/($AN$38-$AN$37))</f>
        <v>0.38095238095238093</v>
      </c>
      <c r="AV40">
        <f>(($AQ$36-$AN$37)/($AN$38-$AN$37))</f>
        <v>0.33333333333333331</v>
      </c>
      <c r="AW40">
        <f>(($AN$37-$AO$37)/($AO$38-$AO$37))</f>
        <v>0.2857142857142857</v>
      </c>
      <c r="AX40">
        <f>(($AP$36-$AO$37)/($AO$38-$AO$37))</f>
        <v>0.66666666666666663</v>
      </c>
      <c r="AY40">
        <f>(($AQ$36-$AO$37)/($AO$38-$AO$37))</f>
        <v>0.61904761904761907</v>
      </c>
      <c r="AZ40">
        <f>(($AN$38-$AP$36)/($AP$37-$AP$36))</f>
        <v>0.56521739130434778</v>
      </c>
      <c r="BA40">
        <f>(($AO$38-$AP$36)/($AP$37-$AP$36))</f>
        <v>0.30434782608695654</v>
      </c>
      <c r="BB40">
        <f>(($AQ$37-$AP$36)/($AP$37-$AP$36))</f>
        <v>0.91304347826086951</v>
      </c>
      <c r="BC40">
        <f>(($AN$38-$AQ$36)/($AQ$37-$AQ$36))</f>
        <v>0.63636363636363635</v>
      </c>
      <c r="BD40">
        <f>(($AO$38-$AQ$36)/($AQ$37-$AQ$36))</f>
        <v>0.36363636363636365</v>
      </c>
      <c r="BE40">
        <f>(($AP$36-$AQ$36)/($AQ$37-$AQ$36))</f>
        <v>4.5454545454545456E-2</v>
      </c>
      <c r="BG40">
        <v>3</v>
      </c>
      <c r="BH40">
        <v>195</v>
      </c>
      <c r="BI40">
        <f>($BH$49-$BH$46)/200</f>
        <v>8.5000000000000006E-2</v>
      </c>
      <c r="BQ40">
        <f>1-(($AO$38-$AN$37)/($AN$38-$AN$37))</f>
        <v>0.2857142857142857</v>
      </c>
      <c r="BR40">
        <f>(($AP$36-$AN$37)/($AN$38-$AN$37))</f>
        <v>0.38095238095238093</v>
      </c>
      <c r="BS40">
        <f>(($AQ$36-$AN$37)/($AN$38-$AN$37))</f>
        <v>0.33333333333333331</v>
      </c>
      <c r="BT40">
        <f>(($AN$37-$AO$37)/($AO$38-$AO$37))</f>
        <v>0.2857142857142857</v>
      </c>
      <c r="BU40">
        <f>1-(($AP$36-$AO$37)/($AO$38-$AO$37))</f>
        <v>0.33333333333333337</v>
      </c>
      <c r="BV40">
        <f>1-(($AQ$36-$AO$37)/($AO$38-$AO$37))</f>
        <v>0.38095238095238093</v>
      </c>
      <c r="BW40">
        <f>1-(($AN$38-$AP$36)/($AP$37-$AP$36))</f>
        <v>0.43478260869565222</v>
      </c>
      <c r="BX40">
        <f>(($AO$38-$AP$36)/($AP$37-$AP$36))</f>
        <v>0.30434782608695654</v>
      </c>
      <c r="BY40">
        <f>1-(($AQ$37-$AP$36)/($AP$37-$AP$36))</f>
        <v>8.6956521739130488E-2</v>
      </c>
      <c r="BZ40">
        <f>1-(($AN$38-$AQ$36)/($AQ$37-$AQ$36))</f>
        <v>0.36363636363636365</v>
      </c>
      <c r="CA40">
        <f>(($AO$38-$AQ$36)/($AQ$37-$AQ$36))</f>
        <v>0.36363636363636365</v>
      </c>
      <c r="CB40">
        <f>(($AP$36-$AQ$36)/($AQ$37-$AQ$36))</f>
        <v>4.5454545454545456E-2</v>
      </c>
    </row>
    <row r="41" spans="1:80" x14ac:dyDescent="0.25">
      <c r="A41">
        <v>40</v>
      </c>
      <c r="F41">
        <v>91.408673000000007</v>
      </c>
      <c r="G41" s="5">
        <v>3</v>
      </c>
      <c r="H41">
        <v>89.374541000000008</v>
      </c>
      <c r="I41" s="4">
        <v>4</v>
      </c>
      <c r="P41">
        <v>2</v>
      </c>
      <c r="Q41" t="str">
        <f t="shared" si="0"/>
        <v>34</v>
      </c>
      <c r="R41">
        <v>2</v>
      </c>
      <c r="X41" t="s">
        <v>282</v>
      </c>
      <c r="Y41" t="s">
        <v>266</v>
      </c>
      <c r="AB41" t="s">
        <v>282</v>
      </c>
      <c r="AC41" t="str">
        <f>CONCATENATE($R41,$R42,$R43,$R44)</f>
        <v>2134</v>
      </c>
      <c r="AN41">
        <v>873</v>
      </c>
      <c r="AO41">
        <v>884</v>
      </c>
      <c r="AP41">
        <v>935</v>
      </c>
      <c r="AQ41">
        <v>915</v>
      </c>
      <c r="AT41">
        <f>(($AO$39-$AN$38)/($AN$39-$AN$38))</f>
        <v>0.68181818181818177</v>
      </c>
      <c r="AU41">
        <f>(($AP$37-$AN$38)/($AN$39-$AN$38))</f>
        <v>0.45454545454545453</v>
      </c>
      <c r="AV41">
        <f>(($AQ$37-$AN$38)/($AN$39-$AN$38))</f>
        <v>0.36363636363636365</v>
      </c>
      <c r="AW41">
        <f>(($AN$38-$AO$38)/($AO$39-$AO$38))</f>
        <v>0.2857142857142857</v>
      </c>
      <c r="AX41">
        <f>(($AP$37-$AO$38)/($AO$39-$AO$38))</f>
        <v>0.76190476190476186</v>
      </c>
      <c r="AY41">
        <f>(($AQ$37-$AO$38)/($AO$39-$AO$38))</f>
        <v>0.66666666666666663</v>
      </c>
      <c r="AZ41">
        <f>(($AN$39-$AP$37)/($AP$38-$AP$37))</f>
        <v>0.54545454545454541</v>
      </c>
      <c r="BA41">
        <f>(($AO$39-$AP$37)/($AP$38-$AP$37))</f>
        <v>0.22727272727272727</v>
      </c>
      <c r="BB41">
        <f>(($AQ$38-$AP$37)/($AP$38-$AP$37))</f>
        <v>0.90909090909090906</v>
      </c>
      <c r="BC41">
        <f>(($AN$39-$AQ$37)/($AQ$38-$AQ$37))</f>
        <v>0.63636363636363635</v>
      </c>
      <c r="BD41">
        <f>(($AO$39-$AQ$37)/($AQ$38-$AQ$37))</f>
        <v>0.31818181818181818</v>
      </c>
      <c r="BE41">
        <f>(($AP$37-$AQ$37)/($AQ$38-$AQ$37))</f>
        <v>9.0909090909090912E-2</v>
      </c>
      <c r="BG41">
        <v>2</v>
      </c>
      <c r="BH41">
        <v>203</v>
      </c>
      <c r="BI41">
        <f>($BH$50-$BH$47)/200</f>
        <v>7.4999999999999997E-2</v>
      </c>
      <c r="BQ41">
        <f>1-(($AO$39-$AN$38)/($AN$39-$AN$38))</f>
        <v>0.31818181818181823</v>
      </c>
      <c r="BR41">
        <f>(($AP$37-$AN$38)/($AN$39-$AN$38))</f>
        <v>0.45454545454545453</v>
      </c>
      <c r="BS41">
        <f>(($AQ$37-$AN$38)/($AN$39-$AN$38))</f>
        <v>0.36363636363636365</v>
      </c>
      <c r="BT41">
        <f>(($AN$38-$AO$38)/($AO$39-$AO$38))</f>
        <v>0.2857142857142857</v>
      </c>
      <c r="BU41">
        <f>1-(($AP$37-$AO$38)/($AO$39-$AO$38))</f>
        <v>0.23809523809523814</v>
      </c>
      <c r="BV41">
        <f>1-(($AQ$37-$AO$38)/($AO$39-$AO$38))</f>
        <v>0.33333333333333337</v>
      </c>
      <c r="BW41">
        <f>1-(($AN$39-$AP$37)/($AP$38-$AP$37))</f>
        <v>0.45454545454545459</v>
      </c>
      <c r="BX41">
        <f>(($AO$39-$AP$37)/($AP$38-$AP$37))</f>
        <v>0.22727272727272727</v>
      </c>
      <c r="BY41">
        <f>1-(($AQ$38-$AP$37)/($AP$38-$AP$37))</f>
        <v>9.0909090909090939E-2</v>
      </c>
      <c r="BZ41">
        <f>1-(($AN$39-$AQ$37)/($AQ$38-$AQ$37))</f>
        <v>0.36363636363636365</v>
      </c>
      <c r="CA41">
        <f>(($AO$39-$AQ$37)/($AQ$38-$AQ$37))</f>
        <v>0.31818181818181818</v>
      </c>
      <c r="CB41">
        <f>(($AP$37-$AQ$37)/($AQ$38-$AQ$37))</f>
        <v>9.0909090909090912E-2</v>
      </c>
    </row>
    <row r="42" spans="1:80" x14ac:dyDescent="0.25">
      <c r="A42">
        <v>41</v>
      </c>
      <c r="F42">
        <v>91.409592000000004</v>
      </c>
      <c r="G42" s="5">
        <v>3</v>
      </c>
      <c r="H42">
        <v>89.396733000000012</v>
      </c>
      <c r="I42" s="4">
        <v>4</v>
      </c>
      <c r="P42">
        <v>2</v>
      </c>
      <c r="Q42" t="str">
        <f t="shared" si="0"/>
        <v>34</v>
      </c>
      <c r="R42">
        <v>1</v>
      </c>
      <c r="X42" t="s">
        <v>281</v>
      </c>
      <c r="Y42" t="s">
        <v>267</v>
      </c>
      <c r="AN42">
        <v>896</v>
      </c>
      <c r="AO42">
        <v>906</v>
      </c>
      <c r="AP42">
        <v>958</v>
      </c>
      <c r="AQ42">
        <v>935</v>
      </c>
      <c r="AT42">
        <f>(($AO$40-$AN$39)/($AN$40-$AN$39))</f>
        <v>0.65217391304347827</v>
      </c>
      <c r="AU42">
        <f>(($AP$38-$AN$39)/($AN$40-$AN$39))</f>
        <v>0.43478260869565216</v>
      </c>
      <c r="AV42">
        <f>(($AQ$38-$AN$39)/($AN$40-$AN$39))</f>
        <v>0.34782608695652173</v>
      </c>
      <c r="AW42">
        <f>(($AN$39-$AO$39)/($AO$40-$AO$39))</f>
        <v>0.31818181818181818</v>
      </c>
      <c r="AX42">
        <f>(($AP$38-$AO$39)/($AO$40-$AO$39))</f>
        <v>0.77272727272727271</v>
      </c>
      <c r="AY42">
        <f>(($AQ$38-$AO$39)/($AO$40-$AO$39))</f>
        <v>0.68181818181818177</v>
      </c>
      <c r="BG42">
        <v>1</v>
      </c>
      <c r="BH42">
        <v>209</v>
      </c>
      <c r="BI42">
        <f>($BH$51-$BH$48)/200</f>
        <v>0.115</v>
      </c>
      <c r="BQ42">
        <f>1-(($AO$40-$AN$39)/($AN$40-$AN$39))</f>
        <v>0.34782608695652173</v>
      </c>
      <c r="BR42">
        <f>(($AP$38-$AN$39)/($AN$40-$AN$39))</f>
        <v>0.43478260869565216</v>
      </c>
      <c r="BS42">
        <f>(($AQ$38-$AN$39)/($AN$40-$AN$39))</f>
        <v>0.34782608695652173</v>
      </c>
      <c r="BT42">
        <f>(($AN$39-$AO$39)/($AO$40-$AO$39))</f>
        <v>0.31818181818181818</v>
      </c>
      <c r="BU42">
        <f>1-(($AP$38-$AO$39)/($AO$40-$AO$39))</f>
        <v>0.22727272727272729</v>
      </c>
      <c r="BV42">
        <f>1-(($AQ$38-$AO$39)/($AO$40-$AO$39))</f>
        <v>0.31818181818181823</v>
      </c>
    </row>
    <row r="43" spans="1:80" x14ac:dyDescent="0.25">
      <c r="A43">
        <v>42</v>
      </c>
      <c r="F43">
        <v>91.409285000000011</v>
      </c>
      <c r="G43" s="5">
        <v>3</v>
      </c>
      <c r="H43">
        <v>89.40918400000001</v>
      </c>
      <c r="I43" s="4">
        <v>4</v>
      </c>
      <c r="P43">
        <v>2</v>
      </c>
      <c r="Q43" t="str">
        <f t="shared" si="0"/>
        <v>34</v>
      </c>
      <c r="R43">
        <v>3</v>
      </c>
      <c r="X43" t="s">
        <v>280</v>
      </c>
      <c r="Y43" t="s">
        <v>259</v>
      </c>
      <c r="AN43">
        <v>920</v>
      </c>
      <c r="AO43">
        <v>927</v>
      </c>
      <c r="AP43">
        <v>979</v>
      </c>
      <c r="AQ43">
        <v>957</v>
      </c>
      <c r="BG43">
        <v>3</v>
      </c>
      <c r="BH43">
        <v>217</v>
      </c>
      <c r="BI43">
        <f>($BH$52-$BH$49)/200</f>
        <v>7.0000000000000007E-2</v>
      </c>
    </row>
    <row r="44" spans="1:80" x14ac:dyDescent="0.25">
      <c r="A44">
        <v>43</v>
      </c>
      <c r="F44">
        <v>91.437756000000007</v>
      </c>
      <c r="G44" s="5">
        <v>3</v>
      </c>
      <c r="H44">
        <v>89.404948000000005</v>
      </c>
      <c r="I44" s="4">
        <v>4</v>
      </c>
      <c r="P44">
        <v>2</v>
      </c>
      <c r="Q44" t="str">
        <f t="shared" si="0"/>
        <v>34</v>
      </c>
      <c r="R44">
        <v>4</v>
      </c>
      <c r="X44" t="s">
        <v>280</v>
      </c>
      <c r="Y44" t="s">
        <v>260</v>
      </c>
      <c r="AN44">
        <v>945</v>
      </c>
      <c r="AO44">
        <v>950</v>
      </c>
      <c r="AP44">
        <v>1002</v>
      </c>
      <c r="AQ44">
        <v>980</v>
      </c>
      <c r="BG44">
        <v>4</v>
      </c>
      <c r="BH44">
        <v>217</v>
      </c>
      <c r="BI44">
        <f>($BH$53-$BH$50)/200</f>
        <v>7.4999999999999997E-2</v>
      </c>
    </row>
    <row r="45" spans="1:80" x14ac:dyDescent="0.25">
      <c r="A45">
        <v>44</v>
      </c>
      <c r="F45">
        <v>91.442551000000009</v>
      </c>
      <c r="G45" s="5">
        <v>3</v>
      </c>
      <c r="H45">
        <v>89.404439000000011</v>
      </c>
      <c r="I45" s="4">
        <v>4</v>
      </c>
      <c r="P45">
        <v>2</v>
      </c>
      <c r="Q45" t="str">
        <f t="shared" si="0"/>
        <v>34</v>
      </c>
      <c r="R45">
        <v>2</v>
      </c>
      <c r="X45" t="s">
        <v>280</v>
      </c>
      <c r="Y45" t="s">
        <v>261</v>
      </c>
      <c r="AB45" t="s">
        <v>282</v>
      </c>
      <c r="AC45" t="str">
        <f>CONCATENATE($R45,$R46,$R47,$R48)</f>
        <v>2134</v>
      </c>
      <c r="AN45">
        <v>966</v>
      </c>
      <c r="AO45">
        <v>971</v>
      </c>
      <c r="AP45">
        <v>1024</v>
      </c>
      <c r="AQ45">
        <v>1002</v>
      </c>
      <c r="AT45">
        <f>(($AO$41-$AN$41)/($AN$42-$AN$41))</f>
        <v>0.47826086956521741</v>
      </c>
      <c r="AU45">
        <f>(($AP$39-$AN$41)/($AN$42-$AN$41))</f>
        <v>0.56521739130434778</v>
      </c>
      <c r="AV45">
        <f>(($AQ$39-$AN$41)/($AN$42-$AN$41))</f>
        <v>0</v>
      </c>
      <c r="AW45">
        <f>(($AN$42-$AO$41)/($AO$42-$AO$41))</f>
        <v>0.54545454545454541</v>
      </c>
      <c r="AX45">
        <f>(($AP$39-$AO$41)/($AO$42-$AO$41))</f>
        <v>9.0909090909090912E-2</v>
      </c>
      <c r="AY45">
        <f>(($AQ$40-$AO$41)/($AO$42-$AO$41))</f>
        <v>0.5</v>
      </c>
      <c r="AZ45">
        <f>(($AN$42-$AP$39)/($AP$40-$AP$39))</f>
        <v>0.41666666666666669</v>
      </c>
      <c r="BA45">
        <f>(($AO$42-$AP$39)/($AP$40-$AP$39))</f>
        <v>0.83333333333333337</v>
      </c>
      <c r="BB45">
        <f>(($AQ$40-$AP$39)/($AP$40-$AP$39))</f>
        <v>0.375</v>
      </c>
      <c r="BC45">
        <f>(($AN$41-$AQ$39)/($AQ$40-$AQ$39))</f>
        <v>0</v>
      </c>
      <c r="BD45">
        <f>(($AO$41-$AQ$39)/($AQ$40-$AQ$39))</f>
        <v>0.5</v>
      </c>
      <c r="BE45">
        <f>(($AP$39-$AQ$39)/($AQ$40-$AQ$39))</f>
        <v>0.59090909090909094</v>
      </c>
      <c r="BG45">
        <v>2</v>
      </c>
      <c r="BH45">
        <v>224</v>
      </c>
      <c r="BI45">
        <f>($BH$54-$BH$51)/200</f>
        <v>7.0000000000000007E-2</v>
      </c>
      <c r="BQ45">
        <f>(($AO$41-$AN$41)/($AN$42-$AN$41))</f>
        <v>0.47826086956521741</v>
      </c>
      <c r="BR45">
        <f>1-(($AP$39-$AN$41)/($AN$42-$AN$41))</f>
        <v>0.43478260869565222</v>
      </c>
      <c r="BS45">
        <f>(($AQ$39-$AN$41)/($AN$42-$AN$41))</f>
        <v>0</v>
      </c>
      <c r="BT45">
        <f>1-(($AN$42-$AO$41)/($AO$42-$AO$41))</f>
        <v>0.45454545454545459</v>
      </c>
      <c r="BU45">
        <f>(($AP$39-$AO$41)/($AO$42-$AO$41))</f>
        <v>9.0909090909090912E-2</v>
      </c>
      <c r="BV45">
        <f>(($AQ$40-$AO$41)/($AO$42-$AO$41))</f>
        <v>0.5</v>
      </c>
      <c r="BW45">
        <f>(($AN$42-$AP$39)/($AP$40-$AP$39))</f>
        <v>0.41666666666666669</v>
      </c>
      <c r="BX45">
        <f>1-(($AO$42-$AP$39)/($AP$40-$AP$39))</f>
        <v>0.16666666666666663</v>
      </c>
      <c r="BY45">
        <f>(($AQ$40-$AP$39)/($AP$40-$AP$39))</f>
        <v>0.375</v>
      </c>
      <c r="BZ45">
        <f>(($AN$41-$AQ$39)/($AQ$40-$AQ$39))</f>
        <v>0</v>
      </c>
      <c r="CA45">
        <f>(($AO$41-$AQ$39)/($AQ$40-$AQ$39))</f>
        <v>0.5</v>
      </c>
      <c r="CB45">
        <f>1-(($AP$39-$AQ$39)/($AQ$40-$AQ$39))</f>
        <v>0.40909090909090906</v>
      </c>
    </row>
    <row r="46" spans="1:80" x14ac:dyDescent="0.25">
      <c r="A46">
        <v>45</v>
      </c>
      <c r="F46">
        <v>91.396020000000007</v>
      </c>
      <c r="G46" s="5">
        <v>3</v>
      </c>
      <c r="H46">
        <v>89.427090000000007</v>
      </c>
      <c r="I46" s="4">
        <v>4</v>
      </c>
      <c r="P46">
        <v>2</v>
      </c>
      <c r="Q46" t="str">
        <f t="shared" si="0"/>
        <v>34</v>
      </c>
      <c r="R46">
        <v>1</v>
      </c>
      <c r="X46" t="s">
        <v>280</v>
      </c>
      <c r="Y46" t="s">
        <v>262</v>
      </c>
      <c r="AN46">
        <v>989</v>
      </c>
      <c r="AO46">
        <v>993</v>
      </c>
      <c r="AP46">
        <v>1047</v>
      </c>
      <c r="AQ46">
        <v>1025</v>
      </c>
      <c r="AT46">
        <f>(($AO$42-$AN$42)/($AN$43-$AN$42))</f>
        <v>0.41666666666666669</v>
      </c>
      <c r="AU46">
        <f>(($AP$40-$AN$42)/($AN$43-$AN$42))</f>
        <v>0.58333333333333337</v>
      </c>
      <c r="AV46">
        <f>(($AQ$40-$AN$41)/($AN$42-$AN$41))</f>
        <v>0.95652173913043481</v>
      </c>
      <c r="AW46">
        <f>(($AN$43-$AO$42)/($AO$43-$AO$42))</f>
        <v>0.66666666666666663</v>
      </c>
      <c r="AX46">
        <f>(($AP$40-$AO$42)/($AO$43-$AO$42))</f>
        <v>0.19047619047619047</v>
      </c>
      <c r="AY46">
        <f>(($AQ$41-$AO$42)/($AO$43-$AO$42))</f>
        <v>0.42857142857142855</v>
      </c>
      <c r="AZ46">
        <f>(($AN$43-$AP$40)/($AP$41-$AP$40))</f>
        <v>0.4</v>
      </c>
      <c r="BA46">
        <f>(($AO$43-$AP$40)/($AP$41-$AP$40))</f>
        <v>0.68</v>
      </c>
      <c r="BB46">
        <f>(($AQ$41-$AP$40)/($AP$41-$AP$40))</f>
        <v>0.2</v>
      </c>
      <c r="BC46">
        <f>(($AN$42-$AQ$40)/($AQ$41-$AQ$40))</f>
        <v>0.05</v>
      </c>
      <c r="BD46">
        <f>(($AO$42-$AQ$40)/($AQ$41-$AQ$40))</f>
        <v>0.55000000000000004</v>
      </c>
      <c r="BE46">
        <f>(($AP$40-$AQ$40)/($AQ$41-$AQ$40))</f>
        <v>0.75</v>
      </c>
      <c r="BG46">
        <v>1</v>
      </c>
      <c r="BH46">
        <v>231</v>
      </c>
      <c r="BI46">
        <f>($BH$55-$BH$52)/200</f>
        <v>0.1</v>
      </c>
      <c r="BQ46">
        <f>(($AO$42-$AN$42)/($AN$43-$AN$42))</f>
        <v>0.41666666666666669</v>
      </c>
      <c r="BR46">
        <f>1-(($AP$40-$AN$42)/($AN$43-$AN$42))</f>
        <v>0.41666666666666663</v>
      </c>
      <c r="BS46">
        <f>1-(($AQ$40-$AN$41)/($AN$42-$AN$41))</f>
        <v>4.3478260869565188E-2</v>
      </c>
      <c r="BT46">
        <f>1-(($AN$43-$AO$42)/($AO$43-$AO$42))</f>
        <v>0.33333333333333337</v>
      </c>
      <c r="BU46">
        <f>(($AP$40-$AO$42)/($AO$43-$AO$42))</f>
        <v>0.19047619047619047</v>
      </c>
      <c r="BV46">
        <f>(($AQ$41-$AO$42)/($AO$43-$AO$42))</f>
        <v>0.42857142857142855</v>
      </c>
      <c r="BW46">
        <f>(($AN$43-$AP$40)/($AP$41-$AP$40))</f>
        <v>0.4</v>
      </c>
      <c r="BX46">
        <f>1-(($AO$43-$AP$40)/($AP$41-$AP$40))</f>
        <v>0.31999999999999995</v>
      </c>
      <c r="BY46">
        <f>(($AQ$41-$AP$40)/($AP$41-$AP$40))</f>
        <v>0.2</v>
      </c>
      <c r="BZ46">
        <f>(($AN$42-$AQ$40)/($AQ$41-$AQ$40))</f>
        <v>0.05</v>
      </c>
      <c r="CA46">
        <f>1-(($AO$42-$AQ$40)/($AQ$41-$AQ$40))</f>
        <v>0.44999999999999996</v>
      </c>
      <c r="CB46">
        <f>1-(($AP$40-$AQ$40)/($AQ$41-$AQ$40))</f>
        <v>0.25</v>
      </c>
    </row>
    <row r="47" spans="1:80" x14ac:dyDescent="0.25">
      <c r="A47">
        <v>46</v>
      </c>
      <c r="F47">
        <v>91.389897000000005</v>
      </c>
      <c r="G47" s="5">
        <v>3</v>
      </c>
      <c r="H47">
        <v>89.43081500000001</v>
      </c>
      <c r="I47" s="4">
        <v>4</v>
      </c>
      <c r="P47">
        <v>2</v>
      </c>
      <c r="Q47" t="str">
        <f t="shared" si="0"/>
        <v>34</v>
      </c>
      <c r="R47">
        <v>3</v>
      </c>
      <c r="X47" t="s">
        <v>280</v>
      </c>
      <c r="Y47" t="s">
        <v>259</v>
      </c>
      <c r="AN47">
        <v>1011</v>
      </c>
      <c r="AO47">
        <v>1016</v>
      </c>
      <c r="AP47">
        <v>1069</v>
      </c>
      <c r="AQ47">
        <v>1047</v>
      </c>
      <c r="AT47">
        <f>(($AO$43-$AN$43)/($AN$44-$AN$43))</f>
        <v>0.28000000000000003</v>
      </c>
      <c r="AU47">
        <f>(($AP$41-$AN$43)/($AN$44-$AN$43))</f>
        <v>0.6</v>
      </c>
      <c r="AV47">
        <f>(($AQ$41-$AN$42)/($AN$43-$AN$42))</f>
        <v>0.79166666666666663</v>
      </c>
      <c r="AW47">
        <f>(($AN$44-$AO$43)/($AO$44-$AO$43))</f>
        <v>0.78260869565217395</v>
      </c>
      <c r="AX47">
        <f>(($AP$41-$AO$43)/($AO$44-$AO$43))</f>
        <v>0.34782608695652173</v>
      </c>
      <c r="AY47">
        <f>(($AQ$42-$AO$43)/($AO$44-$AO$43))</f>
        <v>0.34782608695652173</v>
      </c>
      <c r="AZ47">
        <f>(($AN$44-$AP$41)/($AP$42-$AP$41))</f>
        <v>0.43478260869565216</v>
      </c>
      <c r="BA47">
        <f>(($AO$44-$AP$41)/($AP$42-$AP$41))</f>
        <v>0.65217391304347827</v>
      </c>
      <c r="BB47">
        <f>(($AQ$42-$AP$41)/($AP$42-$AP$41))</f>
        <v>0</v>
      </c>
      <c r="BC47">
        <f>(($AN$43-$AQ$41)/($AQ$42-$AQ$41))</f>
        <v>0.25</v>
      </c>
      <c r="BD47">
        <f>(($AO$43-$AQ$41)/($AQ$42-$AQ$41))</f>
        <v>0.6</v>
      </c>
      <c r="BE47">
        <f>(($AP$41-$AQ$42)/($AQ$43-$AQ$42))</f>
        <v>0</v>
      </c>
      <c r="BG47">
        <v>3</v>
      </c>
      <c r="BH47">
        <v>238</v>
      </c>
      <c r="BI47">
        <f>($BH$56-$BH$53)/200</f>
        <v>0.08</v>
      </c>
      <c r="BQ47">
        <f>(($AO$43-$AN$43)/($AN$44-$AN$43))</f>
        <v>0.28000000000000003</v>
      </c>
      <c r="BR47">
        <f>1-(($AP$41-$AN$43)/($AN$44-$AN$43))</f>
        <v>0.4</v>
      </c>
      <c r="BS47">
        <f>1-(($AQ$41-$AN$42)/($AN$43-$AN$42))</f>
        <v>0.20833333333333337</v>
      </c>
      <c r="BT47">
        <f>1-(($AN$44-$AO$43)/($AO$44-$AO$43))</f>
        <v>0.21739130434782605</v>
      </c>
      <c r="BU47">
        <f>(($AP$41-$AO$43)/($AO$44-$AO$43))</f>
        <v>0.34782608695652173</v>
      </c>
      <c r="BV47">
        <f>(($AQ$42-$AO$43)/($AO$44-$AO$43))</f>
        <v>0.34782608695652173</v>
      </c>
      <c r="BW47">
        <f>(($AN$44-$AP$41)/($AP$42-$AP$41))</f>
        <v>0.43478260869565216</v>
      </c>
      <c r="BX47">
        <f>1-(($AO$44-$AP$41)/($AP$42-$AP$41))</f>
        <v>0.34782608695652173</v>
      </c>
      <c r="BY47">
        <f>(($AQ$42-$AP$41)/($AP$42-$AP$41))</f>
        <v>0</v>
      </c>
      <c r="BZ47">
        <f>(($AN$43-$AQ$41)/($AQ$42-$AQ$41))</f>
        <v>0.25</v>
      </c>
      <c r="CA47">
        <f>1-(($AO$43-$AQ$41)/($AQ$42-$AQ$41))</f>
        <v>0.4</v>
      </c>
      <c r="CB47">
        <f>(($AP$41-$AQ$42)/($AQ$43-$AQ$42))</f>
        <v>0</v>
      </c>
    </row>
    <row r="48" spans="1:80" x14ac:dyDescent="0.25">
      <c r="A48">
        <v>47</v>
      </c>
      <c r="F48">
        <v>91.427550000000011</v>
      </c>
      <c r="G48" s="5">
        <v>3</v>
      </c>
      <c r="H48">
        <v>89.478825000000001</v>
      </c>
      <c r="I48" s="4">
        <v>4</v>
      </c>
      <c r="P48">
        <v>2</v>
      </c>
      <c r="Q48" t="str">
        <f t="shared" si="0"/>
        <v>34</v>
      </c>
      <c r="R48">
        <v>4</v>
      </c>
      <c r="X48" t="s">
        <v>280</v>
      </c>
      <c r="Y48" t="s">
        <v>260</v>
      </c>
      <c r="AN48">
        <v>1032</v>
      </c>
      <c r="AO48">
        <v>1038</v>
      </c>
      <c r="AP48">
        <v>1085</v>
      </c>
      <c r="AQ48">
        <v>1070</v>
      </c>
      <c r="AT48">
        <f>(($AO$44-$AN$44)/($AN$45-$AN$44))</f>
        <v>0.23809523809523808</v>
      </c>
      <c r="AU48">
        <f>(($AP$42-$AN$44)/($AN$45-$AN$44))</f>
        <v>0.61904761904761907</v>
      </c>
      <c r="AV48">
        <f>(($AQ$42-$AN$43)/($AN$44-$AN$43))</f>
        <v>0.6</v>
      </c>
      <c r="AW48">
        <f>(($AN$45-$AO$44)/($AO$45-$AO$44))</f>
        <v>0.76190476190476186</v>
      </c>
      <c r="AX48">
        <f>(($AP$42-$AO$44)/($AO$45-$AO$44))</f>
        <v>0.38095238095238093</v>
      </c>
      <c r="AY48">
        <f>(($AQ$43-$AO$44)/($AO$45-$AO$44))</f>
        <v>0.33333333333333331</v>
      </c>
      <c r="AZ48">
        <f>(($AN$45-$AP$42)/($AP$43-$AP$42))</f>
        <v>0.38095238095238093</v>
      </c>
      <c r="BA48">
        <f>(($AO$45-$AP$42)/($AP$43-$AP$42))</f>
        <v>0.61904761904761907</v>
      </c>
      <c r="BB48">
        <f>(($AQ$43-$AP$41)/($AP$42-$AP$41))</f>
        <v>0.95652173913043481</v>
      </c>
      <c r="BC48">
        <f>(($AN$44-$AQ$42)/($AQ$43-$AQ$42))</f>
        <v>0.45454545454545453</v>
      </c>
      <c r="BD48">
        <f>(($AO$44-$AQ$42)/($AQ$43-$AQ$42))</f>
        <v>0.68181818181818177</v>
      </c>
      <c r="BE48">
        <f>(($AP$42-$AQ$43)/($AQ$44-$AQ$43))</f>
        <v>4.3478260869565216E-2</v>
      </c>
      <c r="BG48">
        <v>4</v>
      </c>
      <c r="BH48">
        <v>238</v>
      </c>
      <c r="BI48">
        <f>($BH$57-$BH$54)/200</f>
        <v>0.08</v>
      </c>
      <c r="BQ48">
        <f>(($AO$44-$AN$44)/($AN$45-$AN$44))</f>
        <v>0.23809523809523808</v>
      </c>
      <c r="BR48">
        <f>1-(($AP$42-$AN$44)/($AN$45-$AN$44))</f>
        <v>0.38095238095238093</v>
      </c>
      <c r="BS48">
        <f>1-(($AQ$42-$AN$43)/($AN$44-$AN$43))</f>
        <v>0.4</v>
      </c>
      <c r="BT48">
        <f>1-(($AN$45-$AO$44)/($AO$45-$AO$44))</f>
        <v>0.23809523809523814</v>
      </c>
      <c r="BU48">
        <f>(($AP$42-$AO$44)/($AO$45-$AO$44))</f>
        <v>0.38095238095238093</v>
      </c>
      <c r="BV48">
        <f>(($AQ$43-$AO$44)/($AO$45-$AO$44))</f>
        <v>0.33333333333333331</v>
      </c>
      <c r="BW48">
        <f>(($AN$45-$AP$42)/($AP$43-$AP$42))</f>
        <v>0.38095238095238093</v>
      </c>
      <c r="BX48">
        <f>1-(($AO$45-$AP$42)/($AP$43-$AP$42))</f>
        <v>0.38095238095238093</v>
      </c>
      <c r="BY48">
        <f>1-(($AQ$43-$AP$41)/($AP$42-$AP$41))</f>
        <v>4.3478260869565188E-2</v>
      </c>
      <c r="BZ48">
        <f>(($AN$44-$AQ$42)/($AQ$43-$AQ$42))</f>
        <v>0.45454545454545453</v>
      </c>
      <c r="CA48">
        <f>1-(($AO$44-$AQ$42)/($AQ$43-$AQ$42))</f>
        <v>0.31818181818181823</v>
      </c>
      <c r="CB48">
        <f>(($AP$42-$AQ$43)/($AQ$44-$AQ$43))</f>
        <v>4.3478260869565216E-2</v>
      </c>
    </row>
    <row r="49" spans="1:80" x14ac:dyDescent="0.25">
      <c r="A49">
        <v>48</v>
      </c>
      <c r="D49">
        <v>110.01642700000001</v>
      </c>
      <c r="E49" s="2">
        <v>2</v>
      </c>
      <c r="F49">
        <v>91.408673000000007</v>
      </c>
      <c r="G49" s="5">
        <v>3</v>
      </c>
      <c r="P49">
        <v>2</v>
      </c>
      <c r="Q49" t="str">
        <f t="shared" si="0"/>
        <v>23</v>
      </c>
      <c r="R49">
        <v>2</v>
      </c>
      <c r="X49" t="s">
        <v>280</v>
      </c>
      <c r="Y49" t="s">
        <v>261</v>
      </c>
      <c r="AB49" t="s">
        <v>280</v>
      </c>
      <c r="AC49" t="str">
        <f>CONCATENATE($R49,$R50,$R51,$R52)</f>
        <v>2143</v>
      </c>
      <c r="AN49">
        <v>1053</v>
      </c>
      <c r="AO49">
        <v>1061</v>
      </c>
      <c r="AP49">
        <v>1106</v>
      </c>
      <c r="AQ49">
        <v>1082</v>
      </c>
      <c r="AT49">
        <f>(($AO$45-$AN$45)/($AN$46-$AN$45))</f>
        <v>0.21739130434782608</v>
      </c>
      <c r="AU49">
        <f>(($AP$43-$AN$45)/($AN$46-$AN$45))</f>
        <v>0.56521739130434778</v>
      </c>
      <c r="AV49">
        <f>(($AQ$43-$AN$44)/($AN$45-$AN$44))</f>
        <v>0.5714285714285714</v>
      </c>
      <c r="AW49">
        <f>(($AN$46-$AO$45)/($AO$46-$AO$45))</f>
        <v>0.81818181818181823</v>
      </c>
      <c r="AX49">
        <f>(($AP$43-$AO$45)/($AO$46-$AO$45))</f>
        <v>0.36363636363636365</v>
      </c>
      <c r="AY49">
        <f>(($AQ$44-$AO$45)/($AO$46-$AO$45))</f>
        <v>0.40909090909090912</v>
      </c>
      <c r="AZ49">
        <f>(($AN$46-$AP$43)/($AP$44-$AP$43))</f>
        <v>0.43478260869565216</v>
      </c>
      <c r="BA49">
        <f>(($AO$46-$AP$43)/($AP$44-$AP$43))</f>
        <v>0.60869565217391308</v>
      </c>
      <c r="BB49">
        <f>(($AQ$44-$AP$43)/($AP$44-$AP$43))</f>
        <v>4.3478260869565216E-2</v>
      </c>
      <c r="BC49">
        <f>(($AN$45-$AQ$43)/($AQ$44-$AQ$43))</f>
        <v>0.39130434782608697</v>
      </c>
      <c r="BD49">
        <f>(($AO$45-$AQ$43)/($AQ$44-$AQ$43))</f>
        <v>0.60869565217391308</v>
      </c>
      <c r="BE49">
        <f>(($AP$43-$AQ$43)/($AQ$44-$AQ$43))</f>
        <v>0.95652173913043481</v>
      </c>
      <c r="BG49">
        <v>2</v>
      </c>
      <c r="BH49">
        <v>248</v>
      </c>
      <c r="BI49">
        <f>($BH$58-$BH$55)/200</f>
        <v>7.4999999999999997E-2</v>
      </c>
      <c r="BQ49">
        <f>(($AO$45-$AN$45)/($AN$46-$AN$45))</f>
        <v>0.21739130434782608</v>
      </c>
      <c r="BR49">
        <f>1-(($AP$43-$AN$45)/($AN$46-$AN$45))</f>
        <v>0.43478260869565222</v>
      </c>
      <c r="BS49">
        <f>1-(($AQ$43-$AN$44)/($AN$45-$AN$44))</f>
        <v>0.4285714285714286</v>
      </c>
      <c r="BT49">
        <f>1-(($AN$46-$AO$45)/($AO$46-$AO$45))</f>
        <v>0.18181818181818177</v>
      </c>
      <c r="BU49">
        <f>(($AP$43-$AO$45)/($AO$46-$AO$45))</f>
        <v>0.36363636363636365</v>
      </c>
      <c r="BV49">
        <f>(($AQ$44-$AO$45)/($AO$46-$AO$45))</f>
        <v>0.40909090909090912</v>
      </c>
      <c r="BW49">
        <f>(($AN$46-$AP$43)/($AP$44-$AP$43))</f>
        <v>0.43478260869565216</v>
      </c>
      <c r="BX49">
        <f>1-(($AO$46-$AP$43)/($AP$44-$AP$43))</f>
        <v>0.39130434782608692</v>
      </c>
      <c r="BY49">
        <f>(($AQ$44-$AP$43)/($AP$44-$AP$43))</f>
        <v>4.3478260869565216E-2</v>
      </c>
      <c r="BZ49">
        <f>(($AN$45-$AQ$43)/($AQ$44-$AQ$43))</f>
        <v>0.39130434782608697</v>
      </c>
      <c r="CA49">
        <f>1-(($AO$45-$AQ$43)/($AQ$44-$AQ$43))</f>
        <v>0.39130434782608692</v>
      </c>
      <c r="CB49">
        <f>1-(($AP$43-$AQ$43)/($AQ$44-$AQ$43))</f>
        <v>4.3478260869565188E-2</v>
      </c>
    </row>
    <row r="50" spans="1:80" x14ac:dyDescent="0.25">
      <c r="A50">
        <v>49</v>
      </c>
      <c r="D50">
        <v>110.08188700000001</v>
      </c>
      <c r="E50" s="2">
        <v>2</v>
      </c>
      <c r="P50">
        <v>1</v>
      </c>
      <c r="Q50" t="str">
        <f t="shared" si="0"/>
        <v>2</v>
      </c>
      <c r="R50">
        <v>1</v>
      </c>
      <c r="X50" t="s">
        <v>280</v>
      </c>
      <c r="Y50" t="s">
        <v>262</v>
      </c>
      <c r="AN50">
        <v>1076</v>
      </c>
      <c r="AO50">
        <v>1092</v>
      </c>
      <c r="AP50">
        <v>1129</v>
      </c>
      <c r="AQ50">
        <v>1105</v>
      </c>
      <c r="AT50">
        <f>(($AO$46-$AN$46)/($AN$47-$AN$46))</f>
        <v>0.18181818181818182</v>
      </c>
      <c r="AU50">
        <f>(($AP$44-$AN$46)/($AN$47-$AN$46))</f>
        <v>0.59090909090909094</v>
      </c>
      <c r="AV50">
        <f>(($AQ$44-$AN$45)/($AN$46-$AN$45))</f>
        <v>0.60869565217391308</v>
      </c>
      <c r="AW50">
        <f>(($AN$47-$AO$46)/($AO$47-$AO$46))</f>
        <v>0.78260869565217395</v>
      </c>
      <c r="AX50">
        <f>(($AP$44-$AO$46)/($AO$47-$AO$46))</f>
        <v>0.39130434782608697</v>
      </c>
      <c r="AY50">
        <f>(($AQ$45-$AO$46)/($AO$47-$AO$46))</f>
        <v>0.39130434782608697</v>
      </c>
      <c r="AZ50">
        <f>(($AN$47-$AP$44)/($AP$45-$AP$44))</f>
        <v>0.40909090909090912</v>
      </c>
      <c r="BA50">
        <f>(($AO$47-$AP$44)/($AP$45-$AP$44))</f>
        <v>0.63636363636363635</v>
      </c>
      <c r="BB50">
        <f>(($AQ$45-$AP$44)/($AP$45-$AP$44))</f>
        <v>0</v>
      </c>
      <c r="BC50">
        <f>(($AN$46-$AQ$44)/($AQ$45-$AQ$44))</f>
        <v>0.40909090909090912</v>
      </c>
      <c r="BD50">
        <f>(($AO$46-$AQ$44)/($AQ$45-$AQ$44))</f>
        <v>0.59090909090909094</v>
      </c>
      <c r="BE50">
        <f>(($AP$44-$AQ$45)/($AQ$46-$AQ$45))</f>
        <v>0</v>
      </c>
      <c r="BG50">
        <v>1</v>
      </c>
      <c r="BH50">
        <v>253</v>
      </c>
      <c r="BI50">
        <f>($BH$59-$BH$56)/200</f>
        <v>0.1</v>
      </c>
      <c r="BQ50">
        <f>(($AO$46-$AN$46)/($AN$47-$AN$46))</f>
        <v>0.18181818181818182</v>
      </c>
      <c r="BR50">
        <f>1-(($AP$44-$AN$46)/($AN$47-$AN$46))</f>
        <v>0.40909090909090906</v>
      </c>
      <c r="BS50">
        <f>1-(($AQ$44-$AN$45)/($AN$46-$AN$45))</f>
        <v>0.39130434782608692</v>
      </c>
      <c r="BT50">
        <f>1-(($AN$47-$AO$46)/($AO$47-$AO$46))</f>
        <v>0.21739130434782605</v>
      </c>
      <c r="BU50">
        <f>(($AP$44-$AO$46)/($AO$47-$AO$46))</f>
        <v>0.39130434782608697</v>
      </c>
      <c r="BV50">
        <f>(($AQ$45-$AO$46)/($AO$47-$AO$46))</f>
        <v>0.39130434782608697</v>
      </c>
      <c r="BW50">
        <f>(($AN$47-$AP$44)/($AP$45-$AP$44))</f>
        <v>0.40909090909090912</v>
      </c>
      <c r="BX50">
        <f>1-(($AO$47-$AP$44)/($AP$45-$AP$44))</f>
        <v>0.36363636363636365</v>
      </c>
      <c r="BY50">
        <f>(($AQ$45-$AP$44)/($AP$45-$AP$44))</f>
        <v>0</v>
      </c>
      <c r="BZ50">
        <f>(($AN$46-$AQ$44)/($AQ$45-$AQ$44))</f>
        <v>0.40909090909090912</v>
      </c>
      <c r="CA50">
        <f>1-(($AO$46-$AQ$44)/($AQ$45-$AQ$44))</f>
        <v>0.40909090909090906</v>
      </c>
      <c r="CB50">
        <f>(($AP$44-$AQ$45)/($AQ$46-$AQ$45))</f>
        <v>0</v>
      </c>
    </row>
    <row r="51" spans="1:80" x14ac:dyDescent="0.25">
      <c r="A51">
        <v>50</v>
      </c>
      <c r="D51">
        <v>110.05086600000001</v>
      </c>
      <c r="E51" s="2">
        <v>2</v>
      </c>
      <c r="P51">
        <v>1</v>
      </c>
      <c r="Q51" t="str">
        <f t="shared" si="0"/>
        <v>2</v>
      </c>
      <c r="R51">
        <v>4</v>
      </c>
      <c r="X51" t="s">
        <v>280</v>
      </c>
      <c r="Y51" t="s">
        <v>259</v>
      </c>
      <c r="AN51">
        <v>1098</v>
      </c>
      <c r="AO51">
        <v>1114</v>
      </c>
      <c r="AP51">
        <v>1150</v>
      </c>
      <c r="AQ51">
        <v>1127</v>
      </c>
      <c r="AT51">
        <f>(($AO$47-$AN$47)/($AN$48-$AN$47))</f>
        <v>0.23809523809523808</v>
      </c>
      <c r="AU51">
        <f>(($AP$45-$AN$47)/($AN$48-$AN$47))</f>
        <v>0.61904761904761907</v>
      </c>
      <c r="AV51">
        <f>(($AQ$45-$AN$46)/($AN$47-$AN$46))</f>
        <v>0.59090909090909094</v>
      </c>
      <c r="AW51">
        <f>(($AN$48-$AO$47)/($AO$48-$AO$47))</f>
        <v>0.72727272727272729</v>
      </c>
      <c r="AX51">
        <f>(($AP$45-$AO$47)/($AO$48-$AO$47))</f>
        <v>0.36363636363636365</v>
      </c>
      <c r="AY51">
        <f>(($AQ$46-$AO$47)/($AO$48-$AO$47))</f>
        <v>0.40909090909090912</v>
      </c>
      <c r="AZ51">
        <f>(($AN$48-$AP$45)/($AP$46-$AP$45))</f>
        <v>0.34782608695652173</v>
      </c>
      <c r="BA51">
        <f>(($AO$48-$AP$45)/($AP$46-$AP$45))</f>
        <v>0.60869565217391308</v>
      </c>
      <c r="BB51">
        <f>(($AQ$46-$AP$45)/($AP$46-$AP$45))</f>
        <v>4.3478260869565216E-2</v>
      </c>
      <c r="BC51">
        <f>(($AN$47-$AQ$45)/($AQ$46-$AQ$45))</f>
        <v>0.39130434782608697</v>
      </c>
      <c r="BD51">
        <f>(($AO$47-$AQ$45)/($AQ$46-$AQ$45))</f>
        <v>0.60869565217391308</v>
      </c>
      <c r="BE51">
        <f>(($AP$45-$AQ$45)/($AQ$46-$AQ$45))</f>
        <v>0.95652173913043481</v>
      </c>
      <c r="BG51">
        <v>4</v>
      </c>
      <c r="BH51">
        <v>261</v>
      </c>
      <c r="BI51">
        <f>($BH$60-$BH$57)/200</f>
        <v>7.0000000000000007E-2</v>
      </c>
      <c r="BQ51">
        <f>(($AO$47-$AN$47)/($AN$48-$AN$47))</f>
        <v>0.23809523809523808</v>
      </c>
      <c r="BR51">
        <f>1-(($AP$45-$AN$47)/($AN$48-$AN$47))</f>
        <v>0.38095238095238093</v>
      </c>
      <c r="BS51">
        <f>1-(($AQ$45-$AN$46)/($AN$47-$AN$46))</f>
        <v>0.40909090909090906</v>
      </c>
      <c r="BT51">
        <f>1-(($AN$48-$AO$47)/($AO$48-$AO$47))</f>
        <v>0.27272727272727271</v>
      </c>
      <c r="BU51">
        <f>(($AP$45-$AO$47)/($AO$48-$AO$47))</f>
        <v>0.36363636363636365</v>
      </c>
      <c r="BV51">
        <f>(($AQ$46-$AO$47)/($AO$48-$AO$47))</f>
        <v>0.40909090909090912</v>
      </c>
      <c r="BW51">
        <f>(($AN$48-$AP$45)/($AP$46-$AP$45))</f>
        <v>0.34782608695652173</v>
      </c>
      <c r="BX51">
        <f>1-(($AO$48-$AP$45)/($AP$46-$AP$45))</f>
        <v>0.39130434782608692</v>
      </c>
      <c r="BY51">
        <f>(($AQ$46-$AP$45)/($AP$46-$AP$45))</f>
        <v>4.3478260869565216E-2</v>
      </c>
      <c r="BZ51">
        <f>(($AN$47-$AQ$45)/($AQ$46-$AQ$45))</f>
        <v>0.39130434782608697</v>
      </c>
      <c r="CA51">
        <f>1-(($AO$47-$AQ$45)/($AQ$46-$AQ$45))</f>
        <v>0.39130434782608692</v>
      </c>
      <c r="CB51">
        <f>1-(($AP$45-$AQ$45)/($AQ$46-$AQ$45))</f>
        <v>4.3478260869565188E-2</v>
      </c>
    </row>
    <row r="52" spans="1:80" x14ac:dyDescent="0.25">
      <c r="A52">
        <v>51</v>
      </c>
      <c r="D52">
        <v>110.061734</v>
      </c>
      <c r="E52" s="2">
        <v>2</v>
      </c>
      <c r="P52">
        <v>1</v>
      </c>
      <c r="Q52" t="str">
        <f t="shared" si="0"/>
        <v>2</v>
      </c>
      <c r="R52">
        <v>3</v>
      </c>
      <c r="X52" t="s">
        <v>280</v>
      </c>
      <c r="Y52" t="s">
        <v>260</v>
      </c>
      <c r="AN52">
        <v>1120</v>
      </c>
      <c r="AO52">
        <v>1135</v>
      </c>
      <c r="AP52">
        <v>1172</v>
      </c>
      <c r="AQ52">
        <v>1149</v>
      </c>
      <c r="AT52">
        <f>(($AO$48-$AN$48)/($AN$49-$AN$48))</f>
        <v>0.2857142857142857</v>
      </c>
      <c r="AU52">
        <f>(($AP$46-$AN$48)/($AN$49-$AN$48))</f>
        <v>0.7142857142857143</v>
      </c>
      <c r="AV52">
        <f>(($AQ$46-$AN$47)/($AN$48-$AN$47))</f>
        <v>0.66666666666666663</v>
      </c>
      <c r="AW52">
        <f>(($AN$49-$AO$48)/($AO$49-$AO$48))</f>
        <v>0.65217391304347827</v>
      </c>
      <c r="AX52">
        <f>(($AP$46-$AO$48)/($AO$49-$AO$48))</f>
        <v>0.39130434782608697</v>
      </c>
      <c r="AY52">
        <f>(($AQ$47-$AO$48)/($AO$49-$AO$48))</f>
        <v>0.39130434782608697</v>
      </c>
      <c r="AZ52">
        <f>(($AN$49-$AP$46)/($AP$47-$AP$46))</f>
        <v>0.27272727272727271</v>
      </c>
      <c r="BA52">
        <f>(($AO$49-$AP$46)/($AP$47-$AP$46))</f>
        <v>0.63636363636363635</v>
      </c>
      <c r="BB52">
        <f>(($AQ$47-$AP$46)/($AP$47-$AP$46))</f>
        <v>0</v>
      </c>
      <c r="BC52">
        <f>(($AN$48-$AQ$46)/($AQ$47-$AQ$46))</f>
        <v>0.31818181818181818</v>
      </c>
      <c r="BD52">
        <f>(($AO$48-$AQ$46)/($AQ$47-$AQ$46))</f>
        <v>0.59090909090909094</v>
      </c>
      <c r="BE52">
        <f>(($AP$46-$AQ$47)/($AQ$48-$AQ$47))</f>
        <v>0</v>
      </c>
      <c r="BG52">
        <v>3</v>
      </c>
      <c r="BH52">
        <v>262</v>
      </c>
      <c r="BI52">
        <f>($BH$61-$BH$58)/200</f>
        <v>7.4999999999999997E-2</v>
      </c>
      <c r="BQ52">
        <f>(($AO$48-$AN$48)/($AN$49-$AN$48))</f>
        <v>0.2857142857142857</v>
      </c>
      <c r="BR52">
        <f>1-(($AP$46-$AN$48)/($AN$49-$AN$48))</f>
        <v>0.2857142857142857</v>
      </c>
      <c r="BS52">
        <f>1-(($AQ$46-$AN$47)/($AN$48-$AN$47))</f>
        <v>0.33333333333333337</v>
      </c>
      <c r="BT52">
        <f>1-(($AN$49-$AO$48)/($AO$49-$AO$48))</f>
        <v>0.34782608695652173</v>
      </c>
      <c r="BU52">
        <f>(($AP$46-$AO$48)/($AO$49-$AO$48))</f>
        <v>0.39130434782608697</v>
      </c>
      <c r="BV52">
        <f>(($AQ$47-$AO$48)/($AO$49-$AO$48))</f>
        <v>0.39130434782608697</v>
      </c>
      <c r="BW52">
        <f>(($AN$49-$AP$46)/($AP$47-$AP$46))</f>
        <v>0.27272727272727271</v>
      </c>
      <c r="BX52">
        <f>1-(($AO$49-$AP$46)/($AP$47-$AP$46))</f>
        <v>0.36363636363636365</v>
      </c>
      <c r="BY52">
        <f>(($AQ$47-$AP$46)/($AP$47-$AP$46))</f>
        <v>0</v>
      </c>
      <c r="BZ52">
        <f>(($AN$48-$AQ$46)/($AQ$47-$AQ$46))</f>
        <v>0.31818181818181818</v>
      </c>
      <c r="CA52">
        <f>1-(($AO$48-$AQ$46)/($AQ$47-$AQ$46))</f>
        <v>0.40909090909090906</v>
      </c>
      <c r="CB52">
        <f>(($AP$46-$AQ$47)/($AQ$48-$AQ$47))</f>
        <v>0</v>
      </c>
    </row>
    <row r="53" spans="1:80" x14ac:dyDescent="0.25">
      <c r="A53">
        <v>52</v>
      </c>
      <c r="D53">
        <v>110.08403100000001</v>
      </c>
      <c r="E53" s="2">
        <v>2</v>
      </c>
      <c r="P53">
        <v>1</v>
      </c>
      <c r="Q53" t="str">
        <f t="shared" si="0"/>
        <v>2</v>
      </c>
      <c r="R53">
        <v>2</v>
      </c>
      <c r="X53" t="s">
        <v>280</v>
      </c>
      <c r="Y53" t="s">
        <v>261</v>
      </c>
      <c r="AB53" t="s">
        <v>280</v>
      </c>
      <c r="AC53" t="str">
        <f>CONCATENATE($R53,$R54,$R55,$R56)</f>
        <v>2143</v>
      </c>
      <c r="AN53">
        <v>1140</v>
      </c>
      <c r="AO53">
        <v>1156</v>
      </c>
      <c r="AP53">
        <v>1194</v>
      </c>
      <c r="AQ53">
        <v>1172</v>
      </c>
      <c r="AV53">
        <f>(($AQ$47-$AN$48)/($AN$49-$AN$48))</f>
        <v>0.7142857142857143</v>
      </c>
      <c r="BC53">
        <f>(($AN$49-$AQ$47)/($AQ$48-$AQ$47))</f>
        <v>0.2608695652173913</v>
      </c>
      <c r="BD53">
        <f>(($AO$49-$AQ$47)/($AQ$48-$AQ$47))</f>
        <v>0.60869565217391308</v>
      </c>
      <c r="BE53">
        <f>(($AP$47-$AQ$47)/($AQ$48-$AQ$47))</f>
        <v>0.95652173913043481</v>
      </c>
      <c r="BG53">
        <v>2</v>
      </c>
      <c r="BH53">
        <v>268</v>
      </c>
      <c r="BI53">
        <f>($BH$62-$BH$59)/200</f>
        <v>7.4999999999999997E-2</v>
      </c>
      <c r="BS53">
        <f>1-(($AQ$47-$AN$48)/($AN$49-$AN$48))</f>
        <v>0.2857142857142857</v>
      </c>
      <c r="BZ53">
        <f>(($AN$49-$AQ$47)/($AQ$48-$AQ$47))</f>
        <v>0.2608695652173913</v>
      </c>
      <c r="CA53">
        <f>1-(($AO$49-$AQ$47)/($AQ$48-$AQ$47))</f>
        <v>0.39130434782608692</v>
      </c>
      <c r="CB53">
        <f>1-(($AP$47-$AQ$47)/($AQ$48-$AQ$47))</f>
        <v>4.3478260869565188E-2</v>
      </c>
    </row>
    <row r="54" spans="1:80" x14ac:dyDescent="0.25">
      <c r="A54">
        <v>53</v>
      </c>
      <c r="D54">
        <v>110.071324</v>
      </c>
      <c r="E54" s="2">
        <v>2</v>
      </c>
      <c r="P54">
        <v>1</v>
      </c>
      <c r="Q54" t="str">
        <f t="shared" si="0"/>
        <v>2</v>
      </c>
      <c r="R54">
        <v>1</v>
      </c>
      <c r="X54" t="s">
        <v>280</v>
      </c>
      <c r="Y54" t="s">
        <v>262</v>
      </c>
      <c r="AN54">
        <v>1163</v>
      </c>
      <c r="AO54">
        <v>1180</v>
      </c>
      <c r="AP54">
        <v>1216</v>
      </c>
      <c r="AQ54">
        <v>1193</v>
      </c>
      <c r="BG54">
        <v>1</v>
      </c>
      <c r="BH54">
        <v>275</v>
      </c>
      <c r="BI54">
        <f>($BH$63-$BH$60)/200</f>
        <v>0.11</v>
      </c>
    </row>
    <row r="55" spans="1:80" x14ac:dyDescent="0.25">
      <c r="A55">
        <v>54</v>
      </c>
      <c r="B55">
        <v>116.563165</v>
      </c>
      <c r="C55" s="3">
        <v>1</v>
      </c>
      <c r="D55">
        <v>110.14622200000001</v>
      </c>
      <c r="E55" s="2">
        <v>2</v>
      </c>
      <c r="P55">
        <v>2</v>
      </c>
      <c r="Q55" t="str">
        <f t="shared" si="0"/>
        <v>12</v>
      </c>
      <c r="R55">
        <v>4</v>
      </c>
      <c r="X55" t="s">
        <v>280</v>
      </c>
      <c r="Y55" t="s">
        <v>259</v>
      </c>
      <c r="AN55">
        <v>1185</v>
      </c>
      <c r="AO55">
        <v>1200</v>
      </c>
      <c r="AP55">
        <v>1238</v>
      </c>
      <c r="AQ55">
        <v>1215</v>
      </c>
      <c r="BG55">
        <v>4</v>
      </c>
      <c r="BH55">
        <v>282</v>
      </c>
      <c r="BI55">
        <f>($BH$64-$BH$61)/200</f>
        <v>8.5000000000000006E-2</v>
      </c>
    </row>
    <row r="56" spans="1:80" x14ac:dyDescent="0.25">
      <c r="A56">
        <v>55</v>
      </c>
      <c r="B56">
        <v>116.540662</v>
      </c>
      <c r="C56" s="3">
        <v>1</v>
      </c>
      <c r="D56">
        <v>110.01806300000001</v>
      </c>
      <c r="E56" s="2">
        <v>2</v>
      </c>
      <c r="P56">
        <v>2</v>
      </c>
      <c r="Q56" t="str">
        <f t="shared" si="0"/>
        <v>12</v>
      </c>
      <c r="R56">
        <v>3</v>
      </c>
      <c r="X56" t="s">
        <v>280</v>
      </c>
      <c r="Y56" t="s">
        <v>260</v>
      </c>
      <c r="AN56">
        <v>1207</v>
      </c>
      <c r="AO56">
        <v>1222</v>
      </c>
      <c r="AP56">
        <v>1261</v>
      </c>
      <c r="AQ56">
        <v>1236</v>
      </c>
      <c r="AT56">
        <f>(($AO$50-$AN$50)/($AN$51-$AN$50))</f>
        <v>0.72727272727272729</v>
      </c>
      <c r="AU56">
        <f>(($AP$48-$AN$50)/($AN$51-$AN$50))</f>
        <v>0.40909090909090912</v>
      </c>
      <c r="AV56">
        <f>(($AQ$49-$AN$50)/($AN$51-$AN$50))</f>
        <v>0.27272727272727271</v>
      </c>
      <c r="AW56">
        <f>(($AN$51-$AO$50)/($AO$51-$AO$50))</f>
        <v>0.27272727272727271</v>
      </c>
      <c r="AX56">
        <f>(($AP$49-$AO$50)/($AO$51-$AO$50))</f>
        <v>0.63636363636363635</v>
      </c>
      <c r="AY56">
        <f>(($AQ$50-$AO$50)/($AO$51-$AO$50))</f>
        <v>0.59090909090909094</v>
      </c>
      <c r="AZ56">
        <f>(($AN$51-$AP$48)/($AP$49-$AP$48))</f>
        <v>0.61904761904761907</v>
      </c>
      <c r="BA56">
        <f>(($AO$50-$AP$48)/($AP$49-$AP$48))</f>
        <v>0.33333333333333331</v>
      </c>
      <c r="BB56">
        <f>(($AQ$50-$AP$48)/($AP$49-$AP$48))</f>
        <v>0.95238095238095233</v>
      </c>
      <c r="BC56">
        <f>(($AN$51-$AQ$49)/($AQ$50-$AQ$49))</f>
        <v>0.69565217391304346</v>
      </c>
      <c r="BD56">
        <f>(($AO$50-$AQ$49)/($AQ$50-$AQ$49))</f>
        <v>0.43478260869565216</v>
      </c>
      <c r="BE56">
        <f>(($AP$48-$AQ$49)/($AQ$50-$AQ$49))</f>
        <v>0.13043478260869565</v>
      </c>
      <c r="BG56">
        <v>3</v>
      </c>
      <c r="BH56">
        <v>284</v>
      </c>
      <c r="BI56">
        <f>($BH$65-$BH$62)/200</f>
        <v>7.0000000000000007E-2</v>
      </c>
      <c r="BQ56">
        <f>1-(($AO$50-$AN$50)/($AN$51-$AN$50))</f>
        <v>0.27272727272727271</v>
      </c>
      <c r="BR56">
        <f>(($AP$48-$AN$50)/($AN$51-$AN$50))</f>
        <v>0.40909090909090912</v>
      </c>
      <c r="BS56">
        <f>(($AQ$49-$AN$50)/($AN$51-$AN$50))</f>
        <v>0.27272727272727271</v>
      </c>
      <c r="BT56">
        <f>(($AN$51-$AO$50)/($AO$51-$AO$50))</f>
        <v>0.27272727272727271</v>
      </c>
      <c r="BU56">
        <f>1-(($AP$49-$AO$50)/($AO$51-$AO$50))</f>
        <v>0.36363636363636365</v>
      </c>
      <c r="BV56">
        <f>1-(($AQ$50-$AO$50)/($AO$51-$AO$50))</f>
        <v>0.40909090909090906</v>
      </c>
      <c r="BW56">
        <f>1-(($AN$51-$AP$48)/($AP$49-$AP$48))</f>
        <v>0.38095238095238093</v>
      </c>
      <c r="BX56">
        <f>(($AO$50-$AP$48)/($AP$49-$AP$48))</f>
        <v>0.33333333333333331</v>
      </c>
      <c r="BY56">
        <f>1-(($AQ$50-$AP$48)/($AP$49-$AP$48))</f>
        <v>4.7619047619047672E-2</v>
      </c>
      <c r="BZ56">
        <f>1-(($AN$51-$AQ$49)/($AQ$50-$AQ$49))</f>
        <v>0.30434782608695654</v>
      </c>
      <c r="CA56">
        <f>(($AO$50-$AQ$49)/($AQ$50-$AQ$49))</f>
        <v>0.43478260869565216</v>
      </c>
      <c r="CB56">
        <f>(($AP$48-$AQ$49)/($AQ$50-$AQ$49))</f>
        <v>0.13043478260869565</v>
      </c>
    </row>
    <row r="57" spans="1:80" x14ac:dyDescent="0.25">
      <c r="A57">
        <v>56</v>
      </c>
      <c r="B57">
        <v>116.526173</v>
      </c>
      <c r="C57" s="3">
        <v>1</v>
      </c>
      <c r="D57">
        <v>110.01806300000001</v>
      </c>
      <c r="E57" s="2">
        <v>2</v>
      </c>
      <c r="P57">
        <v>2</v>
      </c>
      <c r="Q57" t="str">
        <f t="shared" si="0"/>
        <v>12</v>
      </c>
      <c r="R57">
        <v>2</v>
      </c>
      <c r="X57" t="s">
        <v>280</v>
      </c>
      <c r="Y57" t="s">
        <v>261</v>
      </c>
      <c r="AB57" t="s">
        <v>280</v>
      </c>
      <c r="AC57" t="str">
        <f>CONCATENATE($R57,$R58,$R59,$R60)</f>
        <v>2143</v>
      </c>
      <c r="AN57">
        <v>1229</v>
      </c>
      <c r="AO57">
        <v>1243</v>
      </c>
      <c r="AP57">
        <v>1285</v>
      </c>
      <c r="AQ57">
        <v>1259</v>
      </c>
      <c r="AT57">
        <f>(($AO$51-$AN$51)/($AN$52-$AN$51))</f>
        <v>0.72727272727272729</v>
      </c>
      <c r="AU57">
        <f>(($AP$49-$AN$51)/($AN$52-$AN$51))</f>
        <v>0.36363636363636365</v>
      </c>
      <c r="AV57">
        <f>(($AQ$50-$AN$51)/($AN$52-$AN$51))</f>
        <v>0.31818181818181818</v>
      </c>
      <c r="AW57">
        <f>(($AN$52-$AO$51)/($AO$52-$AO$51))</f>
        <v>0.2857142857142857</v>
      </c>
      <c r="AX57">
        <f>(($AP$50-$AO$51)/($AO$52-$AO$51))</f>
        <v>0.7142857142857143</v>
      </c>
      <c r="AY57">
        <f>(($AQ$51-$AO$51)/($AO$52-$AO$51))</f>
        <v>0.61904761904761907</v>
      </c>
      <c r="AZ57">
        <f>(($AN$52-$AP$49)/($AP$50-$AP$49))</f>
        <v>0.60869565217391308</v>
      </c>
      <c r="BA57">
        <f>(($AO$51-$AP$49)/($AP$50-$AP$49))</f>
        <v>0.34782608695652173</v>
      </c>
      <c r="BB57">
        <f>(($AQ$51-$AP$49)/($AP$50-$AP$49))</f>
        <v>0.91304347826086951</v>
      </c>
      <c r="BC57">
        <f>(($AN$52-$AQ$50)/($AQ$51-$AQ$50))</f>
        <v>0.68181818181818177</v>
      </c>
      <c r="BD57">
        <f>(($AO$51-$AQ$50)/($AQ$51-$AQ$50))</f>
        <v>0.40909090909090912</v>
      </c>
      <c r="BE57">
        <f>(($AP$49-$AQ$50)/($AQ$51-$AQ$50))</f>
        <v>4.5454545454545456E-2</v>
      </c>
      <c r="BG57">
        <v>2</v>
      </c>
      <c r="BH57">
        <v>291</v>
      </c>
      <c r="BI57">
        <f>($BH$66-$BH$63)/200</f>
        <v>7.0000000000000007E-2</v>
      </c>
      <c r="BQ57">
        <f>1-(($AO$51-$AN$51)/($AN$52-$AN$51))</f>
        <v>0.27272727272727271</v>
      </c>
      <c r="BR57">
        <f>(($AP$49-$AN$51)/($AN$52-$AN$51))</f>
        <v>0.36363636363636365</v>
      </c>
      <c r="BS57">
        <f>(($AQ$50-$AN$51)/($AN$52-$AN$51))</f>
        <v>0.31818181818181818</v>
      </c>
      <c r="BT57">
        <f>(($AN$52-$AO$51)/($AO$52-$AO$51))</f>
        <v>0.2857142857142857</v>
      </c>
      <c r="BU57">
        <f>1-(($AP$50-$AO$51)/($AO$52-$AO$51))</f>
        <v>0.2857142857142857</v>
      </c>
      <c r="BV57">
        <f>1-(($AQ$51-$AO$51)/($AO$52-$AO$51))</f>
        <v>0.38095238095238093</v>
      </c>
      <c r="BW57">
        <f>1-(($AN$52-$AP$49)/($AP$50-$AP$49))</f>
        <v>0.39130434782608692</v>
      </c>
      <c r="BX57">
        <f>(($AO$51-$AP$49)/($AP$50-$AP$49))</f>
        <v>0.34782608695652173</v>
      </c>
      <c r="BY57">
        <f>1-(($AQ$51-$AP$49)/($AP$50-$AP$49))</f>
        <v>8.6956521739130488E-2</v>
      </c>
      <c r="BZ57">
        <f>1-(($AN$52-$AQ$50)/($AQ$51-$AQ$50))</f>
        <v>0.31818181818181823</v>
      </c>
      <c r="CA57">
        <f>(($AO$51-$AQ$50)/($AQ$51-$AQ$50))</f>
        <v>0.40909090909090912</v>
      </c>
      <c r="CB57">
        <f>(($AP$49-$AQ$50)/($AQ$51-$AQ$50))</f>
        <v>4.5454545454545456E-2</v>
      </c>
    </row>
    <row r="58" spans="1:80" x14ac:dyDescent="0.25">
      <c r="A58">
        <v>57</v>
      </c>
      <c r="B58">
        <v>116.561784</v>
      </c>
      <c r="C58" s="3">
        <v>1</v>
      </c>
      <c r="P58">
        <v>1</v>
      </c>
      <c r="Q58" t="str">
        <f t="shared" si="0"/>
        <v>1</v>
      </c>
      <c r="R58">
        <v>1</v>
      </c>
      <c r="X58" t="s">
        <v>280</v>
      </c>
      <c r="Y58" t="s">
        <v>262</v>
      </c>
      <c r="AN58">
        <v>1251</v>
      </c>
      <c r="AO58">
        <v>1266</v>
      </c>
      <c r="AP58">
        <v>1293</v>
      </c>
      <c r="AQ58">
        <v>1282</v>
      </c>
      <c r="AT58">
        <f>(($AO$52-$AN$52)/($AN$53-$AN$52))</f>
        <v>0.75</v>
      </c>
      <c r="AU58">
        <f>(($AP$50-$AN$52)/($AN$53-$AN$52))</f>
        <v>0.45</v>
      </c>
      <c r="AV58">
        <f>(($AQ$51-$AN$52)/($AN$53-$AN$52))</f>
        <v>0.35</v>
      </c>
      <c r="AW58">
        <f>(($AN$53-$AO$52)/($AO$53-$AO$52))</f>
        <v>0.23809523809523808</v>
      </c>
      <c r="AX58">
        <f>(($AP$51-$AO$52)/($AO$53-$AO$52))</f>
        <v>0.7142857142857143</v>
      </c>
      <c r="AY58">
        <f>(($AQ$52-$AO$52)/($AO$53-$AO$52))</f>
        <v>0.66666666666666663</v>
      </c>
      <c r="AZ58">
        <f>(($AN$53-$AP$50)/($AP$51-$AP$50))</f>
        <v>0.52380952380952384</v>
      </c>
      <c r="BA58">
        <f>(($AO$52-$AP$50)/($AP$51-$AP$50))</f>
        <v>0.2857142857142857</v>
      </c>
      <c r="BB58">
        <f>(($AQ$52-$AP$50)/($AP$51-$AP$50))</f>
        <v>0.95238095238095233</v>
      </c>
      <c r="BC58">
        <f>(($AN$53-$AQ$51)/($AQ$52-$AQ$51))</f>
        <v>0.59090909090909094</v>
      </c>
      <c r="BD58">
        <f>(($AO$52-$AQ$51)/($AQ$52-$AQ$51))</f>
        <v>0.36363636363636365</v>
      </c>
      <c r="BE58">
        <f>(($AP$50-$AQ$51)/($AQ$52-$AQ$51))</f>
        <v>9.0909090909090912E-2</v>
      </c>
      <c r="BG58">
        <v>1</v>
      </c>
      <c r="BH58">
        <v>297</v>
      </c>
      <c r="BI58">
        <f>($BH$67-$BH$64)/200</f>
        <v>0.09</v>
      </c>
      <c r="BQ58">
        <f>1-(($AO$52-$AN$52)/($AN$53-$AN$52))</f>
        <v>0.25</v>
      </c>
      <c r="BR58">
        <f>(($AP$50-$AN$52)/($AN$53-$AN$52))</f>
        <v>0.45</v>
      </c>
      <c r="BS58">
        <f>(($AQ$51-$AN$52)/($AN$53-$AN$52))</f>
        <v>0.35</v>
      </c>
      <c r="BT58">
        <f>(($AN$53-$AO$52)/($AO$53-$AO$52))</f>
        <v>0.23809523809523808</v>
      </c>
      <c r="BU58">
        <f>1-(($AP$51-$AO$52)/($AO$53-$AO$52))</f>
        <v>0.2857142857142857</v>
      </c>
      <c r="BV58">
        <f>1-(($AQ$52-$AO$52)/($AO$53-$AO$52))</f>
        <v>0.33333333333333337</v>
      </c>
      <c r="BW58">
        <f>1-(($AN$53-$AP$50)/($AP$51-$AP$50))</f>
        <v>0.47619047619047616</v>
      </c>
      <c r="BX58">
        <f>(($AO$52-$AP$50)/($AP$51-$AP$50))</f>
        <v>0.2857142857142857</v>
      </c>
      <c r="BY58">
        <f>1-(($AQ$52-$AP$50)/($AP$51-$AP$50))</f>
        <v>4.7619047619047672E-2</v>
      </c>
      <c r="BZ58">
        <f>1-(($AN$53-$AQ$51)/($AQ$52-$AQ$51))</f>
        <v>0.40909090909090906</v>
      </c>
      <c r="CA58">
        <f>(($AO$52-$AQ$51)/($AQ$52-$AQ$51))</f>
        <v>0.36363636363636365</v>
      </c>
      <c r="CB58">
        <f>(($AP$50-$AQ$51)/($AQ$52-$AQ$51))</f>
        <v>9.0909090909090912E-2</v>
      </c>
    </row>
    <row r="59" spans="1:80" x14ac:dyDescent="0.25">
      <c r="A59">
        <v>58</v>
      </c>
      <c r="B59">
        <v>116.57265200000001</v>
      </c>
      <c r="C59" s="3">
        <v>1</v>
      </c>
      <c r="P59">
        <v>1</v>
      </c>
      <c r="Q59" t="str">
        <f t="shared" si="0"/>
        <v>1</v>
      </c>
      <c r="R59">
        <v>4</v>
      </c>
      <c r="X59" t="s">
        <v>280</v>
      </c>
      <c r="Y59" t="s">
        <v>259</v>
      </c>
      <c r="AN59">
        <v>1274</v>
      </c>
      <c r="AO59">
        <v>1289</v>
      </c>
      <c r="AP59">
        <v>1318</v>
      </c>
      <c r="AQ59">
        <v>1298</v>
      </c>
      <c r="AT59">
        <f>(($AO$53-$AN$53)/($AN$54-$AN$53))</f>
        <v>0.69565217391304346</v>
      </c>
      <c r="AU59">
        <f>(($AP$51-$AN$53)/($AN$54-$AN$53))</f>
        <v>0.43478260869565216</v>
      </c>
      <c r="AV59">
        <f>(($AQ$52-$AN$53)/($AN$54-$AN$53))</f>
        <v>0.39130434782608697</v>
      </c>
      <c r="AW59">
        <f>(($AN$54-$AO$53)/($AO$54-$AO$53))</f>
        <v>0.29166666666666669</v>
      </c>
      <c r="AX59">
        <f>(($AP$52-$AO$53)/($AO$54-$AO$53))</f>
        <v>0.66666666666666663</v>
      </c>
      <c r="AY59">
        <f>(($AQ$53-$AO$53)/($AO$54-$AO$53))</f>
        <v>0.66666666666666663</v>
      </c>
      <c r="AZ59">
        <f>(($AN$54-$AP$51)/($AP$52-$AP$51))</f>
        <v>0.59090909090909094</v>
      </c>
      <c r="BA59">
        <f>(($AO$53-$AP$51)/($AP$52-$AP$51))</f>
        <v>0.27272727272727271</v>
      </c>
      <c r="BB59">
        <f>(($AQ$53-$AP$52)/($AP$53-$AP$52))</f>
        <v>0</v>
      </c>
      <c r="BC59">
        <f>(($AN$54-$AQ$52)/($AQ$53-$AQ$52))</f>
        <v>0.60869565217391308</v>
      </c>
      <c r="BD59">
        <f>(($AO$53-$AQ$52)/($AQ$53-$AQ$52))</f>
        <v>0.30434782608695654</v>
      </c>
      <c r="BE59">
        <f>(($AP$51-$AQ$52)/($AQ$53-$AQ$52))</f>
        <v>4.3478260869565216E-2</v>
      </c>
      <c r="BG59">
        <v>4</v>
      </c>
      <c r="BH59">
        <v>304</v>
      </c>
      <c r="BI59">
        <f>($BH$68-$BH$65)/200</f>
        <v>8.5000000000000006E-2</v>
      </c>
      <c r="BQ59">
        <f>1-(($AO$53-$AN$53)/($AN$54-$AN$53))</f>
        <v>0.30434782608695654</v>
      </c>
      <c r="BR59">
        <f>(($AP$51-$AN$53)/($AN$54-$AN$53))</f>
        <v>0.43478260869565216</v>
      </c>
      <c r="BS59">
        <f>(($AQ$52-$AN$53)/($AN$54-$AN$53))</f>
        <v>0.39130434782608697</v>
      </c>
      <c r="BT59">
        <f>(($AN$54-$AO$53)/($AO$54-$AO$53))</f>
        <v>0.29166666666666669</v>
      </c>
      <c r="BU59">
        <f>1-(($AP$52-$AO$53)/($AO$54-$AO$53))</f>
        <v>0.33333333333333337</v>
      </c>
      <c r="BV59">
        <f>1-(($AQ$53-$AO$53)/($AO$54-$AO$53))</f>
        <v>0.33333333333333337</v>
      </c>
      <c r="BW59">
        <f>1-(($AN$54-$AP$51)/($AP$52-$AP$51))</f>
        <v>0.40909090909090906</v>
      </c>
      <c r="BX59">
        <f>(($AO$53-$AP$51)/($AP$52-$AP$51))</f>
        <v>0.27272727272727271</v>
      </c>
      <c r="BY59">
        <f>(($AQ$53-$AP$52)/($AP$53-$AP$52))</f>
        <v>0</v>
      </c>
      <c r="BZ59">
        <f>1-(($AN$54-$AQ$52)/($AQ$53-$AQ$52))</f>
        <v>0.39130434782608692</v>
      </c>
      <c r="CA59">
        <f>(($AO$53-$AQ$52)/($AQ$53-$AQ$52))</f>
        <v>0.30434782608695654</v>
      </c>
      <c r="CB59">
        <f>(($AP$51-$AQ$52)/($AQ$53-$AQ$52))</f>
        <v>4.3478260869565216E-2</v>
      </c>
    </row>
    <row r="60" spans="1:80" x14ac:dyDescent="0.25">
      <c r="A60">
        <v>59</v>
      </c>
      <c r="B60">
        <v>116.59107300000001</v>
      </c>
      <c r="C60" s="3">
        <v>1</v>
      </c>
      <c r="P60">
        <v>1</v>
      </c>
      <c r="Q60" t="str">
        <f t="shared" si="0"/>
        <v>1</v>
      </c>
      <c r="R60">
        <v>3</v>
      </c>
      <c r="X60" t="s">
        <v>280</v>
      </c>
      <c r="Y60" t="s">
        <v>260</v>
      </c>
      <c r="AN60">
        <v>1304</v>
      </c>
      <c r="AO60">
        <v>1313</v>
      </c>
      <c r="AP60">
        <v>1343</v>
      </c>
      <c r="AQ60">
        <v>1321</v>
      </c>
      <c r="AT60">
        <f>(($AO$54-$AN$54)/($AN$55-$AN$54))</f>
        <v>0.77272727272727271</v>
      </c>
      <c r="AU60">
        <f>(($AP$52-$AN$54)/($AN$55-$AN$54))</f>
        <v>0.40909090909090912</v>
      </c>
      <c r="AV60">
        <f>(($AQ$53-$AN$54)/($AN$55-$AN$54))</f>
        <v>0.40909090909090912</v>
      </c>
      <c r="AW60">
        <f>(($AN$55-$AO$54)/($AO$55-$AO$54))</f>
        <v>0.25</v>
      </c>
      <c r="AX60">
        <f>(($AP$53-$AO$54)/($AO$55-$AO$54))</f>
        <v>0.7</v>
      </c>
      <c r="AY60">
        <f>(($AQ$54-$AO$54)/($AO$55-$AO$54))</f>
        <v>0.65</v>
      </c>
      <c r="AZ60">
        <f>(($AN$55-$AP$52)/($AP$53-$AP$52))</f>
        <v>0.59090909090909094</v>
      </c>
      <c r="BA60">
        <f>(($AO$54-$AP$52)/($AP$53-$AP$52))</f>
        <v>0.36363636363636365</v>
      </c>
      <c r="BB60">
        <f>(($AQ$54-$AP$52)/($AP$53-$AP$52))</f>
        <v>0.95454545454545459</v>
      </c>
      <c r="BC60">
        <f>(($AN$55-$AQ$53)/($AQ$54-$AQ$53))</f>
        <v>0.61904761904761907</v>
      </c>
      <c r="BD60">
        <f>(($AO$54-$AQ$53)/($AQ$54-$AQ$53))</f>
        <v>0.38095238095238093</v>
      </c>
      <c r="BE60">
        <f>(($AP$52-$AQ$53)/($AQ$54-$AQ$53))</f>
        <v>0</v>
      </c>
      <c r="BG60">
        <v>3</v>
      </c>
      <c r="BH60">
        <v>305</v>
      </c>
      <c r="BI60">
        <f>($BH$69-$BH$66)/200</f>
        <v>7.0000000000000007E-2</v>
      </c>
      <c r="BQ60">
        <f>1-(($AO$54-$AN$54)/($AN$55-$AN$54))</f>
        <v>0.22727272727272729</v>
      </c>
      <c r="BR60">
        <f>(($AP$52-$AN$54)/($AN$55-$AN$54))</f>
        <v>0.40909090909090912</v>
      </c>
      <c r="BS60">
        <f>(($AQ$53-$AN$54)/($AN$55-$AN$54))</f>
        <v>0.40909090909090912</v>
      </c>
      <c r="BT60">
        <f>(($AN$55-$AO$54)/($AO$55-$AO$54))</f>
        <v>0.25</v>
      </c>
      <c r="BU60">
        <f>1-(($AP$53-$AO$54)/($AO$55-$AO$54))</f>
        <v>0.30000000000000004</v>
      </c>
      <c r="BV60">
        <f>1-(($AQ$54-$AO$54)/($AO$55-$AO$54))</f>
        <v>0.35</v>
      </c>
      <c r="BW60">
        <f>1-(($AN$55-$AP$52)/($AP$53-$AP$52))</f>
        <v>0.40909090909090906</v>
      </c>
      <c r="BX60">
        <f>(($AO$54-$AP$52)/($AP$53-$AP$52))</f>
        <v>0.36363636363636365</v>
      </c>
      <c r="BY60">
        <f>1-(($AQ$54-$AP$52)/($AP$53-$AP$52))</f>
        <v>4.5454545454545414E-2</v>
      </c>
      <c r="BZ60">
        <f>1-(($AN$55-$AQ$53)/($AQ$54-$AQ$53))</f>
        <v>0.38095238095238093</v>
      </c>
      <c r="CA60">
        <f>(($AO$54-$AQ$53)/($AQ$54-$AQ$53))</f>
        <v>0.38095238095238093</v>
      </c>
      <c r="CB60">
        <f>(($AP$52-$AQ$53)/($AQ$54-$AQ$53))</f>
        <v>0</v>
      </c>
    </row>
    <row r="61" spans="1:80" x14ac:dyDescent="0.25">
      <c r="A61">
        <v>60</v>
      </c>
      <c r="B61">
        <v>116.49239800000001</v>
      </c>
      <c r="C61" s="3">
        <v>1</v>
      </c>
      <c r="H61">
        <v>115.27102000000001</v>
      </c>
      <c r="I61" s="4">
        <v>4</v>
      </c>
      <c r="P61">
        <v>2</v>
      </c>
      <c r="Q61" t="str">
        <f t="shared" si="0"/>
        <v>14</v>
      </c>
      <c r="R61">
        <v>2</v>
      </c>
      <c r="X61" t="s">
        <v>280</v>
      </c>
      <c r="Y61" t="s">
        <v>261</v>
      </c>
      <c r="AB61" t="s">
        <v>280</v>
      </c>
      <c r="AC61" t="str">
        <f>CONCATENATE($R61,$R62,$R63,$R64)</f>
        <v>2143</v>
      </c>
      <c r="AN61">
        <v>1330</v>
      </c>
      <c r="AO61">
        <v>1336</v>
      </c>
      <c r="AP61">
        <v>1366</v>
      </c>
      <c r="AQ61">
        <v>1344</v>
      </c>
      <c r="AT61">
        <f>(($AO$55-$AN$55)/($AN$56-$AN$55))</f>
        <v>0.68181818181818177</v>
      </c>
      <c r="AU61">
        <f>(($AP$53-$AN$55)/($AN$56-$AN$55))</f>
        <v>0.40909090909090912</v>
      </c>
      <c r="AV61">
        <f>(($AQ$54-$AN$55)/($AN$56-$AN$55))</f>
        <v>0.36363636363636365</v>
      </c>
      <c r="AW61">
        <f>(($AN$56-$AO$55)/($AO$56-$AO$55))</f>
        <v>0.31818181818181818</v>
      </c>
      <c r="AX61">
        <f>(($AP$54-$AO$55)/($AO$56-$AO$55))</f>
        <v>0.72727272727272729</v>
      </c>
      <c r="AY61">
        <f>(($AQ$55-$AO$55)/($AO$56-$AO$55))</f>
        <v>0.68181818181818177</v>
      </c>
      <c r="AZ61">
        <f>(($AN$56-$AP$53)/($AP$54-$AP$53))</f>
        <v>0.59090909090909094</v>
      </c>
      <c r="BA61">
        <f>(($AO$55-$AP$53)/($AP$54-$AP$53))</f>
        <v>0.27272727272727271</v>
      </c>
      <c r="BB61">
        <f>(($AQ$55-$AP$53)/($AP$54-$AP$53))</f>
        <v>0.95454545454545459</v>
      </c>
      <c r="BC61">
        <f>(($AN$56-$AQ$54)/($AQ$55-$AQ$54))</f>
        <v>0.63636363636363635</v>
      </c>
      <c r="BD61">
        <f>(($AO$55-$AQ$54)/($AQ$55-$AQ$54))</f>
        <v>0.31818181818181818</v>
      </c>
      <c r="BE61">
        <f>(($AP$53-$AQ$54)/($AQ$55-$AQ$54))</f>
        <v>4.5454545454545456E-2</v>
      </c>
      <c r="BG61">
        <v>2</v>
      </c>
      <c r="BH61">
        <v>312</v>
      </c>
      <c r="BI61">
        <f>($BH$70-$BH$67)/200</f>
        <v>0.08</v>
      </c>
      <c r="BQ61">
        <f>1-(($AO$55-$AN$55)/($AN$56-$AN$55))</f>
        <v>0.31818181818181823</v>
      </c>
      <c r="BR61">
        <f>(($AP$53-$AN$55)/($AN$56-$AN$55))</f>
        <v>0.40909090909090912</v>
      </c>
      <c r="BS61">
        <f>(($AQ$54-$AN$55)/($AN$56-$AN$55))</f>
        <v>0.36363636363636365</v>
      </c>
      <c r="BT61">
        <f>(($AN$56-$AO$55)/($AO$56-$AO$55))</f>
        <v>0.31818181818181818</v>
      </c>
      <c r="BU61">
        <f>1-(($AP$54-$AO$55)/($AO$56-$AO$55))</f>
        <v>0.27272727272727271</v>
      </c>
      <c r="BV61">
        <f>1-(($AQ$55-$AO$55)/($AO$56-$AO$55))</f>
        <v>0.31818181818181823</v>
      </c>
      <c r="BW61">
        <f>1-(($AN$56-$AP$53)/($AP$54-$AP$53))</f>
        <v>0.40909090909090906</v>
      </c>
      <c r="BX61">
        <f>(($AO$55-$AP$53)/($AP$54-$AP$53))</f>
        <v>0.27272727272727271</v>
      </c>
      <c r="BY61">
        <f>1-(($AQ$55-$AP$53)/($AP$54-$AP$53))</f>
        <v>4.5454545454545414E-2</v>
      </c>
      <c r="BZ61">
        <f>1-(($AN$56-$AQ$54)/($AQ$55-$AQ$54))</f>
        <v>0.36363636363636365</v>
      </c>
      <c r="CA61">
        <f>(($AO$55-$AQ$54)/($AQ$55-$AQ$54))</f>
        <v>0.31818181818181818</v>
      </c>
      <c r="CB61">
        <f>(($AP$53-$AQ$54)/($AQ$55-$AQ$54))</f>
        <v>4.5454545454545456E-2</v>
      </c>
    </row>
    <row r="62" spans="1:80" x14ac:dyDescent="0.25">
      <c r="A62">
        <v>61</v>
      </c>
      <c r="H62">
        <v>115.35255100000001</v>
      </c>
      <c r="I62" s="4">
        <v>4</v>
      </c>
      <c r="P62">
        <v>1</v>
      </c>
      <c r="Q62" t="str">
        <f t="shared" si="0"/>
        <v>4</v>
      </c>
      <c r="R62">
        <v>1</v>
      </c>
      <c r="X62" t="s">
        <v>280</v>
      </c>
      <c r="Y62" t="s">
        <v>262</v>
      </c>
      <c r="AN62">
        <v>1353</v>
      </c>
      <c r="AO62">
        <v>1359</v>
      </c>
      <c r="AP62">
        <v>1389</v>
      </c>
      <c r="AQ62">
        <v>1367</v>
      </c>
      <c r="AT62">
        <f>(($AO$56-$AN$56)/($AN$57-$AN$56))</f>
        <v>0.68181818181818177</v>
      </c>
      <c r="AU62">
        <f>(($AP$54-$AN$56)/($AN$57-$AN$56))</f>
        <v>0.40909090909090912</v>
      </c>
      <c r="AV62">
        <f>(($AQ$55-$AN$56)/($AN$57-$AN$56))</f>
        <v>0.36363636363636365</v>
      </c>
      <c r="AW62">
        <f>(($AN$57-$AO$56)/($AO$57-$AO$56))</f>
        <v>0.33333333333333331</v>
      </c>
      <c r="AX62">
        <f>(($AP$55-$AO$56)/($AO$57-$AO$56))</f>
        <v>0.76190476190476186</v>
      </c>
      <c r="AY62">
        <f>(($AQ$56-$AO$56)/($AO$57-$AO$56))</f>
        <v>0.66666666666666663</v>
      </c>
      <c r="AZ62">
        <f>(($AN$57-$AP$54)/($AP$55-$AP$54))</f>
        <v>0.59090909090909094</v>
      </c>
      <c r="BA62">
        <f>(($AO$56-$AP$54)/($AP$55-$AP$54))</f>
        <v>0.27272727272727271</v>
      </c>
      <c r="BB62">
        <f>(($AQ$56-$AP$54)/($AP$55-$AP$54))</f>
        <v>0.90909090909090906</v>
      </c>
      <c r="BC62">
        <f>(($AN$57-$AQ$55)/($AQ$56-$AQ$55))</f>
        <v>0.66666666666666663</v>
      </c>
      <c r="BD62">
        <f>(($AO$56-$AQ$55)/($AQ$56-$AQ$55))</f>
        <v>0.33333333333333331</v>
      </c>
      <c r="BE62">
        <f>(($AP$54-$AQ$55)/($AQ$56-$AQ$55))</f>
        <v>4.7619047619047616E-2</v>
      </c>
      <c r="BG62">
        <v>1</v>
      </c>
      <c r="BH62">
        <v>319</v>
      </c>
      <c r="BI62">
        <f>($BH$71-$BH$68)/200</f>
        <v>0.1</v>
      </c>
      <c r="BQ62">
        <f>1-(($AO$56-$AN$56)/($AN$57-$AN$56))</f>
        <v>0.31818181818181823</v>
      </c>
      <c r="BR62">
        <f>(($AP$54-$AN$56)/($AN$57-$AN$56))</f>
        <v>0.40909090909090912</v>
      </c>
      <c r="BS62">
        <f>(($AQ$55-$AN$56)/($AN$57-$AN$56))</f>
        <v>0.36363636363636365</v>
      </c>
      <c r="BT62">
        <f>(($AN$57-$AO$56)/($AO$57-$AO$56))</f>
        <v>0.33333333333333331</v>
      </c>
      <c r="BU62">
        <f>1-(($AP$55-$AO$56)/($AO$57-$AO$56))</f>
        <v>0.23809523809523814</v>
      </c>
      <c r="BV62">
        <f>1-(($AQ$56-$AO$56)/($AO$57-$AO$56))</f>
        <v>0.33333333333333337</v>
      </c>
      <c r="BW62">
        <f>1-(($AN$57-$AP$54)/($AP$55-$AP$54))</f>
        <v>0.40909090909090906</v>
      </c>
      <c r="BX62">
        <f>(($AO$56-$AP$54)/($AP$55-$AP$54))</f>
        <v>0.27272727272727271</v>
      </c>
      <c r="BY62">
        <f>1-(($AQ$56-$AP$54)/($AP$55-$AP$54))</f>
        <v>9.0909090909090939E-2</v>
      </c>
      <c r="BZ62">
        <f>1-(($AN$57-$AQ$55)/($AQ$56-$AQ$55))</f>
        <v>0.33333333333333337</v>
      </c>
      <c r="CA62">
        <f>(($AO$56-$AQ$55)/($AQ$56-$AQ$55))</f>
        <v>0.33333333333333331</v>
      </c>
      <c r="CB62">
        <f>(($AP$54-$AQ$55)/($AQ$56-$AQ$55))</f>
        <v>4.7619047619047616E-2</v>
      </c>
    </row>
    <row r="63" spans="1:80" x14ac:dyDescent="0.25">
      <c r="A63">
        <v>62</v>
      </c>
      <c r="F63">
        <v>117.62561100000001</v>
      </c>
      <c r="G63" s="5">
        <v>3</v>
      </c>
      <c r="H63">
        <v>115.301072</v>
      </c>
      <c r="I63" s="4">
        <v>4</v>
      </c>
      <c r="P63">
        <v>2</v>
      </c>
      <c r="Q63" t="str">
        <f t="shared" si="0"/>
        <v>34</v>
      </c>
      <c r="R63">
        <v>4</v>
      </c>
      <c r="X63" t="s">
        <v>280</v>
      </c>
      <c r="Y63" t="s">
        <v>259</v>
      </c>
      <c r="AN63">
        <v>1374</v>
      </c>
      <c r="AO63">
        <v>1381</v>
      </c>
      <c r="AP63">
        <v>1412</v>
      </c>
      <c r="AQ63">
        <v>1389</v>
      </c>
      <c r="AT63">
        <f>(($AO$57-$AN$57)/($AN$58-$AN$57))</f>
        <v>0.63636363636363635</v>
      </c>
      <c r="AU63">
        <f>(($AP$55-$AN$57)/($AN$58-$AN$57))</f>
        <v>0.40909090909090912</v>
      </c>
      <c r="AV63">
        <f>(($AQ$56-$AN$57)/($AN$58-$AN$57))</f>
        <v>0.31818181818181818</v>
      </c>
      <c r="AW63">
        <f>(($AN$58-$AO$57)/($AO$58-$AO$57))</f>
        <v>0.34782608695652173</v>
      </c>
      <c r="AX63">
        <f>(($AP$56-$AO$57)/($AO$58-$AO$57))</f>
        <v>0.78260869565217395</v>
      </c>
      <c r="AY63">
        <f>(($AQ$57-$AO$57)/($AO$58-$AO$57))</f>
        <v>0.69565217391304346</v>
      </c>
      <c r="AZ63">
        <f>(($AN$58-$AP$55)/($AP$56-$AP$55))</f>
        <v>0.56521739130434778</v>
      </c>
      <c r="BA63">
        <f>(($AO$57-$AP$55)/($AP$56-$AP$55))</f>
        <v>0.21739130434782608</v>
      </c>
      <c r="BB63">
        <f>(($AQ$57-$AP$55)/($AP$56-$AP$55))</f>
        <v>0.91304347826086951</v>
      </c>
      <c r="BC63">
        <f>(($AN$58-$AQ$56)/($AQ$57-$AQ$56))</f>
        <v>0.65217391304347827</v>
      </c>
      <c r="BD63">
        <f>(($AO$57-$AQ$56)/($AQ$57-$AQ$56))</f>
        <v>0.30434782608695654</v>
      </c>
      <c r="BE63">
        <f>(($AP$55-$AQ$56)/($AQ$57-$AQ$56))</f>
        <v>8.6956521739130432E-2</v>
      </c>
      <c r="BG63">
        <v>4</v>
      </c>
      <c r="BH63">
        <v>327</v>
      </c>
      <c r="BI63">
        <f>($BH$72-$BH$69)/200</f>
        <v>0.1</v>
      </c>
      <c r="BQ63">
        <f>1-(($AO$57-$AN$57)/($AN$58-$AN$57))</f>
        <v>0.36363636363636365</v>
      </c>
      <c r="BR63">
        <f>(($AP$55-$AN$57)/($AN$58-$AN$57))</f>
        <v>0.40909090909090912</v>
      </c>
      <c r="BS63">
        <f>(($AQ$56-$AN$57)/($AN$58-$AN$57))</f>
        <v>0.31818181818181818</v>
      </c>
      <c r="BT63">
        <f>(($AN$58-$AO$57)/($AO$58-$AO$57))</f>
        <v>0.34782608695652173</v>
      </c>
      <c r="BU63">
        <f>1-(($AP$56-$AO$57)/($AO$58-$AO$57))</f>
        <v>0.21739130434782605</v>
      </c>
      <c r="BV63">
        <f>1-(($AQ$57-$AO$57)/($AO$58-$AO$57))</f>
        <v>0.30434782608695654</v>
      </c>
      <c r="BW63">
        <f>1-(($AN$58-$AP$55)/($AP$56-$AP$55))</f>
        <v>0.43478260869565222</v>
      </c>
      <c r="BX63">
        <f>(($AO$57-$AP$55)/($AP$56-$AP$55))</f>
        <v>0.21739130434782608</v>
      </c>
      <c r="BY63">
        <f>1-(($AQ$57-$AP$55)/($AP$56-$AP$55))</f>
        <v>8.6956521739130488E-2</v>
      </c>
      <c r="BZ63">
        <f>1-(($AN$58-$AQ$56)/($AQ$57-$AQ$56))</f>
        <v>0.34782608695652173</v>
      </c>
      <c r="CA63">
        <f>(($AO$57-$AQ$56)/($AQ$57-$AQ$56))</f>
        <v>0.30434782608695654</v>
      </c>
      <c r="CB63">
        <f>(($AP$55-$AQ$56)/($AQ$57-$AQ$56))</f>
        <v>8.6956521739130432E-2</v>
      </c>
    </row>
    <row r="64" spans="1:80" x14ac:dyDescent="0.25">
      <c r="A64">
        <v>63</v>
      </c>
      <c r="F64">
        <v>117.66494800000001</v>
      </c>
      <c r="G64" s="5">
        <v>3</v>
      </c>
      <c r="H64">
        <v>115.289334</v>
      </c>
      <c r="I64" s="4">
        <v>4</v>
      </c>
      <c r="P64">
        <v>2</v>
      </c>
      <c r="Q64" t="str">
        <f t="shared" si="0"/>
        <v>34</v>
      </c>
      <c r="R64">
        <v>3</v>
      </c>
      <c r="X64" t="s">
        <v>280</v>
      </c>
      <c r="Y64" t="s">
        <v>260</v>
      </c>
      <c r="AN64">
        <v>1399</v>
      </c>
      <c r="AO64">
        <v>1405</v>
      </c>
      <c r="AP64">
        <v>1435</v>
      </c>
      <c r="AQ64">
        <v>1413</v>
      </c>
      <c r="AT64">
        <f>(($AO$58-$AN$58)/($AN$59-$AN$58))</f>
        <v>0.65217391304347827</v>
      </c>
      <c r="AU64">
        <f>(($AP$56-$AN$58)/($AN$59-$AN$58))</f>
        <v>0.43478260869565216</v>
      </c>
      <c r="AV64">
        <f>(($AQ$57-$AN$58)/($AN$59-$AN$58))</f>
        <v>0.34782608695652173</v>
      </c>
      <c r="AZ64">
        <f>(($AN$59-$AP$56)/($AP$57-$AP$56))</f>
        <v>0.54166666666666663</v>
      </c>
      <c r="BA64">
        <f>(($AO$58-$AP$56)/($AP$57-$AP$56))</f>
        <v>0.20833333333333334</v>
      </c>
      <c r="BB64">
        <f>(($AQ$58-$AP$56)/($AP$57-$AP$56))</f>
        <v>0.875</v>
      </c>
      <c r="BC64">
        <f>(($AN$59-$AQ$57)/($AQ$58-$AQ$57))</f>
        <v>0.65217391304347827</v>
      </c>
      <c r="BD64">
        <f>(($AO$58-$AQ$57)/($AQ$58-$AQ$57))</f>
        <v>0.30434782608695654</v>
      </c>
      <c r="BE64">
        <f>(($AP$56-$AQ$57)/($AQ$58-$AQ$57))</f>
        <v>8.6956521739130432E-2</v>
      </c>
      <c r="BG64">
        <v>3</v>
      </c>
      <c r="BH64">
        <v>329</v>
      </c>
      <c r="BI64">
        <f>($BH$73-$BH$70)/200</f>
        <v>7.4999999999999997E-2</v>
      </c>
      <c r="BQ64">
        <f>1-(($AO$58-$AN$58)/($AN$59-$AN$58))</f>
        <v>0.34782608695652173</v>
      </c>
      <c r="BR64">
        <f>(($AP$56-$AN$58)/($AN$59-$AN$58))</f>
        <v>0.43478260869565216</v>
      </c>
      <c r="BS64">
        <f>(($AQ$57-$AN$58)/($AN$59-$AN$58))</f>
        <v>0.34782608695652173</v>
      </c>
      <c r="BW64">
        <f>1-(($AN$59-$AP$56)/($AP$57-$AP$56))</f>
        <v>0.45833333333333337</v>
      </c>
      <c r="BX64">
        <f>(($AO$58-$AP$56)/($AP$57-$AP$56))</f>
        <v>0.20833333333333334</v>
      </c>
      <c r="BY64">
        <f>1-(($AQ$58-$AP$56)/($AP$57-$AP$56))</f>
        <v>0.125</v>
      </c>
      <c r="BZ64">
        <f>1-(($AN$59-$AQ$57)/($AQ$58-$AQ$57))</f>
        <v>0.34782608695652173</v>
      </c>
      <c r="CA64">
        <f>(($AO$58-$AQ$57)/($AQ$58-$AQ$57))</f>
        <v>0.30434782608695654</v>
      </c>
      <c r="CB64">
        <f>(($AP$56-$AQ$57)/($AQ$58-$AQ$57))</f>
        <v>8.6956521739130432E-2</v>
      </c>
    </row>
    <row r="65" spans="1:80" x14ac:dyDescent="0.25">
      <c r="A65">
        <v>64</v>
      </c>
      <c r="F65">
        <v>117.67489700000002</v>
      </c>
      <c r="G65" s="5">
        <v>3</v>
      </c>
      <c r="H65">
        <v>115.30326500000001</v>
      </c>
      <c r="I65" s="4">
        <v>4</v>
      </c>
      <c r="P65">
        <v>2</v>
      </c>
      <c r="Q65" t="str">
        <f t="shared" si="0"/>
        <v>34</v>
      </c>
      <c r="R65">
        <v>2</v>
      </c>
      <c r="X65" t="s">
        <v>280</v>
      </c>
      <c r="Y65" t="s">
        <v>261</v>
      </c>
      <c r="AB65" t="s">
        <v>280</v>
      </c>
      <c r="AC65" t="str">
        <f>CONCATENATE($R65,$R66,$R67,$R68)</f>
        <v>2143</v>
      </c>
      <c r="AN65">
        <v>1422</v>
      </c>
      <c r="AO65">
        <v>1428</v>
      </c>
      <c r="AP65">
        <v>1457</v>
      </c>
      <c r="AQ65">
        <v>1435</v>
      </c>
      <c r="BG65">
        <v>2</v>
      </c>
      <c r="BH65">
        <v>333</v>
      </c>
      <c r="BI65">
        <f>($BH$74-$BH$71)/200</f>
        <v>8.5000000000000006E-2</v>
      </c>
    </row>
    <row r="66" spans="1:80" x14ac:dyDescent="0.25">
      <c r="A66">
        <v>65</v>
      </c>
      <c r="F66">
        <v>117.69015200000001</v>
      </c>
      <c r="G66" s="5">
        <v>3</v>
      </c>
      <c r="H66">
        <v>115.29530400000002</v>
      </c>
      <c r="I66" s="4">
        <v>4</v>
      </c>
      <c r="P66">
        <v>2</v>
      </c>
      <c r="Q66" t="str">
        <f t="shared" ref="Q66:Q129" si="2">CONCATENATE(C66,E66,G66,I66)</f>
        <v>34</v>
      </c>
      <c r="R66">
        <v>1</v>
      </c>
      <c r="X66" t="s">
        <v>283</v>
      </c>
      <c r="Y66" t="s">
        <v>269</v>
      </c>
      <c r="AN66">
        <v>1443</v>
      </c>
      <c r="AO66">
        <v>1450</v>
      </c>
      <c r="AP66">
        <v>1480</v>
      </c>
      <c r="AQ66">
        <v>1458</v>
      </c>
      <c r="BG66">
        <v>1</v>
      </c>
      <c r="BH66">
        <v>341</v>
      </c>
      <c r="BI66">
        <f>($BH$80-$BH$77)/200</f>
        <v>0.115</v>
      </c>
    </row>
    <row r="67" spans="1:80" x14ac:dyDescent="0.25">
      <c r="A67">
        <v>66</v>
      </c>
      <c r="F67">
        <v>117.70683400000001</v>
      </c>
      <c r="G67" s="5">
        <v>3</v>
      </c>
      <c r="H67">
        <v>115.308572</v>
      </c>
      <c r="I67" s="4">
        <v>4</v>
      </c>
      <c r="P67">
        <v>2</v>
      </c>
      <c r="Q67" t="str">
        <f t="shared" si="2"/>
        <v>34</v>
      </c>
      <c r="R67">
        <v>4</v>
      </c>
      <c r="X67" t="s">
        <v>283</v>
      </c>
      <c r="Y67" t="s">
        <v>270</v>
      </c>
      <c r="AN67">
        <v>1464</v>
      </c>
      <c r="AO67">
        <v>1472</v>
      </c>
      <c r="AP67">
        <v>1519</v>
      </c>
      <c r="AQ67">
        <v>1482</v>
      </c>
      <c r="AT67">
        <f>(($AO$60-$AN$60)/($AN$61-$AN$60))</f>
        <v>0.34615384615384615</v>
      </c>
      <c r="AU67">
        <f>(($AP$59-$AN$60)/($AN$61-$AN$60))</f>
        <v>0.53846153846153844</v>
      </c>
      <c r="AV67">
        <f>(($AQ$60-$AN$60)/($AN$61-$AN$60))</f>
        <v>0.65384615384615385</v>
      </c>
      <c r="AW67">
        <f>(($AN$60-$AO$59)/($AO$60-$AO$59))</f>
        <v>0.625</v>
      </c>
      <c r="AX67">
        <f>(($AP$58-$AO$59)/($AO$60-$AO$59))</f>
        <v>0.16666666666666666</v>
      </c>
      <c r="AY67">
        <f>(($AQ$59-$AO$59)/($AO$60-$AO$59))</f>
        <v>0.375</v>
      </c>
      <c r="AZ67">
        <f>(($AN$60-$AP$58)/($AP$59-$AP$58))</f>
        <v>0.44</v>
      </c>
      <c r="BA67">
        <f>(($AO$60-$AP$58)/($AP$59-$AP$58))</f>
        <v>0.8</v>
      </c>
      <c r="BB67">
        <f>(($AQ$59-$AP$58)/($AP$59-$AP$58))</f>
        <v>0.2</v>
      </c>
      <c r="BC67">
        <f>(($AN$60-$AQ$59)/($AQ$60-$AQ$59))</f>
        <v>0.2608695652173913</v>
      </c>
      <c r="BD67">
        <f>(($AO$60-$AQ$59)/($AQ$60-$AQ$59))</f>
        <v>0.65217391304347827</v>
      </c>
      <c r="BE67">
        <f>(($AP$59-$AQ$59)/($AQ$60-$AQ$59))</f>
        <v>0.86956521739130432</v>
      </c>
      <c r="BG67">
        <v>4</v>
      </c>
      <c r="BH67">
        <v>347</v>
      </c>
      <c r="BI67">
        <f>($BH$81-$BH$78)/200</f>
        <v>7.0000000000000007E-2</v>
      </c>
      <c r="BQ67">
        <f>(($AO$60-$AN$60)/($AN$61-$AN$60))</f>
        <v>0.34615384615384615</v>
      </c>
      <c r="BR67">
        <f>1-(($AP$59-$AN$60)/($AN$61-$AN$60))</f>
        <v>0.46153846153846156</v>
      </c>
      <c r="BS67">
        <f>1-(($AQ$60-$AN$60)/($AN$61-$AN$60))</f>
        <v>0.34615384615384615</v>
      </c>
      <c r="BT67">
        <f>1-(($AN$60-$AO$59)/($AO$60-$AO$59))</f>
        <v>0.375</v>
      </c>
      <c r="BU67">
        <f>(($AP$58-$AO$59)/($AO$60-$AO$59))</f>
        <v>0.16666666666666666</v>
      </c>
      <c r="BV67">
        <f>(($AQ$59-$AO$59)/($AO$60-$AO$59))</f>
        <v>0.375</v>
      </c>
      <c r="BW67">
        <f>(($AN$60-$AP$58)/($AP$59-$AP$58))</f>
        <v>0.44</v>
      </c>
      <c r="BX67">
        <f>1-(($AO$60-$AP$58)/($AP$59-$AP$58))</f>
        <v>0.19999999999999996</v>
      </c>
      <c r="BY67">
        <f>(($AQ$59-$AP$58)/($AP$59-$AP$58))</f>
        <v>0.2</v>
      </c>
      <c r="BZ67">
        <f>(($AN$60-$AQ$59)/($AQ$60-$AQ$59))</f>
        <v>0.2608695652173913</v>
      </c>
      <c r="CA67">
        <f>1-(($AO$60-$AQ$59)/($AQ$60-$AQ$59))</f>
        <v>0.34782608695652173</v>
      </c>
      <c r="CB67">
        <f>1-(($AP$59-$AQ$59)/($AQ$60-$AQ$59))</f>
        <v>0.13043478260869568</v>
      </c>
    </row>
    <row r="68" spans="1:80" x14ac:dyDescent="0.25">
      <c r="A68">
        <v>67</v>
      </c>
      <c r="F68">
        <v>117.75030600000001</v>
      </c>
      <c r="G68" s="5">
        <v>3</v>
      </c>
      <c r="H68">
        <v>115.305611</v>
      </c>
      <c r="I68" s="4">
        <v>4</v>
      </c>
      <c r="P68">
        <v>2</v>
      </c>
      <c r="Q68" t="str">
        <f t="shared" si="2"/>
        <v>34</v>
      </c>
      <c r="R68">
        <v>3</v>
      </c>
      <c r="X68" t="s">
        <v>283</v>
      </c>
      <c r="Y68" t="s">
        <v>271</v>
      </c>
      <c r="AN68">
        <v>1486</v>
      </c>
      <c r="AO68">
        <v>1495</v>
      </c>
      <c r="AP68">
        <v>1544</v>
      </c>
      <c r="AQ68">
        <v>1506</v>
      </c>
      <c r="AT68">
        <f>(($AO$61-$AN$61)/($AN$62-$AN$61))</f>
        <v>0.2608695652173913</v>
      </c>
      <c r="AU68">
        <f>(($AP$60-$AN$61)/($AN$62-$AN$61))</f>
        <v>0.56521739130434778</v>
      </c>
      <c r="AV68">
        <f>(($AQ$61-$AN$61)/($AN$62-$AN$61))</f>
        <v>0.60869565217391308</v>
      </c>
      <c r="AW68">
        <f>(($AN$61-$AO$60)/($AO$61-$AO$60))</f>
        <v>0.73913043478260865</v>
      </c>
      <c r="AX68">
        <f>(($AP$59-$AO$60)/($AO$61-$AO$60))</f>
        <v>0.21739130434782608</v>
      </c>
      <c r="AY68">
        <f>(($AQ$60-$AO$60)/($AO$61-$AO$60))</f>
        <v>0.34782608695652173</v>
      </c>
      <c r="AZ68">
        <f>(($AN$61-$AP$59)/($AP$60-$AP$59))</f>
        <v>0.48</v>
      </c>
      <c r="BA68">
        <f>(($AO$61-$AP$59)/($AP$60-$AP$59))</f>
        <v>0.72</v>
      </c>
      <c r="BB68">
        <f>(($AQ$60-$AP$59)/($AP$60-$AP$59))</f>
        <v>0.12</v>
      </c>
      <c r="BC68">
        <f>(($AN$61-$AQ$60)/($AQ$61-$AQ$60))</f>
        <v>0.39130434782608697</v>
      </c>
      <c r="BD68">
        <f>(($AO$61-$AQ$60)/($AQ$61-$AQ$60))</f>
        <v>0.65217391304347827</v>
      </c>
      <c r="BE68">
        <f>(($AP$60-$AQ$60)/($AQ$61-$AQ$60))</f>
        <v>0.95652173913043481</v>
      </c>
      <c r="BG68">
        <v>3</v>
      </c>
      <c r="BH68">
        <v>350</v>
      </c>
      <c r="BI68">
        <f>($BH$82-$BH$79)/200</f>
        <v>0.11</v>
      </c>
      <c r="BQ68">
        <f>(($AO$61-$AN$61)/($AN$62-$AN$61))</f>
        <v>0.2608695652173913</v>
      </c>
      <c r="BR68">
        <f>1-(($AP$60-$AN$61)/($AN$62-$AN$61))</f>
        <v>0.43478260869565222</v>
      </c>
      <c r="BS68">
        <f>1-(($AQ$61-$AN$61)/($AN$62-$AN$61))</f>
        <v>0.39130434782608692</v>
      </c>
      <c r="BT68">
        <f>1-(($AN$61-$AO$60)/($AO$61-$AO$60))</f>
        <v>0.26086956521739135</v>
      </c>
      <c r="BU68">
        <f>(($AP$59-$AO$60)/($AO$61-$AO$60))</f>
        <v>0.21739130434782608</v>
      </c>
      <c r="BV68">
        <f>(($AQ$60-$AO$60)/($AO$61-$AO$60))</f>
        <v>0.34782608695652173</v>
      </c>
      <c r="BW68">
        <f>(($AN$61-$AP$59)/($AP$60-$AP$59))</f>
        <v>0.48</v>
      </c>
      <c r="BX68">
        <f>1-(($AO$61-$AP$59)/($AP$60-$AP$59))</f>
        <v>0.28000000000000003</v>
      </c>
      <c r="BY68">
        <f>(($AQ$60-$AP$59)/($AP$60-$AP$59))</f>
        <v>0.12</v>
      </c>
      <c r="BZ68">
        <f>(($AN$61-$AQ$60)/($AQ$61-$AQ$60))</f>
        <v>0.39130434782608697</v>
      </c>
      <c r="CA68">
        <f>1-(($AO$61-$AQ$60)/($AQ$61-$AQ$60))</f>
        <v>0.34782608695652173</v>
      </c>
      <c r="CB68">
        <f>1-(($AP$60-$AQ$60)/($AQ$61-$AQ$60))</f>
        <v>4.3478260869565188E-2</v>
      </c>
    </row>
    <row r="69" spans="1:80" x14ac:dyDescent="0.25">
      <c r="A69">
        <v>68</v>
      </c>
      <c r="F69">
        <v>117.785203</v>
      </c>
      <c r="G69" s="5">
        <v>3</v>
      </c>
      <c r="H69">
        <v>115.27102000000001</v>
      </c>
      <c r="I69" s="4">
        <v>4</v>
      </c>
      <c r="P69">
        <v>2</v>
      </c>
      <c r="Q69" t="str">
        <f t="shared" si="2"/>
        <v>34</v>
      </c>
      <c r="R69">
        <v>2</v>
      </c>
      <c r="X69" t="s">
        <v>283</v>
      </c>
      <c r="Y69" t="s">
        <v>272</v>
      </c>
      <c r="AB69" t="s">
        <v>280</v>
      </c>
      <c r="AC69" t="str">
        <f>CONCATENATE($R69,$R70,$R71,$R72)</f>
        <v>2143</v>
      </c>
      <c r="AN69">
        <v>1506</v>
      </c>
      <c r="AO69">
        <v>1521</v>
      </c>
      <c r="AP69">
        <v>1566</v>
      </c>
      <c r="AQ69">
        <v>1535</v>
      </c>
      <c r="AT69">
        <f>(($AO$62-$AN$62)/($AN$63-$AN$62))</f>
        <v>0.2857142857142857</v>
      </c>
      <c r="AU69">
        <f>(($AP$61-$AN$62)/($AN$63-$AN$62))</f>
        <v>0.61904761904761907</v>
      </c>
      <c r="AV69">
        <f>(($AQ$62-$AN$62)/($AN$63-$AN$62))</f>
        <v>0.66666666666666663</v>
      </c>
      <c r="AW69">
        <f>(($AN$62-$AO$61)/($AO$62-$AO$61))</f>
        <v>0.73913043478260865</v>
      </c>
      <c r="AX69">
        <f>(($AP$60-$AO$61)/($AO$62-$AO$61))</f>
        <v>0.30434782608695654</v>
      </c>
      <c r="AY69">
        <f>(($AQ$61-$AO$61)/($AO$62-$AO$61))</f>
        <v>0.34782608695652173</v>
      </c>
      <c r="AZ69">
        <f>(($AN$62-$AP$60)/($AP$61-$AP$60))</f>
        <v>0.43478260869565216</v>
      </c>
      <c r="BA69">
        <f>(($AO$62-$AP$60)/($AP$61-$AP$60))</f>
        <v>0.69565217391304346</v>
      </c>
      <c r="BB69">
        <f>(($AQ$61-$AP$60)/($AP$61-$AP$60))</f>
        <v>4.3478260869565216E-2</v>
      </c>
      <c r="BC69">
        <f>(($AN$62-$AQ$61)/($AQ$62-$AQ$61))</f>
        <v>0.39130434782608697</v>
      </c>
      <c r="BD69">
        <f>(($AO$62-$AQ$61)/($AQ$62-$AQ$61))</f>
        <v>0.65217391304347827</v>
      </c>
      <c r="BE69">
        <f>(($AP$61-$AQ$61)/($AQ$62-$AQ$61))</f>
        <v>0.95652173913043481</v>
      </c>
      <c r="BG69">
        <v>2</v>
      </c>
      <c r="BH69">
        <v>355</v>
      </c>
      <c r="BI69">
        <f>($BH$83-$BH$80)/200</f>
        <v>0.09</v>
      </c>
      <c r="BQ69">
        <f>(($AO$62-$AN$62)/($AN$63-$AN$62))</f>
        <v>0.2857142857142857</v>
      </c>
      <c r="BR69">
        <f>1-(($AP$61-$AN$62)/($AN$63-$AN$62))</f>
        <v>0.38095238095238093</v>
      </c>
      <c r="BS69">
        <f>1-(($AQ$62-$AN$62)/($AN$63-$AN$62))</f>
        <v>0.33333333333333337</v>
      </c>
      <c r="BT69">
        <f>1-(($AN$62-$AO$61)/($AO$62-$AO$61))</f>
        <v>0.26086956521739135</v>
      </c>
      <c r="BU69">
        <f>(($AP$60-$AO$61)/($AO$62-$AO$61))</f>
        <v>0.30434782608695654</v>
      </c>
      <c r="BV69">
        <f>(($AQ$61-$AO$61)/($AO$62-$AO$61))</f>
        <v>0.34782608695652173</v>
      </c>
      <c r="BW69">
        <f>(($AN$62-$AP$60)/($AP$61-$AP$60))</f>
        <v>0.43478260869565216</v>
      </c>
      <c r="BX69">
        <f>1-(($AO$62-$AP$60)/($AP$61-$AP$60))</f>
        <v>0.30434782608695654</v>
      </c>
      <c r="BY69">
        <f>(($AQ$61-$AP$60)/($AP$61-$AP$60))</f>
        <v>4.3478260869565216E-2</v>
      </c>
      <c r="BZ69">
        <f>(($AN$62-$AQ$61)/($AQ$62-$AQ$61))</f>
        <v>0.39130434782608697</v>
      </c>
      <c r="CA69">
        <f>1-(($AO$62-$AQ$61)/($AQ$62-$AQ$61))</f>
        <v>0.34782608695652173</v>
      </c>
      <c r="CB69">
        <f>1-(($AP$61-$AQ$61)/($AQ$62-$AQ$61))</f>
        <v>4.3478260869565188E-2</v>
      </c>
    </row>
    <row r="70" spans="1:80" x14ac:dyDescent="0.25">
      <c r="A70">
        <v>69</v>
      </c>
      <c r="D70">
        <v>133.18898100000001</v>
      </c>
      <c r="E70" s="2">
        <v>2</v>
      </c>
      <c r="F70">
        <v>117.84591800000001</v>
      </c>
      <c r="G70" s="5">
        <v>3</v>
      </c>
      <c r="P70">
        <v>2</v>
      </c>
      <c r="Q70" t="str">
        <f t="shared" si="2"/>
        <v>23</v>
      </c>
      <c r="R70">
        <v>1</v>
      </c>
      <c r="X70" t="s">
        <v>283</v>
      </c>
      <c r="Y70" t="s">
        <v>269</v>
      </c>
      <c r="AN70">
        <v>1533</v>
      </c>
      <c r="AO70">
        <v>1547</v>
      </c>
      <c r="AP70">
        <v>1588</v>
      </c>
      <c r="AQ70">
        <v>1560</v>
      </c>
      <c r="AT70">
        <f>(($AO$63-$AN$63)/($AN$64-$AN$63))</f>
        <v>0.28000000000000003</v>
      </c>
      <c r="AU70">
        <f>(($AP$62-$AN$63)/($AN$64-$AN$63))</f>
        <v>0.6</v>
      </c>
      <c r="AV70">
        <f>(($AQ$63-$AN$63)/($AN$64-$AN$63))</f>
        <v>0.6</v>
      </c>
      <c r="AW70">
        <f>(($AN$63-$AO$62)/($AO$63-$AO$62))</f>
        <v>0.68181818181818177</v>
      </c>
      <c r="AX70">
        <f>(($AP$61-$AO$62)/($AO$63-$AO$62))</f>
        <v>0.31818181818181818</v>
      </c>
      <c r="AY70">
        <f>(($AQ$62-$AO$62)/($AO$63-$AO$62))</f>
        <v>0.36363636363636365</v>
      </c>
      <c r="AZ70">
        <f>(($AN$63-$AP$61)/($AP$62-$AP$61))</f>
        <v>0.34782608695652173</v>
      </c>
      <c r="BA70">
        <f>(($AO$63-$AP$61)/($AP$62-$AP$61))</f>
        <v>0.65217391304347827</v>
      </c>
      <c r="BB70">
        <f>(($AQ$62-$AP$61)/($AP$62-$AP$61))</f>
        <v>4.3478260869565216E-2</v>
      </c>
      <c r="BC70">
        <f>(($AN$63-$AQ$62)/($AQ$63-$AQ$62))</f>
        <v>0.31818181818181818</v>
      </c>
      <c r="BD70">
        <f>(($AO$63-$AQ$62)/($AQ$63-$AQ$62))</f>
        <v>0.63636363636363635</v>
      </c>
      <c r="BE70">
        <f>(($AP$62-$AQ$63)/($AQ$64-$AQ$63))</f>
        <v>0</v>
      </c>
      <c r="BG70">
        <v>1</v>
      </c>
      <c r="BH70">
        <v>363</v>
      </c>
      <c r="BI70">
        <f>($BH$84-$BH$81)/200</f>
        <v>0.11</v>
      </c>
      <c r="BQ70">
        <f>(($AO$63-$AN$63)/($AN$64-$AN$63))</f>
        <v>0.28000000000000003</v>
      </c>
      <c r="BR70">
        <f>1-(($AP$62-$AN$63)/($AN$64-$AN$63))</f>
        <v>0.4</v>
      </c>
      <c r="BS70">
        <f>1-(($AQ$63-$AN$63)/($AN$64-$AN$63))</f>
        <v>0.4</v>
      </c>
      <c r="BT70">
        <f>1-(($AN$63-$AO$62)/($AO$63-$AO$62))</f>
        <v>0.31818181818181823</v>
      </c>
      <c r="BU70">
        <f>(($AP$61-$AO$62)/($AO$63-$AO$62))</f>
        <v>0.31818181818181818</v>
      </c>
      <c r="BV70">
        <f>(($AQ$62-$AO$62)/($AO$63-$AO$62))</f>
        <v>0.36363636363636365</v>
      </c>
      <c r="BW70">
        <f>(($AN$63-$AP$61)/($AP$62-$AP$61))</f>
        <v>0.34782608695652173</v>
      </c>
      <c r="BX70">
        <f>1-(($AO$63-$AP$61)/($AP$62-$AP$61))</f>
        <v>0.34782608695652173</v>
      </c>
      <c r="BY70">
        <f>(($AQ$62-$AP$61)/($AP$62-$AP$61))</f>
        <v>4.3478260869565216E-2</v>
      </c>
      <c r="BZ70">
        <f>(($AN$63-$AQ$62)/($AQ$63-$AQ$62))</f>
        <v>0.31818181818181818</v>
      </c>
      <c r="CA70">
        <f>1-(($AO$63-$AQ$62)/($AQ$63-$AQ$62))</f>
        <v>0.36363636363636365</v>
      </c>
      <c r="CB70">
        <f>(($AP$62-$AQ$63)/($AQ$64-$AQ$63))</f>
        <v>0</v>
      </c>
    </row>
    <row r="71" spans="1:80" x14ac:dyDescent="0.25">
      <c r="A71">
        <v>70</v>
      </c>
      <c r="D71">
        <v>133.18898100000001</v>
      </c>
      <c r="E71" s="2">
        <v>2</v>
      </c>
      <c r="F71">
        <v>117.62561100000001</v>
      </c>
      <c r="G71" s="5">
        <v>3</v>
      </c>
      <c r="P71">
        <v>2</v>
      </c>
      <c r="Q71" t="str">
        <f t="shared" si="2"/>
        <v>23</v>
      </c>
      <c r="R71">
        <v>4</v>
      </c>
      <c r="X71" t="s">
        <v>283</v>
      </c>
      <c r="Y71" t="s">
        <v>270</v>
      </c>
      <c r="AN71">
        <v>1556</v>
      </c>
      <c r="AO71">
        <v>1571</v>
      </c>
      <c r="AP71">
        <v>1611</v>
      </c>
      <c r="AQ71">
        <v>1586</v>
      </c>
      <c r="AT71">
        <f>(($AO$64-$AN$64)/($AN$65-$AN$64))</f>
        <v>0.2608695652173913</v>
      </c>
      <c r="AU71">
        <f>(($AP$63-$AN$64)/($AN$65-$AN$64))</f>
        <v>0.56521739130434778</v>
      </c>
      <c r="AV71">
        <f>(($AQ$64-$AN$64)/($AN$65-$AN$64))</f>
        <v>0.60869565217391308</v>
      </c>
      <c r="AW71">
        <f>(($AN$64-$AO$63)/($AO$64-$AO$63))</f>
        <v>0.75</v>
      </c>
      <c r="AX71">
        <f>(($AP$62-$AO$63)/($AO$64-$AO$63))</f>
        <v>0.33333333333333331</v>
      </c>
      <c r="AY71">
        <f>(($AQ$63-$AO$63)/($AO$64-$AO$63))</f>
        <v>0.33333333333333331</v>
      </c>
      <c r="AZ71">
        <f>(($AN$64-$AP$62)/($AP$63-$AP$62))</f>
        <v>0.43478260869565216</v>
      </c>
      <c r="BA71">
        <f>(($AO$64-$AP$62)/($AP$63-$AP$62))</f>
        <v>0.69565217391304346</v>
      </c>
      <c r="BB71">
        <f>(($AQ$63-$AP$62)/($AP$63-$AP$62))</f>
        <v>0</v>
      </c>
      <c r="BC71">
        <f>(($AN$64-$AQ$63)/($AQ$64-$AQ$63))</f>
        <v>0.41666666666666669</v>
      </c>
      <c r="BD71">
        <f>(($AO$64-$AQ$63)/($AQ$64-$AQ$63))</f>
        <v>0.66666666666666663</v>
      </c>
      <c r="BE71">
        <f>(($AP$63-$AQ$63)/($AQ$64-$AQ$63))</f>
        <v>0.95833333333333337</v>
      </c>
      <c r="BG71">
        <v>4</v>
      </c>
      <c r="BH71">
        <v>370</v>
      </c>
      <c r="BI71">
        <f>($BH$85-$BH$82)/200</f>
        <v>0.08</v>
      </c>
      <c r="BQ71">
        <f>(($AO$64-$AN$64)/($AN$65-$AN$64))</f>
        <v>0.2608695652173913</v>
      </c>
      <c r="BR71">
        <f>1-(($AP$63-$AN$64)/($AN$65-$AN$64))</f>
        <v>0.43478260869565222</v>
      </c>
      <c r="BS71">
        <f>1-(($AQ$64-$AN$64)/($AN$65-$AN$64))</f>
        <v>0.39130434782608692</v>
      </c>
      <c r="BT71">
        <f>1-(($AN$64-$AO$63)/($AO$64-$AO$63))</f>
        <v>0.25</v>
      </c>
      <c r="BU71">
        <f>(($AP$62-$AO$63)/($AO$64-$AO$63))</f>
        <v>0.33333333333333331</v>
      </c>
      <c r="BV71">
        <f>(($AQ$63-$AO$63)/($AO$64-$AO$63))</f>
        <v>0.33333333333333331</v>
      </c>
      <c r="BW71">
        <f>(($AN$64-$AP$62)/($AP$63-$AP$62))</f>
        <v>0.43478260869565216</v>
      </c>
      <c r="BX71">
        <f>1-(($AO$64-$AP$62)/($AP$63-$AP$62))</f>
        <v>0.30434782608695654</v>
      </c>
      <c r="BY71">
        <f>(($AQ$63-$AP$62)/($AP$63-$AP$62))</f>
        <v>0</v>
      </c>
      <c r="BZ71">
        <f>(($AN$64-$AQ$63)/($AQ$64-$AQ$63))</f>
        <v>0.41666666666666669</v>
      </c>
      <c r="CA71">
        <f>1-(($AO$64-$AQ$63)/($AQ$64-$AQ$63))</f>
        <v>0.33333333333333337</v>
      </c>
      <c r="CB71">
        <f>1-(($AP$63-$AQ$63)/($AQ$64-$AQ$63))</f>
        <v>4.166666666666663E-2</v>
      </c>
    </row>
    <row r="72" spans="1:80" x14ac:dyDescent="0.25">
      <c r="A72">
        <v>71</v>
      </c>
      <c r="D72">
        <v>133.18898100000001</v>
      </c>
      <c r="E72" s="2">
        <v>2</v>
      </c>
      <c r="P72">
        <v>1</v>
      </c>
      <c r="Q72" t="str">
        <f t="shared" si="2"/>
        <v>2</v>
      </c>
      <c r="R72">
        <v>3</v>
      </c>
      <c r="X72" t="s">
        <v>283</v>
      </c>
      <c r="Y72" t="s">
        <v>271</v>
      </c>
      <c r="AN72">
        <v>1579</v>
      </c>
      <c r="AO72">
        <v>1594</v>
      </c>
      <c r="AP72">
        <v>1633</v>
      </c>
      <c r="AQ72">
        <v>1609</v>
      </c>
      <c r="AT72">
        <f>(($AO$65-$AN$65)/($AN$66-$AN$65))</f>
        <v>0.2857142857142857</v>
      </c>
      <c r="AU72">
        <f>(($AP$64-$AN$65)/($AN$66-$AN$65))</f>
        <v>0.61904761904761907</v>
      </c>
      <c r="AV72">
        <f>(($AQ$65-$AN$65)/($AN$66-$AN$65))</f>
        <v>0.61904761904761907</v>
      </c>
      <c r="AW72">
        <f>(($AN$65-$AO$64)/($AO$65-$AO$64))</f>
        <v>0.73913043478260865</v>
      </c>
      <c r="AX72">
        <f>(($AP$63-$AO$64)/($AO$65-$AO$64))</f>
        <v>0.30434782608695654</v>
      </c>
      <c r="AY72">
        <f>(($AQ$64-$AO$64)/($AO$65-$AO$64))</f>
        <v>0.34782608695652173</v>
      </c>
      <c r="AZ72">
        <f>(($AN$65-$AP$63)/($AP$64-$AP$63))</f>
        <v>0.43478260869565216</v>
      </c>
      <c r="BA72">
        <f>(($AO$65-$AP$63)/($AP$64-$AP$63))</f>
        <v>0.69565217391304346</v>
      </c>
      <c r="BB72">
        <f>(($AQ$64-$AP$63)/($AP$64-$AP$63))</f>
        <v>4.3478260869565216E-2</v>
      </c>
      <c r="BC72">
        <f>(($AN$65-$AQ$64)/($AQ$65-$AQ$64))</f>
        <v>0.40909090909090912</v>
      </c>
      <c r="BD72">
        <f>(($AO$65-$AQ$64)/($AQ$65-$AQ$64))</f>
        <v>0.68181818181818177</v>
      </c>
      <c r="BE72">
        <f>(($AP$64-$AQ$65)/($AQ$66-$AQ$65))</f>
        <v>0</v>
      </c>
      <c r="BG72">
        <v>3</v>
      </c>
      <c r="BH72">
        <v>375</v>
      </c>
      <c r="BI72">
        <f>($BH$86-$BH$83)/200</f>
        <v>0.11</v>
      </c>
      <c r="BQ72">
        <f>(($AO$65-$AN$65)/($AN$66-$AN$65))</f>
        <v>0.2857142857142857</v>
      </c>
      <c r="BR72">
        <f>1-(($AP$64-$AN$65)/($AN$66-$AN$65))</f>
        <v>0.38095238095238093</v>
      </c>
      <c r="BS72">
        <f>1-(($AQ$65-$AN$65)/($AN$66-$AN$65))</f>
        <v>0.38095238095238093</v>
      </c>
      <c r="BT72">
        <f>1-(($AN$65-$AO$64)/($AO$65-$AO$64))</f>
        <v>0.26086956521739135</v>
      </c>
      <c r="BU72">
        <f>(($AP$63-$AO$64)/($AO$65-$AO$64))</f>
        <v>0.30434782608695654</v>
      </c>
      <c r="BV72">
        <f>(($AQ$64-$AO$64)/($AO$65-$AO$64))</f>
        <v>0.34782608695652173</v>
      </c>
      <c r="BW72">
        <f>(($AN$65-$AP$63)/($AP$64-$AP$63))</f>
        <v>0.43478260869565216</v>
      </c>
      <c r="BX72">
        <f>1-(($AO$65-$AP$63)/($AP$64-$AP$63))</f>
        <v>0.30434782608695654</v>
      </c>
      <c r="BY72">
        <f>(($AQ$64-$AP$63)/($AP$64-$AP$63))</f>
        <v>4.3478260869565216E-2</v>
      </c>
      <c r="BZ72">
        <f>(($AN$65-$AQ$64)/($AQ$65-$AQ$64))</f>
        <v>0.40909090909090912</v>
      </c>
      <c r="CA72">
        <f>1-(($AO$65-$AQ$64)/($AQ$65-$AQ$64))</f>
        <v>0.31818181818181823</v>
      </c>
      <c r="CB72">
        <f>(($AP$64-$AQ$65)/($AQ$66-$AQ$65))</f>
        <v>0</v>
      </c>
    </row>
    <row r="73" spans="1:80" x14ac:dyDescent="0.25">
      <c r="A73">
        <v>72</v>
      </c>
      <c r="D73">
        <v>133.18898100000001</v>
      </c>
      <c r="E73" s="2">
        <v>2</v>
      </c>
      <c r="P73">
        <v>1</v>
      </c>
      <c r="Q73" t="str">
        <f t="shared" si="2"/>
        <v>2</v>
      </c>
      <c r="R73">
        <v>2</v>
      </c>
      <c r="X73" t="s">
        <v>283</v>
      </c>
      <c r="Y73" t="s">
        <v>272</v>
      </c>
      <c r="AN73">
        <v>1601</v>
      </c>
      <c r="AO73">
        <v>1616</v>
      </c>
      <c r="AP73">
        <v>1657</v>
      </c>
      <c r="AQ73">
        <v>1630</v>
      </c>
      <c r="AT73">
        <f>(($AO$66-$AN$66)/($AN$67-$AN$66))</f>
        <v>0.33333333333333331</v>
      </c>
      <c r="AU73">
        <f>(($AP$65-$AN$66)/($AN$67-$AN$66))</f>
        <v>0.66666666666666663</v>
      </c>
      <c r="AV73">
        <f>(($AQ$66-$AN$66)/($AN$67-$AN$66))</f>
        <v>0.7142857142857143</v>
      </c>
      <c r="AW73">
        <f>(($AN$66-$AO$65)/($AO$66-$AO$65))</f>
        <v>0.68181818181818177</v>
      </c>
      <c r="AX73">
        <f>(($AP$64-$AO$65)/($AO$66-$AO$65))</f>
        <v>0.31818181818181818</v>
      </c>
      <c r="AY73">
        <f>(($AQ$65-$AO$65)/($AO$66-$AO$65))</f>
        <v>0.31818181818181818</v>
      </c>
      <c r="AZ73">
        <f>(($AN$66-$AP$64)/($AP$65-$AP$64))</f>
        <v>0.36363636363636365</v>
      </c>
      <c r="BA73">
        <f>(($AO$66-$AP$64)/($AP$65-$AP$64))</f>
        <v>0.68181818181818177</v>
      </c>
      <c r="BB73">
        <f>(($AQ$65-$AP$64)/($AP$65-$AP$64))</f>
        <v>0</v>
      </c>
      <c r="BC73">
        <f>(($AN$66-$AQ$65)/($AQ$66-$AQ$65))</f>
        <v>0.34782608695652173</v>
      </c>
      <c r="BD73">
        <f>(($AO$66-$AQ$65)/($AQ$66-$AQ$65))</f>
        <v>0.65217391304347827</v>
      </c>
      <c r="BE73">
        <f>(($AP$65-$AQ$65)/($AQ$66-$AQ$65))</f>
        <v>0.95652173913043481</v>
      </c>
      <c r="BG73">
        <v>2</v>
      </c>
      <c r="BH73">
        <v>378</v>
      </c>
      <c r="BI73">
        <f>($BH$87-$BH$84)/200</f>
        <v>0.1</v>
      </c>
      <c r="BQ73">
        <f>(($AO$66-$AN$66)/($AN$67-$AN$66))</f>
        <v>0.33333333333333331</v>
      </c>
      <c r="BR73">
        <f>1-(($AP$65-$AN$66)/($AN$67-$AN$66))</f>
        <v>0.33333333333333337</v>
      </c>
      <c r="BS73">
        <f>1-(($AQ$66-$AN$66)/($AN$67-$AN$66))</f>
        <v>0.2857142857142857</v>
      </c>
      <c r="BT73">
        <f>1-(($AN$66-$AO$65)/($AO$66-$AO$65))</f>
        <v>0.31818181818181823</v>
      </c>
      <c r="BU73">
        <f>(($AP$64-$AO$65)/($AO$66-$AO$65))</f>
        <v>0.31818181818181818</v>
      </c>
      <c r="BV73">
        <f>(($AQ$65-$AO$65)/($AO$66-$AO$65))</f>
        <v>0.31818181818181818</v>
      </c>
      <c r="BW73">
        <f>(($AN$66-$AP$64)/($AP$65-$AP$64))</f>
        <v>0.36363636363636365</v>
      </c>
      <c r="BX73">
        <f>1-(($AO$66-$AP$64)/($AP$65-$AP$64))</f>
        <v>0.31818181818181823</v>
      </c>
      <c r="BY73">
        <f>(($AQ$65-$AP$64)/($AP$65-$AP$64))</f>
        <v>0</v>
      </c>
      <c r="BZ73">
        <f>(($AN$66-$AQ$65)/($AQ$66-$AQ$65))</f>
        <v>0.34782608695652173</v>
      </c>
      <c r="CA73">
        <f>1-(($AO$66-$AQ$65)/($AQ$66-$AQ$65))</f>
        <v>0.34782608695652173</v>
      </c>
      <c r="CB73">
        <f>1-(($AP$65-$AQ$65)/($AQ$66-$AQ$65))</f>
        <v>4.3478260869565188E-2</v>
      </c>
    </row>
    <row r="74" spans="1:80" x14ac:dyDescent="0.25">
      <c r="A74">
        <v>73</v>
      </c>
      <c r="D74">
        <v>133.18898100000001</v>
      </c>
      <c r="E74" s="2">
        <v>2</v>
      </c>
      <c r="P74">
        <v>1</v>
      </c>
      <c r="Q74" t="str">
        <f t="shared" si="2"/>
        <v>2</v>
      </c>
      <c r="R74">
        <v>1</v>
      </c>
      <c r="X74" t="s">
        <v>283</v>
      </c>
      <c r="Y74" t="s">
        <v>269</v>
      </c>
      <c r="AN74">
        <v>1624</v>
      </c>
      <c r="AO74">
        <v>1640</v>
      </c>
      <c r="AP74">
        <v>1680</v>
      </c>
      <c r="AQ74">
        <v>1655</v>
      </c>
      <c r="AT74">
        <f>(($AO$67-$AN$67)/($AN$68-$AN$67))</f>
        <v>0.36363636363636365</v>
      </c>
      <c r="AU74">
        <f>(($AP$66-$AN$67)/($AN$68-$AN$67))</f>
        <v>0.72727272727272729</v>
      </c>
      <c r="AV74">
        <f>(($AQ$67-$AN$67)/($AN$68-$AN$67))</f>
        <v>0.81818181818181823</v>
      </c>
      <c r="AW74">
        <f>(($AN$67-$AO$66)/($AO$67-$AO$66))</f>
        <v>0.63636363636363635</v>
      </c>
      <c r="AX74">
        <f>(($AP$65-$AO$66)/($AO$67-$AO$66))</f>
        <v>0.31818181818181818</v>
      </c>
      <c r="AY74">
        <f>(($AQ$66-$AO$66)/($AO$67-$AO$66))</f>
        <v>0.36363636363636365</v>
      </c>
      <c r="AZ74">
        <f>(($AN$67-$AP$65)/($AP$66-$AP$65))</f>
        <v>0.30434782608695654</v>
      </c>
      <c r="BA74">
        <f>(($AO$67-$AP$65)/($AP$66-$AP$65))</f>
        <v>0.65217391304347827</v>
      </c>
      <c r="BB74">
        <f>(($AQ$66-$AP$65)/($AP$66-$AP$65))</f>
        <v>4.3478260869565216E-2</v>
      </c>
      <c r="BC74">
        <f>(($AN$67-$AQ$66)/($AQ$67-$AQ$66))</f>
        <v>0.25</v>
      </c>
      <c r="BD74">
        <f>(($AO$67-$AQ$66)/($AQ$67-$AQ$66))</f>
        <v>0.58333333333333337</v>
      </c>
      <c r="BE74">
        <f>(($AP$66-$AQ$66)/($AQ$67-$AQ$66))</f>
        <v>0.91666666666666663</v>
      </c>
      <c r="BG74">
        <v>1</v>
      </c>
      <c r="BH74">
        <v>387</v>
      </c>
      <c r="BI74">
        <f>($BH$88-$BH$85)/200</f>
        <v>9.5000000000000001E-2</v>
      </c>
      <c r="BQ74">
        <f>(($AO$67-$AN$67)/($AN$68-$AN$67))</f>
        <v>0.36363636363636365</v>
      </c>
      <c r="BR74">
        <f>1-(($AP$66-$AN$67)/($AN$68-$AN$67))</f>
        <v>0.27272727272727271</v>
      </c>
      <c r="BS74">
        <f>1-(($AQ$67-$AN$67)/($AN$68-$AN$67))</f>
        <v>0.18181818181818177</v>
      </c>
      <c r="BT74">
        <f>1-(($AN$67-$AO$66)/($AO$67-$AO$66))</f>
        <v>0.36363636363636365</v>
      </c>
      <c r="BU74">
        <f>(($AP$65-$AO$66)/($AO$67-$AO$66))</f>
        <v>0.31818181818181818</v>
      </c>
      <c r="BV74">
        <f>(($AQ$66-$AO$66)/($AO$67-$AO$66))</f>
        <v>0.36363636363636365</v>
      </c>
      <c r="BW74">
        <f>(($AN$67-$AP$65)/($AP$66-$AP$65))</f>
        <v>0.30434782608695654</v>
      </c>
      <c r="BX74">
        <f>1-(($AO$67-$AP$65)/($AP$66-$AP$65))</f>
        <v>0.34782608695652173</v>
      </c>
      <c r="BY74">
        <f>(($AQ$66-$AP$65)/($AP$66-$AP$65))</f>
        <v>4.3478260869565216E-2</v>
      </c>
      <c r="BZ74">
        <f>(($AN$67-$AQ$66)/($AQ$67-$AQ$66))</f>
        <v>0.25</v>
      </c>
      <c r="CA74">
        <f>1-(($AO$67-$AQ$66)/($AQ$67-$AQ$66))</f>
        <v>0.41666666666666663</v>
      </c>
      <c r="CB74">
        <f>1-(($AP$66-$AQ$66)/($AQ$67-$AQ$66))</f>
        <v>8.333333333333337E-2</v>
      </c>
    </row>
    <row r="75" spans="1:80" x14ac:dyDescent="0.25">
      <c r="A75">
        <v>74</v>
      </c>
      <c r="D75">
        <v>133.18898100000001</v>
      </c>
      <c r="E75" s="2">
        <v>2</v>
      </c>
      <c r="P75">
        <v>1</v>
      </c>
      <c r="Q75" t="str">
        <f t="shared" si="2"/>
        <v>2</v>
      </c>
      <c r="R75" t="s">
        <v>22</v>
      </c>
      <c r="X75" t="s">
        <v>283</v>
      </c>
      <c r="Y75" t="s">
        <v>270</v>
      </c>
      <c r="AN75">
        <v>1647</v>
      </c>
      <c r="AO75">
        <v>1664</v>
      </c>
      <c r="AP75">
        <v>1703</v>
      </c>
      <c r="AQ75">
        <v>1678</v>
      </c>
      <c r="AW75">
        <f>(($AN$68-$AO$67)/($AO$68-$AO$67))</f>
        <v>0.60869565217391308</v>
      </c>
      <c r="AX75">
        <f>(($AP$66-$AO$67)/($AO$68-$AO$67))</f>
        <v>0.34782608695652173</v>
      </c>
      <c r="AY75">
        <f>(($AQ$67-$AO$67)/($AO$68-$AO$67))</f>
        <v>0.43478260869565216</v>
      </c>
      <c r="BG75" t="s">
        <v>22</v>
      </c>
      <c r="BH75">
        <v>392</v>
      </c>
      <c r="BI75">
        <f>($BH$89-$BH$86)/200</f>
        <v>6.5000000000000002E-2</v>
      </c>
      <c r="BT75">
        <f>1-(($AN$68-$AO$67)/($AO$68-$AO$67))</f>
        <v>0.39130434782608692</v>
      </c>
      <c r="BU75">
        <f>(($AP$66-$AO$67)/($AO$68-$AO$67))</f>
        <v>0.34782608695652173</v>
      </c>
      <c r="BV75">
        <f>(($AQ$67-$AO$67)/($AO$68-$AO$67))</f>
        <v>0.43478260869565216</v>
      </c>
    </row>
    <row r="76" spans="1:80" x14ac:dyDescent="0.25">
      <c r="A76">
        <v>75</v>
      </c>
      <c r="B76">
        <v>150.537295</v>
      </c>
      <c r="C76" s="3">
        <v>1</v>
      </c>
      <c r="D76">
        <v>133.18898100000001</v>
      </c>
      <c r="E76" s="2">
        <v>2</v>
      </c>
      <c r="P76">
        <v>2</v>
      </c>
      <c r="Q76" t="str">
        <f t="shared" si="2"/>
        <v>12</v>
      </c>
      <c r="R76" t="s">
        <v>22</v>
      </c>
      <c r="X76" t="s">
        <v>283</v>
      </c>
      <c r="Y76" t="s">
        <v>271</v>
      </c>
      <c r="AN76">
        <v>1670</v>
      </c>
      <c r="AO76">
        <v>1685</v>
      </c>
      <c r="AP76">
        <v>1728</v>
      </c>
      <c r="AQ76">
        <v>1700</v>
      </c>
      <c r="BG76" t="s">
        <v>22</v>
      </c>
      <c r="BH76">
        <v>394</v>
      </c>
      <c r="BI76">
        <f>($BH$90-$BH$87)/200</f>
        <v>0.105</v>
      </c>
    </row>
    <row r="77" spans="1:80" x14ac:dyDescent="0.25">
      <c r="A77">
        <v>76</v>
      </c>
      <c r="B77">
        <v>150.49642799999998</v>
      </c>
      <c r="C77" s="3">
        <v>1</v>
      </c>
      <c r="D77">
        <v>133.18898100000001</v>
      </c>
      <c r="E77" s="2">
        <v>2</v>
      </c>
      <c r="P77">
        <v>2</v>
      </c>
      <c r="Q77" t="str">
        <f t="shared" si="2"/>
        <v>12</v>
      </c>
      <c r="R77">
        <v>1</v>
      </c>
      <c r="X77" t="s">
        <v>283</v>
      </c>
      <c r="Y77" t="s">
        <v>272</v>
      </c>
      <c r="AB77" t="s">
        <v>283</v>
      </c>
      <c r="AC77" t="str">
        <f>CONCATENATE($R77,$R78,$R79,$R80)</f>
        <v>1234</v>
      </c>
      <c r="AN77">
        <v>1692</v>
      </c>
      <c r="AO77">
        <v>1708</v>
      </c>
      <c r="AP77">
        <v>1754</v>
      </c>
      <c r="AQ77">
        <v>1723</v>
      </c>
      <c r="BG77">
        <v>1</v>
      </c>
      <c r="BH77">
        <v>395</v>
      </c>
      <c r="BI77">
        <f>($BH$91-$BH$88)/200</f>
        <v>9.5000000000000001E-2</v>
      </c>
    </row>
    <row r="78" spans="1:80" x14ac:dyDescent="0.25">
      <c r="A78">
        <v>77</v>
      </c>
      <c r="B78">
        <v>150.425611</v>
      </c>
      <c r="C78" s="3">
        <v>1</v>
      </c>
      <c r="D78">
        <v>133.18898100000001</v>
      </c>
      <c r="E78" s="2">
        <v>2</v>
      </c>
      <c r="P78">
        <v>2</v>
      </c>
      <c r="Q78" t="str">
        <f t="shared" si="2"/>
        <v>12</v>
      </c>
      <c r="R78">
        <v>2</v>
      </c>
      <c r="X78" t="s">
        <v>283</v>
      </c>
      <c r="Y78" t="s">
        <v>269</v>
      </c>
      <c r="AN78">
        <v>1716</v>
      </c>
      <c r="AO78">
        <v>1731</v>
      </c>
      <c r="AP78">
        <v>1776</v>
      </c>
      <c r="AQ78">
        <v>1748</v>
      </c>
      <c r="AT78">
        <f>(($AO$69-$AN$69)/($AN$70-$AN$69))</f>
        <v>0.55555555555555558</v>
      </c>
      <c r="AU78">
        <f>(($AP$67-$AN$69)/($AN$70-$AN$69))</f>
        <v>0.48148148148148145</v>
      </c>
      <c r="AV78">
        <f>(($AQ$68-$AN$69)/($AN$70-$AN$69))</f>
        <v>0</v>
      </c>
      <c r="AW78">
        <f>(($AN$70-$AO$69)/($AO$70-$AO$69))</f>
        <v>0.46153846153846156</v>
      </c>
      <c r="AX78">
        <f>(($AP$68-$AO$69)/($AO$70-$AO$69))</f>
        <v>0.88461538461538458</v>
      </c>
      <c r="AY78">
        <f>(($AQ$69-$AO$69)/($AO$70-$AO$69))</f>
        <v>0.53846153846153844</v>
      </c>
      <c r="AZ78">
        <f>(($AN$70-$AP$67)/($AP$68-$AP$67))</f>
        <v>0.56000000000000005</v>
      </c>
      <c r="BA78">
        <f>(($AO$69-$AP$67)/($AP$68-$AP$67))</f>
        <v>0.08</v>
      </c>
      <c r="BB78">
        <f>(($AQ$69-$AP$67)/($AP$68-$AP$67))</f>
        <v>0.64</v>
      </c>
      <c r="BC78">
        <f>(($AN$69-$AQ$68)/($AQ$69-$AQ$68))</f>
        <v>0</v>
      </c>
      <c r="BD78">
        <f>(($AO$69-$AQ$68)/($AQ$69-$AQ$68))</f>
        <v>0.51724137931034486</v>
      </c>
      <c r="BE78">
        <f>(($AP$67-$AQ$68)/($AQ$69-$AQ$68))</f>
        <v>0.44827586206896552</v>
      </c>
      <c r="BG78">
        <v>2</v>
      </c>
      <c r="BH78">
        <v>406</v>
      </c>
      <c r="BI78">
        <f>($BH$92-$BH$89)/200</f>
        <v>0.1</v>
      </c>
      <c r="BQ78">
        <f>1-(($AO$69-$AN$69)/($AN$70-$AN$69))</f>
        <v>0.44444444444444442</v>
      </c>
      <c r="BR78">
        <f>(($AP$67-$AN$69)/($AN$70-$AN$69))</f>
        <v>0.48148148148148145</v>
      </c>
      <c r="BS78">
        <f>(($AQ$68-$AN$69)/($AN$70-$AN$69))</f>
        <v>0</v>
      </c>
      <c r="BT78">
        <f>(($AN$70-$AO$69)/($AO$70-$AO$69))</f>
        <v>0.46153846153846156</v>
      </c>
      <c r="BU78">
        <f>1-(($AP$68-$AO$69)/($AO$70-$AO$69))</f>
        <v>0.11538461538461542</v>
      </c>
      <c r="BV78">
        <f>1-(($AQ$69-$AO$69)/($AO$70-$AO$69))</f>
        <v>0.46153846153846156</v>
      </c>
      <c r="BW78">
        <f>1-(($AN$70-$AP$67)/($AP$68-$AP$67))</f>
        <v>0.43999999999999995</v>
      </c>
      <c r="BX78">
        <f>(($AO$69-$AP$67)/($AP$68-$AP$67))</f>
        <v>0.08</v>
      </c>
      <c r="BY78">
        <f>1-(($AQ$69-$AP$67)/($AP$68-$AP$67))</f>
        <v>0.36</v>
      </c>
      <c r="BZ78">
        <f>(($AN$69-$AQ$68)/($AQ$69-$AQ$68))</f>
        <v>0</v>
      </c>
      <c r="CA78">
        <f>1-(($AO$69-$AQ$68)/($AQ$69-$AQ$68))</f>
        <v>0.48275862068965514</v>
      </c>
      <c r="CB78">
        <f>(($AP$67-$AQ$68)/($AQ$69-$AQ$68))</f>
        <v>0.44827586206896552</v>
      </c>
    </row>
    <row r="79" spans="1:80" x14ac:dyDescent="0.25">
      <c r="A79">
        <v>78</v>
      </c>
      <c r="B79">
        <v>150.43668299999999</v>
      </c>
      <c r="C79" s="3">
        <v>1</v>
      </c>
      <c r="P79">
        <v>1</v>
      </c>
      <c r="Q79" t="str">
        <f t="shared" si="2"/>
        <v>1</v>
      </c>
      <c r="R79">
        <v>3</v>
      </c>
      <c r="X79" t="s">
        <v>283</v>
      </c>
      <c r="Y79" t="s">
        <v>270</v>
      </c>
      <c r="AN79">
        <v>1742</v>
      </c>
      <c r="AO79">
        <v>1758</v>
      </c>
      <c r="AP79">
        <v>1796</v>
      </c>
      <c r="AQ79">
        <v>1765</v>
      </c>
      <c r="AT79">
        <f>(($AO$70-$AN$70)/($AN$71-$AN$70))</f>
        <v>0.60869565217391308</v>
      </c>
      <c r="AU79">
        <f>(($AP$68-$AN$70)/($AN$71-$AN$70))</f>
        <v>0.47826086956521741</v>
      </c>
      <c r="AV79">
        <f>(($AQ$69-$AN$70)/($AN$71-$AN$70))</f>
        <v>8.6956521739130432E-2</v>
      </c>
      <c r="AW79">
        <f>(($AN$71-$AO$70)/($AO$71-$AO$70))</f>
        <v>0.375</v>
      </c>
      <c r="AX79">
        <f>(($AP$69-$AO$70)/($AO$71-$AO$70))</f>
        <v>0.79166666666666663</v>
      </c>
      <c r="AY79">
        <f>(($AQ$70-$AO$70)/($AO$71-$AO$70))</f>
        <v>0.54166666666666663</v>
      </c>
      <c r="AZ79">
        <f>(($AN$71-$AP$68)/($AP$69-$AP$68))</f>
        <v>0.54545454545454541</v>
      </c>
      <c r="BA79">
        <f>(($AO$70-$AP$68)/($AP$69-$AP$68))</f>
        <v>0.13636363636363635</v>
      </c>
      <c r="BB79">
        <f>(($AQ$70-$AP$68)/($AP$69-$AP$68))</f>
        <v>0.72727272727272729</v>
      </c>
      <c r="BC79">
        <f>(($AN$70-$AQ$68)/($AQ$69-$AQ$68))</f>
        <v>0.93103448275862066</v>
      </c>
      <c r="BD79">
        <f>(($AO$70-$AQ$69)/($AQ$70-$AQ$69))</f>
        <v>0.48</v>
      </c>
      <c r="BE79">
        <f>(($AP$68-$AQ$69)/($AQ$70-$AQ$69))</f>
        <v>0.36</v>
      </c>
      <c r="BG79">
        <v>3</v>
      </c>
      <c r="BH79">
        <v>410</v>
      </c>
      <c r="BI79">
        <f>($BH$93-$BH$90)/200</f>
        <v>7.4999999999999997E-2</v>
      </c>
      <c r="BQ79">
        <f>1-(($AO$70-$AN$70)/($AN$71-$AN$70))</f>
        <v>0.39130434782608692</v>
      </c>
      <c r="BR79">
        <f>(($AP$68-$AN$70)/($AN$71-$AN$70))</f>
        <v>0.47826086956521741</v>
      </c>
      <c r="BS79">
        <f>(($AQ$69-$AN$70)/($AN$71-$AN$70))</f>
        <v>8.6956521739130432E-2</v>
      </c>
      <c r="BT79">
        <f>(($AN$71-$AO$70)/($AO$71-$AO$70))</f>
        <v>0.375</v>
      </c>
      <c r="BU79">
        <f>1-(($AP$69-$AO$70)/($AO$71-$AO$70))</f>
        <v>0.20833333333333337</v>
      </c>
      <c r="BV79">
        <f>1-(($AQ$70-$AO$70)/($AO$71-$AO$70))</f>
        <v>0.45833333333333337</v>
      </c>
      <c r="BW79">
        <f>1-(($AN$71-$AP$68)/($AP$69-$AP$68))</f>
        <v>0.45454545454545459</v>
      </c>
      <c r="BX79">
        <f>(($AO$70-$AP$68)/($AP$69-$AP$68))</f>
        <v>0.13636363636363635</v>
      </c>
      <c r="BY79">
        <f>1-(($AQ$70-$AP$68)/($AP$69-$AP$68))</f>
        <v>0.27272727272727271</v>
      </c>
      <c r="BZ79">
        <f>1-(($AN$70-$AQ$68)/($AQ$69-$AQ$68))</f>
        <v>6.8965517241379337E-2</v>
      </c>
      <c r="CA79">
        <f>(($AO$70-$AQ$69)/($AQ$70-$AQ$69))</f>
        <v>0.48</v>
      </c>
      <c r="CB79">
        <f>(($AP$68-$AQ$69)/($AQ$70-$AQ$69))</f>
        <v>0.36</v>
      </c>
    </row>
    <row r="80" spans="1:80" x14ac:dyDescent="0.25">
      <c r="A80">
        <v>79</v>
      </c>
      <c r="B80">
        <v>150.49229499999998</v>
      </c>
      <c r="C80" s="3">
        <v>1</v>
      </c>
      <c r="P80">
        <v>1</v>
      </c>
      <c r="Q80" t="str">
        <f t="shared" si="2"/>
        <v>1</v>
      </c>
      <c r="R80">
        <v>4</v>
      </c>
      <c r="X80" t="s">
        <v>283</v>
      </c>
      <c r="Y80" t="s">
        <v>271</v>
      </c>
      <c r="AN80">
        <v>1762</v>
      </c>
      <c r="AO80">
        <v>1778</v>
      </c>
      <c r="AP80">
        <v>1816</v>
      </c>
      <c r="AQ80">
        <v>1790</v>
      </c>
      <c r="AT80">
        <f>(($AO$71-$AN$71)/($AN$72-$AN$71))</f>
        <v>0.65217391304347827</v>
      </c>
      <c r="AU80">
        <f>(($AP$69-$AN$71)/($AN$72-$AN$71))</f>
        <v>0.43478260869565216</v>
      </c>
      <c r="AV80">
        <f>(($AQ$70-$AN$71)/($AN$72-$AN$71))</f>
        <v>0.17391304347826086</v>
      </c>
      <c r="AW80">
        <f>(($AN$72-$AO$71)/($AO$72-$AO$71))</f>
        <v>0.34782608695652173</v>
      </c>
      <c r="AX80">
        <f>(($AP$70-$AO$71)/($AO$72-$AO$71))</f>
        <v>0.73913043478260865</v>
      </c>
      <c r="AY80">
        <f>(($AQ$71-$AO$71)/($AO$72-$AO$71))</f>
        <v>0.65217391304347827</v>
      </c>
      <c r="AZ80">
        <f>(($AN$72-$AP$69)/($AP$70-$AP$69))</f>
        <v>0.59090909090909094</v>
      </c>
      <c r="BA80">
        <f>(($AO$71-$AP$69)/($AP$70-$AP$69))</f>
        <v>0.22727272727272727</v>
      </c>
      <c r="BB80">
        <f>(($AQ$71-$AP$69)/($AP$70-$AP$69))</f>
        <v>0.90909090909090906</v>
      </c>
      <c r="BC80">
        <f>(($AN$71-$AQ$69)/($AQ$70-$AQ$69))</f>
        <v>0.84</v>
      </c>
      <c r="BD80">
        <f>(($AO$71-$AQ$70)/($AQ$71-$AQ$70))</f>
        <v>0.42307692307692307</v>
      </c>
      <c r="BE80">
        <f>(($AP$69-$AQ$70)/($AQ$71-$AQ$70))</f>
        <v>0.23076923076923078</v>
      </c>
      <c r="BG80">
        <v>4</v>
      </c>
      <c r="BH80">
        <v>418</v>
      </c>
      <c r="BI80">
        <f>($BH$94-$BH$91)/200</f>
        <v>0.1</v>
      </c>
      <c r="BQ80">
        <f>1-(($AO$71-$AN$71)/($AN$72-$AN$71))</f>
        <v>0.34782608695652173</v>
      </c>
      <c r="BR80">
        <f>(($AP$69-$AN$71)/($AN$72-$AN$71))</f>
        <v>0.43478260869565216</v>
      </c>
      <c r="BS80">
        <f>(($AQ$70-$AN$71)/($AN$72-$AN$71))</f>
        <v>0.17391304347826086</v>
      </c>
      <c r="BT80">
        <f>(($AN$72-$AO$71)/($AO$72-$AO$71))</f>
        <v>0.34782608695652173</v>
      </c>
      <c r="BU80">
        <f>1-(($AP$70-$AO$71)/($AO$72-$AO$71))</f>
        <v>0.26086956521739135</v>
      </c>
      <c r="BV80">
        <f>1-(($AQ$71-$AO$71)/($AO$72-$AO$71))</f>
        <v>0.34782608695652173</v>
      </c>
      <c r="BW80">
        <f>1-(($AN$72-$AP$69)/($AP$70-$AP$69))</f>
        <v>0.40909090909090906</v>
      </c>
      <c r="BX80">
        <f>(($AO$71-$AP$69)/($AP$70-$AP$69))</f>
        <v>0.22727272727272727</v>
      </c>
      <c r="BY80">
        <f>1-(($AQ$71-$AP$69)/($AP$70-$AP$69))</f>
        <v>9.0909090909090939E-2</v>
      </c>
      <c r="BZ80">
        <f>1-(($AN$71-$AQ$69)/($AQ$70-$AQ$69))</f>
        <v>0.16000000000000003</v>
      </c>
      <c r="CA80">
        <f>(($AO$71-$AQ$70)/($AQ$71-$AQ$70))</f>
        <v>0.42307692307692307</v>
      </c>
      <c r="CB80">
        <f>(($AP$69-$AQ$70)/($AQ$71-$AQ$70))</f>
        <v>0.23076923076923078</v>
      </c>
    </row>
    <row r="81" spans="1:80" x14ac:dyDescent="0.25">
      <c r="A81">
        <v>80</v>
      </c>
      <c r="B81">
        <v>150.537295</v>
      </c>
      <c r="C81" s="3">
        <v>1</v>
      </c>
      <c r="P81">
        <v>1</v>
      </c>
      <c r="Q81" t="str">
        <f t="shared" si="2"/>
        <v>1</v>
      </c>
      <c r="R81">
        <v>1</v>
      </c>
      <c r="X81" t="s">
        <v>283</v>
      </c>
      <c r="Y81" t="s">
        <v>272</v>
      </c>
      <c r="AB81" t="s">
        <v>283</v>
      </c>
      <c r="AC81" t="str">
        <f>CONCATENATE($R81,$R82,$R83,$R84)</f>
        <v>1234</v>
      </c>
      <c r="AN81">
        <v>1788</v>
      </c>
      <c r="AO81">
        <v>1802</v>
      </c>
      <c r="AP81">
        <v>1838</v>
      </c>
      <c r="AQ81">
        <v>1814</v>
      </c>
      <c r="AT81">
        <f>(($AO$72-$AN$72)/($AN$73-$AN$72))</f>
        <v>0.68181818181818177</v>
      </c>
      <c r="AU81">
        <f>(($AP$70-$AN$72)/($AN$73-$AN$72))</f>
        <v>0.40909090909090912</v>
      </c>
      <c r="AV81">
        <f>(($AQ$71-$AN$72)/($AN$73-$AN$72))</f>
        <v>0.31818181818181818</v>
      </c>
      <c r="AW81">
        <f>(($AN$73-$AO$72)/($AO$73-$AO$72))</f>
        <v>0.31818181818181818</v>
      </c>
      <c r="AX81">
        <f>(($AP$71-$AO$72)/($AO$73-$AO$72))</f>
        <v>0.77272727272727271</v>
      </c>
      <c r="AY81">
        <f>(($AQ$72-$AO$72)/($AO$73-$AO$72))</f>
        <v>0.68181818181818177</v>
      </c>
      <c r="AZ81">
        <f>(($AN$73-$AP$70)/($AP$71-$AP$70))</f>
        <v>0.56521739130434778</v>
      </c>
      <c r="BA81">
        <f>(($AO$72-$AP$70)/($AP$71-$AP$70))</f>
        <v>0.2608695652173913</v>
      </c>
      <c r="BB81">
        <f>(($AQ$72-$AP$70)/($AP$71-$AP$70))</f>
        <v>0.91304347826086951</v>
      </c>
      <c r="BC81">
        <f>(($AN$72-$AQ$70)/($AQ$71-$AQ$70))</f>
        <v>0.73076923076923073</v>
      </c>
      <c r="BD81">
        <f>(($AO$72-$AQ$71)/($AQ$72-$AQ$71))</f>
        <v>0.34782608695652173</v>
      </c>
      <c r="BE81">
        <f>(($AP$70-$AQ$71)/($AQ$72-$AQ$71))</f>
        <v>8.6956521739130432E-2</v>
      </c>
      <c r="BG81">
        <v>1</v>
      </c>
      <c r="BH81">
        <v>420</v>
      </c>
      <c r="BI81">
        <f>($BH$95-$BH$92)/200</f>
        <v>0.11</v>
      </c>
      <c r="BQ81">
        <f>1-(($AO$72-$AN$72)/($AN$73-$AN$72))</f>
        <v>0.31818181818181823</v>
      </c>
      <c r="BR81">
        <f>(($AP$70-$AN$72)/($AN$73-$AN$72))</f>
        <v>0.40909090909090912</v>
      </c>
      <c r="BS81">
        <f>(($AQ$71-$AN$72)/($AN$73-$AN$72))</f>
        <v>0.31818181818181818</v>
      </c>
      <c r="BT81">
        <f>(($AN$73-$AO$72)/($AO$73-$AO$72))</f>
        <v>0.31818181818181818</v>
      </c>
      <c r="BU81">
        <f>1-(($AP$71-$AO$72)/($AO$73-$AO$72))</f>
        <v>0.22727272727272729</v>
      </c>
      <c r="BV81">
        <f>1-(($AQ$72-$AO$72)/($AO$73-$AO$72))</f>
        <v>0.31818181818181823</v>
      </c>
      <c r="BW81">
        <f>1-(($AN$73-$AP$70)/($AP$71-$AP$70))</f>
        <v>0.43478260869565222</v>
      </c>
      <c r="BX81">
        <f>(($AO$72-$AP$70)/($AP$71-$AP$70))</f>
        <v>0.2608695652173913</v>
      </c>
      <c r="BY81">
        <f>1-(($AQ$72-$AP$70)/($AP$71-$AP$70))</f>
        <v>8.6956521739130488E-2</v>
      </c>
      <c r="BZ81">
        <f>1-(($AN$72-$AQ$70)/($AQ$71-$AQ$70))</f>
        <v>0.26923076923076927</v>
      </c>
      <c r="CA81">
        <f>(($AO$72-$AQ$71)/($AQ$72-$AQ$71))</f>
        <v>0.34782608695652173</v>
      </c>
      <c r="CB81">
        <f>(($AP$70-$AQ$71)/($AQ$72-$AQ$71))</f>
        <v>8.6956521739130432E-2</v>
      </c>
    </row>
    <row r="82" spans="1:80" x14ac:dyDescent="0.25">
      <c r="A82">
        <v>81</v>
      </c>
      <c r="B82">
        <v>150.55938699999999</v>
      </c>
      <c r="C82" s="3">
        <v>1</v>
      </c>
      <c r="P82">
        <v>1</v>
      </c>
      <c r="Q82" t="str">
        <f t="shared" si="2"/>
        <v>1</v>
      </c>
      <c r="R82">
        <v>2</v>
      </c>
      <c r="X82" t="s">
        <v>283</v>
      </c>
      <c r="Y82" t="s">
        <v>269</v>
      </c>
      <c r="AN82">
        <v>1807</v>
      </c>
      <c r="AO82">
        <v>1825</v>
      </c>
      <c r="AP82">
        <v>1859</v>
      </c>
      <c r="AQ82">
        <v>1837</v>
      </c>
      <c r="AT82">
        <f>(($AO$73-$AN$73)/($AN$74-$AN$73))</f>
        <v>0.65217391304347827</v>
      </c>
      <c r="AU82">
        <f>(($AP$71-$AN$73)/($AN$74-$AN$73))</f>
        <v>0.43478260869565216</v>
      </c>
      <c r="AV82">
        <f>(($AQ$72-$AN$73)/($AN$74-$AN$73))</f>
        <v>0.34782608695652173</v>
      </c>
      <c r="AW82">
        <f>(($AN$74-$AO$73)/($AO$74-$AO$73))</f>
        <v>0.33333333333333331</v>
      </c>
      <c r="AX82">
        <f>(($AP$72-$AO$73)/($AO$74-$AO$73))</f>
        <v>0.70833333333333337</v>
      </c>
      <c r="AY82">
        <f>(($AQ$73-$AO$73)/($AO$74-$AO$73))</f>
        <v>0.58333333333333337</v>
      </c>
      <c r="AZ82">
        <f>(($AN$74-$AP$71)/($AP$72-$AP$71))</f>
        <v>0.59090909090909094</v>
      </c>
      <c r="BA82">
        <f>(($AO$73-$AP$71)/($AP$72-$AP$71))</f>
        <v>0.22727272727272727</v>
      </c>
      <c r="BB82">
        <f>(($AQ$73-$AP$71)/($AP$72-$AP$71))</f>
        <v>0.86363636363636365</v>
      </c>
      <c r="BC82">
        <f>(($AN$73-$AQ$71)/($AQ$72-$AQ$71))</f>
        <v>0.65217391304347827</v>
      </c>
      <c r="BD82">
        <f>(($AO$73-$AQ$72)/($AQ$73-$AQ$72))</f>
        <v>0.33333333333333331</v>
      </c>
      <c r="BE82">
        <f>(($AP$71-$AQ$72)/($AQ$73-$AQ$72))</f>
        <v>9.5238095238095233E-2</v>
      </c>
      <c r="BG82">
        <v>2</v>
      </c>
      <c r="BH82">
        <v>432</v>
      </c>
      <c r="BI82">
        <f>($BH$96-$BH$93)/200</f>
        <v>0.08</v>
      </c>
      <c r="BQ82">
        <f>1-(($AO$73-$AN$73)/($AN$74-$AN$73))</f>
        <v>0.34782608695652173</v>
      </c>
      <c r="BR82">
        <f>(($AP$71-$AN$73)/($AN$74-$AN$73))</f>
        <v>0.43478260869565216</v>
      </c>
      <c r="BS82">
        <f>(($AQ$72-$AN$73)/($AN$74-$AN$73))</f>
        <v>0.34782608695652173</v>
      </c>
      <c r="BT82">
        <f>(($AN$74-$AO$73)/($AO$74-$AO$73))</f>
        <v>0.33333333333333331</v>
      </c>
      <c r="BU82">
        <f>1-(($AP$72-$AO$73)/($AO$74-$AO$73))</f>
        <v>0.29166666666666663</v>
      </c>
      <c r="BV82">
        <f>1-(($AQ$73-$AO$73)/($AO$74-$AO$73))</f>
        <v>0.41666666666666663</v>
      </c>
      <c r="BW82">
        <f>1-(($AN$74-$AP$71)/($AP$72-$AP$71))</f>
        <v>0.40909090909090906</v>
      </c>
      <c r="BX82">
        <f>(($AO$73-$AP$71)/($AP$72-$AP$71))</f>
        <v>0.22727272727272727</v>
      </c>
      <c r="BY82">
        <f>1-(($AQ$73-$AP$71)/($AP$72-$AP$71))</f>
        <v>0.13636363636363635</v>
      </c>
      <c r="BZ82">
        <f>1-(($AN$73-$AQ$71)/($AQ$72-$AQ$71))</f>
        <v>0.34782608695652173</v>
      </c>
      <c r="CA82">
        <f>(($AO$73-$AQ$72)/($AQ$73-$AQ$72))</f>
        <v>0.33333333333333331</v>
      </c>
      <c r="CB82">
        <f>(($AP$71-$AQ$72)/($AQ$73-$AQ$72))</f>
        <v>9.5238095238095233E-2</v>
      </c>
    </row>
    <row r="83" spans="1:80" x14ac:dyDescent="0.25">
      <c r="A83">
        <v>82</v>
      </c>
      <c r="B83">
        <v>150.537295</v>
      </c>
      <c r="C83" s="3">
        <v>1</v>
      </c>
      <c r="H83">
        <v>136.47811200000001</v>
      </c>
      <c r="I83" s="4">
        <v>4</v>
      </c>
      <c r="P83">
        <v>2</v>
      </c>
      <c r="Q83" t="str">
        <f t="shared" si="2"/>
        <v>14</v>
      </c>
      <c r="R83">
        <v>3</v>
      </c>
      <c r="X83" t="s">
        <v>283</v>
      </c>
      <c r="Y83" t="s">
        <v>270</v>
      </c>
      <c r="AN83">
        <v>1830</v>
      </c>
      <c r="AO83">
        <v>1845</v>
      </c>
      <c r="AP83">
        <v>1879</v>
      </c>
      <c r="AQ83">
        <v>1858</v>
      </c>
      <c r="AT83">
        <f>(($AO$74-$AN$74)/($AN$75-$AN$74))</f>
        <v>0.69565217391304346</v>
      </c>
      <c r="AU83">
        <f>(($AP$72-$AN$74)/($AN$75-$AN$74))</f>
        <v>0.39130434782608697</v>
      </c>
      <c r="AV83">
        <f>(($AQ$73-$AN$74)/($AN$75-$AN$74))</f>
        <v>0.2608695652173913</v>
      </c>
      <c r="AW83">
        <f>(($AN$75-$AO$74)/($AO$75-$AO$74))</f>
        <v>0.29166666666666669</v>
      </c>
      <c r="AX83">
        <f>(($AP$73-$AO$74)/($AO$75-$AO$74))</f>
        <v>0.70833333333333337</v>
      </c>
      <c r="AY83">
        <f>(($AQ$74-$AO$74)/($AO$75-$AO$74))</f>
        <v>0.625</v>
      </c>
      <c r="AZ83">
        <f>(($AN$75-$AP$72)/($AP$73-$AP$72))</f>
        <v>0.58333333333333337</v>
      </c>
      <c r="BA83">
        <f>(($AO$74-$AP$72)/($AP$73-$AP$72))</f>
        <v>0.29166666666666669</v>
      </c>
      <c r="BB83">
        <f>(($AQ$74-$AP$72)/($AP$73-$AP$72))</f>
        <v>0.91666666666666663</v>
      </c>
      <c r="BC83">
        <f>(($AN$74-$AQ$72)/($AQ$73-$AQ$72))</f>
        <v>0.7142857142857143</v>
      </c>
      <c r="BD83">
        <f>(($AO$74-$AQ$73)/($AQ$74-$AQ$73))</f>
        <v>0.4</v>
      </c>
      <c r="BE83">
        <f>(($AP$72-$AQ$73)/($AQ$74-$AQ$73))</f>
        <v>0.12</v>
      </c>
      <c r="BG83">
        <v>3</v>
      </c>
      <c r="BH83">
        <v>436</v>
      </c>
      <c r="BI83">
        <f>($BH$97-$BH$94)/200</f>
        <v>8.5000000000000006E-2</v>
      </c>
      <c r="BQ83">
        <f>1-(($AO$74-$AN$74)/($AN$75-$AN$74))</f>
        <v>0.30434782608695654</v>
      </c>
      <c r="BR83">
        <f>(($AP$72-$AN$74)/($AN$75-$AN$74))</f>
        <v>0.39130434782608697</v>
      </c>
      <c r="BS83">
        <f>(($AQ$73-$AN$74)/($AN$75-$AN$74))</f>
        <v>0.2608695652173913</v>
      </c>
      <c r="BT83">
        <f>(($AN$75-$AO$74)/($AO$75-$AO$74))</f>
        <v>0.29166666666666669</v>
      </c>
      <c r="BU83">
        <f>1-(($AP$73-$AO$74)/($AO$75-$AO$74))</f>
        <v>0.29166666666666663</v>
      </c>
      <c r="BV83">
        <f>1-(($AQ$74-$AO$74)/($AO$75-$AO$74))</f>
        <v>0.375</v>
      </c>
      <c r="BW83">
        <f>1-(($AN$75-$AP$72)/($AP$73-$AP$72))</f>
        <v>0.41666666666666663</v>
      </c>
      <c r="BX83">
        <f>(($AO$74-$AP$72)/($AP$73-$AP$72))</f>
        <v>0.29166666666666669</v>
      </c>
      <c r="BY83">
        <f>1-(($AQ$74-$AP$72)/($AP$73-$AP$72))</f>
        <v>8.333333333333337E-2</v>
      </c>
      <c r="BZ83">
        <f>1-(($AN$74-$AQ$72)/($AQ$73-$AQ$72))</f>
        <v>0.2857142857142857</v>
      </c>
      <c r="CA83">
        <f>(($AO$74-$AQ$73)/($AQ$74-$AQ$73))</f>
        <v>0.4</v>
      </c>
      <c r="CB83">
        <f>(($AP$72-$AQ$73)/($AQ$74-$AQ$73))</f>
        <v>0.12</v>
      </c>
    </row>
    <row r="84" spans="1:80" x14ac:dyDescent="0.25">
      <c r="A84">
        <v>83</v>
      </c>
      <c r="H84">
        <v>136.47811200000001</v>
      </c>
      <c r="I84" s="4">
        <v>4</v>
      </c>
      <c r="P84">
        <v>1</v>
      </c>
      <c r="Q84" t="str">
        <f t="shared" si="2"/>
        <v>4</v>
      </c>
      <c r="R84">
        <v>4</v>
      </c>
      <c r="X84" t="s">
        <v>283</v>
      </c>
      <c r="Y84" t="s">
        <v>271</v>
      </c>
      <c r="AN84">
        <v>1850</v>
      </c>
      <c r="AO84">
        <v>1865</v>
      </c>
      <c r="AP84">
        <v>1902</v>
      </c>
      <c r="AQ84">
        <v>1878</v>
      </c>
      <c r="AT84">
        <f>(($AO$75-$AN$75)/($AN$76-$AN$75))</f>
        <v>0.73913043478260865</v>
      </c>
      <c r="AU84">
        <f>(($AP$73-$AN$75)/($AN$76-$AN$75))</f>
        <v>0.43478260869565216</v>
      </c>
      <c r="AV84">
        <f>(($AQ$74-$AN$75)/($AN$76-$AN$75))</f>
        <v>0.34782608695652173</v>
      </c>
      <c r="AW84">
        <f>(($AN$76-$AO$75)/($AO$76-$AO$75))</f>
        <v>0.2857142857142857</v>
      </c>
      <c r="AX84">
        <f>(($AP$74-$AO$75)/($AO$76-$AO$75))</f>
        <v>0.76190476190476186</v>
      </c>
      <c r="AY84">
        <f>(($AQ$75-$AO$75)/($AO$76-$AO$75))</f>
        <v>0.66666666666666663</v>
      </c>
      <c r="AZ84">
        <f>(($AN$76-$AP$73)/($AP$74-$AP$73))</f>
        <v>0.56521739130434778</v>
      </c>
      <c r="BA84">
        <f>(($AO$75-$AP$73)/($AP$74-$AP$73))</f>
        <v>0.30434782608695654</v>
      </c>
      <c r="BB84">
        <f>(($AQ$75-$AP$73)/($AP$74-$AP$73))</f>
        <v>0.91304347826086951</v>
      </c>
      <c r="BC84">
        <f>(($AN$75-$AQ$73)/($AQ$74-$AQ$73))</f>
        <v>0.68</v>
      </c>
      <c r="BD84">
        <f>(($AO$75-$AQ$74)/($AQ$75-$AQ$74))</f>
        <v>0.39130434782608697</v>
      </c>
      <c r="BE84">
        <f>(($AP$73-$AQ$74)/($AQ$75-$AQ$74))</f>
        <v>8.6956521739130432E-2</v>
      </c>
      <c r="BG84">
        <v>4</v>
      </c>
      <c r="BH84">
        <v>442</v>
      </c>
      <c r="BI84">
        <f>($BH$98-$BH$95)/200</f>
        <v>8.5000000000000006E-2</v>
      </c>
      <c r="BQ84">
        <f>1-(($AO$75-$AN$75)/($AN$76-$AN$75))</f>
        <v>0.26086956521739135</v>
      </c>
      <c r="BR84">
        <f>(($AP$73-$AN$75)/($AN$76-$AN$75))</f>
        <v>0.43478260869565216</v>
      </c>
      <c r="BS84">
        <f>(($AQ$74-$AN$75)/($AN$76-$AN$75))</f>
        <v>0.34782608695652173</v>
      </c>
      <c r="BT84">
        <f>(($AN$76-$AO$75)/($AO$76-$AO$75))</f>
        <v>0.2857142857142857</v>
      </c>
      <c r="BU84">
        <f>1-(($AP$74-$AO$75)/($AO$76-$AO$75))</f>
        <v>0.23809523809523814</v>
      </c>
      <c r="BV84">
        <f>1-(($AQ$75-$AO$75)/($AO$76-$AO$75))</f>
        <v>0.33333333333333337</v>
      </c>
      <c r="BW84">
        <f>1-(($AN$76-$AP$73)/($AP$74-$AP$73))</f>
        <v>0.43478260869565222</v>
      </c>
      <c r="BX84">
        <f>(($AO$75-$AP$73)/($AP$74-$AP$73))</f>
        <v>0.30434782608695654</v>
      </c>
      <c r="BY84">
        <f>1-(($AQ$75-$AP$73)/($AP$74-$AP$73))</f>
        <v>8.6956521739130488E-2</v>
      </c>
      <c r="BZ84">
        <f>1-(($AN$75-$AQ$73)/($AQ$74-$AQ$73))</f>
        <v>0.31999999999999995</v>
      </c>
      <c r="CA84">
        <f>(($AO$75-$AQ$74)/($AQ$75-$AQ$74))</f>
        <v>0.39130434782608697</v>
      </c>
      <c r="CB84">
        <f>(($AP$73-$AQ$74)/($AQ$75-$AQ$74))</f>
        <v>8.6956521739130432E-2</v>
      </c>
    </row>
    <row r="85" spans="1:80" x14ac:dyDescent="0.25">
      <c r="A85">
        <v>84</v>
      </c>
      <c r="F85">
        <v>150.01321300000001</v>
      </c>
      <c r="G85" s="5">
        <v>3</v>
      </c>
      <c r="H85">
        <v>136.47811200000001</v>
      </c>
      <c r="I85" s="4">
        <v>4</v>
      </c>
      <c r="P85">
        <v>2</v>
      </c>
      <c r="Q85" t="str">
        <f t="shared" si="2"/>
        <v>34</v>
      </c>
      <c r="R85">
        <v>1</v>
      </c>
      <c r="X85" t="s">
        <v>283</v>
      </c>
      <c r="Y85" t="s">
        <v>272</v>
      </c>
      <c r="AB85" t="s">
        <v>283</v>
      </c>
      <c r="AC85" t="str">
        <f>CONCATENATE($R85,$R86,$R87,$R88)</f>
        <v>1234</v>
      </c>
      <c r="AN85">
        <v>1871</v>
      </c>
      <c r="AO85">
        <v>1887</v>
      </c>
      <c r="AP85">
        <v>1925</v>
      </c>
      <c r="AQ85">
        <v>1901</v>
      </c>
      <c r="AT85">
        <f>(($AO$76-$AN$76)/($AN$77-$AN$76))</f>
        <v>0.68181818181818177</v>
      </c>
      <c r="AU85">
        <f>(($AP$74-$AN$76)/($AN$77-$AN$76))</f>
        <v>0.45454545454545453</v>
      </c>
      <c r="AV85">
        <f>(($AQ$75-$AN$76)/($AN$77-$AN$76))</f>
        <v>0.36363636363636365</v>
      </c>
      <c r="AW85">
        <f>(($AN$77-$AO$76)/($AO$77-$AO$76))</f>
        <v>0.30434782608695654</v>
      </c>
      <c r="AX85">
        <f>(($AP$75-$AO$76)/($AO$77-$AO$76))</f>
        <v>0.78260869565217395</v>
      </c>
      <c r="AY85">
        <f>(($AQ$76-$AO$76)/($AO$77-$AO$76))</f>
        <v>0.65217391304347827</v>
      </c>
      <c r="AZ85">
        <f>(($AN$77-$AP$74)/($AP$75-$AP$74))</f>
        <v>0.52173913043478259</v>
      </c>
      <c r="BA85">
        <f>(($AO$76-$AP$74)/($AP$75-$AP$74))</f>
        <v>0.21739130434782608</v>
      </c>
      <c r="BB85">
        <f>(($AQ$76-$AP$74)/($AP$75-$AP$74))</f>
        <v>0.86956521739130432</v>
      </c>
      <c r="BC85">
        <f>(($AN$76-$AQ$74)/($AQ$75-$AQ$74))</f>
        <v>0.65217391304347827</v>
      </c>
      <c r="BD85">
        <f>(($AO$76-$AQ$75)/($AQ$76-$AQ$75))</f>
        <v>0.31818181818181818</v>
      </c>
      <c r="BE85">
        <f>(($AP$74-$AQ$75)/($AQ$76-$AQ$75))</f>
        <v>9.0909090909090912E-2</v>
      </c>
      <c r="BG85">
        <v>1</v>
      </c>
      <c r="BH85">
        <v>448</v>
      </c>
      <c r="BI85">
        <f>($BH$99-$BH$96)/200</f>
        <v>0.11</v>
      </c>
      <c r="BQ85">
        <f>1-(($AO$76-$AN$76)/($AN$77-$AN$76))</f>
        <v>0.31818181818181823</v>
      </c>
      <c r="BR85">
        <f>(($AP$74-$AN$76)/($AN$77-$AN$76))</f>
        <v>0.45454545454545453</v>
      </c>
      <c r="BS85">
        <f>(($AQ$75-$AN$76)/($AN$77-$AN$76))</f>
        <v>0.36363636363636365</v>
      </c>
      <c r="BT85">
        <f>(($AN$77-$AO$76)/($AO$77-$AO$76))</f>
        <v>0.30434782608695654</v>
      </c>
      <c r="BU85">
        <f>1-(($AP$75-$AO$76)/($AO$77-$AO$76))</f>
        <v>0.21739130434782605</v>
      </c>
      <c r="BV85">
        <f>1-(($AQ$76-$AO$76)/($AO$77-$AO$76))</f>
        <v>0.34782608695652173</v>
      </c>
      <c r="BW85">
        <f>1-(($AN$77-$AP$74)/($AP$75-$AP$74))</f>
        <v>0.47826086956521741</v>
      </c>
      <c r="BX85">
        <f>(($AO$76-$AP$74)/($AP$75-$AP$74))</f>
        <v>0.21739130434782608</v>
      </c>
      <c r="BY85">
        <f>1-(($AQ$76-$AP$74)/($AP$75-$AP$74))</f>
        <v>0.13043478260869568</v>
      </c>
      <c r="BZ85">
        <f>1-(($AN$76-$AQ$74)/($AQ$75-$AQ$74))</f>
        <v>0.34782608695652173</v>
      </c>
      <c r="CA85">
        <f>(($AO$76-$AQ$75)/($AQ$76-$AQ$75))</f>
        <v>0.31818181818181818</v>
      </c>
      <c r="CB85">
        <f>(($AP$74-$AQ$75)/($AQ$76-$AQ$75))</f>
        <v>9.0909090909090912E-2</v>
      </c>
    </row>
    <row r="86" spans="1:80" x14ac:dyDescent="0.25">
      <c r="A86">
        <v>85</v>
      </c>
      <c r="F86">
        <v>150.01321300000001</v>
      </c>
      <c r="G86" s="5">
        <v>3</v>
      </c>
      <c r="H86">
        <v>136.47811200000001</v>
      </c>
      <c r="I86" s="4">
        <v>4</v>
      </c>
      <c r="P86">
        <v>2</v>
      </c>
      <c r="Q86" t="str">
        <f t="shared" si="2"/>
        <v>34</v>
      </c>
      <c r="R86">
        <v>2</v>
      </c>
      <c r="X86" t="s">
        <v>283</v>
      </c>
      <c r="Y86" t="s">
        <v>269</v>
      </c>
      <c r="AN86">
        <v>1894</v>
      </c>
      <c r="AO86">
        <v>1908</v>
      </c>
      <c r="AP86">
        <v>1947</v>
      </c>
      <c r="AQ86">
        <v>1923</v>
      </c>
      <c r="AT86">
        <f>(($AO$77-$AN$77)/($AN$78-$AN$77))</f>
        <v>0.66666666666666663</v>
      </c>
      <c r="AU86">
        <f>(($AP$75-$AN$77)/($AN$78-$AN$77))</f>
        <v>0.45833333333333331</v>
      </c>
      <c r="AV86">
        <f>(($AQ$76-$AN$77)/($AN$78-$AN$77))</f>
        <v>0.33333333333333331</v>
      </c>
      <c r="AW86">
        <f>(($AN$78-$AO$77)/($AO$78-$AO$77))</f>
        <v>0.34782608695652173</v>
      </c>
      <c r="AX86">
        <f>(($AP$76-$AO$77)/($AO$78-$AO$77))</f>
        <v>0.86956521739130432</v>
      </c>
      <c r="AY86">
        <f>(($AQ$77-$AO$77)/($AO$78-$AO$77))</f>
        <v>0.65217391304347827</v>
      </c>
      <c r="AZ86">
        <f>(($AN$78-$AP$75)/($AP$76-$AP$75))</f>
        <v>0.52</v>
      </c>
      <c r="BA86">
        <f>(($AO$77-$AP$75)/($AP$76-$AP$75))</f>
        <v>0.2</v>
      </c>
      <c r="BB86">
        <f>(($AQ$77-$AP$75)/($AP$76-$AP$75))</f>
        <v>0.8</v>
      </c>
      <c r="BC86">
        <f>(($AN$77-$AQ$75)/($AQ$76-$AQ$75))</f>
        <v>0.63636363636363635</v>
      </c>
      <c r="BD86">
        <f>(($AO$77-$AQ$76)/($AQ$77-$AQ$76))</f>
        <v>0.34782608695652173</v>
      </c>
      <c r="BE86">
        <f>(($AP$75-$AQ$76)/($AQ$77-$AQ$76))</f>
        <v>0.13043478260869565</v>
      </c>
      <c r="BG86">
        <v>2</v>
      </c>
      <c r="BH86">
        <v>458</v>
      </c>
      <c r="BI86">
        <f>($BH$100-$BH$97)/200</f>
        <v>7.0000000000000007E-2</v>
      </c>
      <c r="BQ86">
        <f>1-(($AO$77-$AN$77)/($AN$78-$AN$77))</f>
        <v>0.33333333333333337</v>
      </c>
      <c r="BR86">
        <f>(($AP$75-$AN$77)/($AN$78-$AN$77))</f>
        <v>0.45833333333333331</v>
      </c>
      <c r="BS86">
        <f>(($AQ$76-$AN$77)/($AN$78-$AN$77))</f>
        <v>0.33333333333333331</v>
      </c>
      <c r="BT86">
        <f>(($AN$78-$AO$77)/($AO$78-$AO$77))</f>
        <v>0.34782608695652173</v>
      </c>
      <c r="BU86">
        <f>1-(($AP$76-$AO$77)/($AO$78-$AO$77))</f>
        <v>0.13043478260869568</v>
      </c>
      <c r="BV86">
        <f>1-(($AQ$77-$AO$77)/($AO$78-$AO$77))</f>
        <v>0.34782608695652173</v>
      </c>
      <c r="BW86">
        <f>1-(($AN$78-$AP$75)/($AP$76-$AP$75))</f>
        <v>0.48</v>
      </c>
      <c r="BX86">
        <f>(($AO$77-$AP$75)/($AP$76-$AP$75))</f>
        <v>0.2</v>
      </c>
      <c r="BY86">
        <f>1-(($AQ$77-$AP$75)/($AP$76-$AP$75))</f>
        <v>0.19999999999999996</v>
      </c>
      <c r="BZ86">
        <f>1-(($AN$77-$AQ$75)/($AQ$76-$AQ$75))</f>
        <v>0.36363636363636365</v>
      </c>
      <c r="CA86">
        <f>(($AO$77-$AQ$76)/($AQ$77-$AQ$76))</f>
        <v>0.34782608695652173</v>
      </c>
      <c r="CB86">
        <f>(($AP$75-$AQ$76)/($AQ$77-$AQ$76))</f>
        <v>0.13043478260869565</v>
      </c>
    </row>
    <row r="87" spans="1:80" x14ac:dyDescent="0.25">
      <c r="A87">
        <v>86</v>
      </c>
      <c r="F87">
        <v>150.01321300000001</v>
      </c>
      <c r="G87" s="5">
        <v>3</v>
      </c>
      <c r="H87">
        <v>136.47811200000001</v>
      </c>
      <c r="I87" s="4">
        <v>4</v>
      </c>
      <c r="P87">
        <v>2</v>
      </c>
      <c r="Q87" t="str">
        <f t="shared" si="2"/>
        <v>34</v>
      </c>
      <c r="R87">
        <v>3</v>
      </c>
      <c r="X87" t="s">
        <v>283</v>
      </c>
      <c r="Y87" t="s">
        <v>270</v>
      </c>
      <c r="AN87">
        <v>1915</v>
      </c>
      <c r="AO87">
        <v>1929</v>
      </c>
      <c r="AP87">
        <v>1970</v>
      </c>
      <c r="AQ87">
        <v>1944</v>
      </c>
      <c r="AT87">
        <f>(($AO$78-$AN$78)/($AN$79-$AN$78))</f>
        <v>0.57692307692307687</v>
      </c>
      <c r="AU87">
        <f>(($AP$76-$AN$78)/($AN$79-$AN$78))</f>
        <v>0.46153846153846156</v>
      </c>
      <c r="AV87">
        <f>(($AQ$77-$AN$78)/($AN$79-$AN$78))</f>
        <v>0.26923076923076922</v>
      </c>
      <c r="AW87">
        <f>(($AN$79-$AO$78)/($AO$79-$AO$78))</f>
        <v>0.40740740740740738</v>
      </c>
      <c r="AX87">
        <f>(($AP$77-$AO$78)/($AO$79-$AO$78))</f>
        <v>0.85185185185185186</v>
      </c>
      <c r="AY87">
        <f>(($AQ$78-$AO$78)/($AO$79-$AO$78))</f>
        <v>0.62962962962962965</v>
      </c>
      <c r="AZ87">
        <f>(($AN$79-$AP$76)/($AP$77-$AP$76))</f>
        <v>0.53846153846153844</v>
      </c>
      <c r="BA87">
        <f>(($AO$78-$AP$76)/($AP$77-$AP$76))</f>
        <v>0.11538461538461539</v>
      </c>
      <c r="BB87">
        <f>(($AQ$78-$AP$76)/($AP$77-$AP$76))</f>
        <v>0.76923076923076927</v>
      </c>
      <c r="BC87">
        <f>(($AN$78-$AQ$76)/($AQ$77-$AQ$76))</f>
        <v>0.69565217391304346</v>
      </c>
      <c r="BD87">
        <f>(($AO$78-$AQ$77)/($AQ$78-$AQ$77))</f>
        <v>0.32</v>
      </c>
      <c r="BE87">
        <f>(($AP$76-$AQ$77)/($AQ$78-$AQ$77))</f>
        <v>0.2</v>
      </c>
      <c r="BG87">
        <v>3</v>
      </c>
      <c r="BH87">
        <v>462</v>
      </c>
      <c r="BI87">
        <f>($BH$101-$BH$98)/200</f>
        <v>8.5000000000000006E-2</v>
      </c>
      <c r="BQ87">
        <f>1-(($AO$78-$AN$78)/($AN$79-$AN$78))</f>
        <v>0.42307692307692313</v>
      </c>
      <c r="BR87">
        <f>(($AP$76-$AN$78)/($AN$79-$AN$78))</f>
        <v>0.46153846153846156</v>
      </c>
      <c r="BS87">
        <f>(($AQ$77-$AN$78)/($AN$79-$AN$78))</f>
        <v>0.26923076923076922</v>
      </c>
      <c r="BT87">
        <f>(($AN$79-$AO$78)/($AO$79-$AO$78))</f>
        <v>0.40740740740740738</v>
      </c>
      <c r="BU87">
        <f>1-(($AP$77-$AO$78)/($AO$79-$AO$78))</f>
        <v>0.14814814814814814</v>
      </c>
      <c r="BV87">
        <f>1-(($AQ$78-$AO$78)/($AO$79-$AO$78))</f>
        <v>0.37037037037037035</v>
      </c>
      <c r="BW87">
        <f>1-(($AN$79-$AP$76)/($AP$77-$AP$76))</f>
        <v>0.46153846153846156</v>
      </c>
      <c r="BX87">
        <f>(($AO$78-$AP$76)/($AP$77-$AP$76))</f>
        <v>0.11538461538461539</v>
      </c>
      <c r="BY87">
        <f>1-(($AQ$78-$AP$76)/($AP$77-$AP$76))</f>
        <v>0.23076923076923073</v>
      </c>
      <c r="BZ87">
        <f>1-(($AN$78-$AQ$76)/($AQ$77-$AQ$76))</f>
        <v>0.30434782608695654</v>
      </c>
      <c r="CA87">
        <f>(($AO$78-$AQ$77)/($AQ$78-$AQ$77))</f>
        <v>0.32</v>
      </c>
      <c r="CB87">
        <f>(($AP$76-$AQ$77)/($AQ$78-$AQ$77))</f>
        <v>0.2</v>
      </c>
    </row>
    <row r="88" spans="1:80" x14ac:dyDescent="0.25">
      <c r="A88">
        <v>87</v>
      </c>
      <c r="F88">
        <v>150.01321300000001</v>
      </c>
      <c r="G88" s="5">
        <v>3</v>
      </c>
      <c r="H88">
        <v>136.47811200000001</v>
      </c>
      <c r="I88" s="4">
        <v>4</v>
      </c>
      <c r="P88">
        <v>2</v>
      </c>
      <c r="Q88" t="str">
        <f t="shared" si="2"/>
        <v>34</v>
      </c>
      <c r="R88">
        <v>4</v>
      </c>
      <c r="X88" t="s">
        <v>283</v>
      </c>
      <c r="Y88" t="s">
        <v>271</v>
      </c>
      <c r="AN88">
        <v>1937</v>
      </c>
      <c r="AO88">
        <v>1952</v>
      </c>
      <c r="AP88">
        <v>1996</v>
      </c>
      <c r="AQ88">
        <v>1967</v>
      </c>
      <c r="BC88">
        <f>(($AN$79-$AQ$77)/($AQ$78-$AQ$77))</f>
        <v>0.76</v>
      </c>
      <c r="BG88">
        <v>4</v>
      </c>
      <c r="BH88">
        <v>467</v>
      </c>
      <c r="BI88">
        <f>($BH$102-$BH$99)/200</f>
        <v>8.5000000000000006E-2</v>
      </c>
      <c r="BZ88">
        <f>1-(($AN$79-$AQ$77)/($AQ$78-$AQ$77))</f>
        <v>0.24</v>
      </c>
    </row>
    <row r="89" spans="1:80" x14ac:dyDescent="0.25">
      <c r="A89">
        <v>88</v>
      </c>
      <c r="F89">
        <v>150.01321300000001</v>
      </c>
      <c r="G89" s="5">
        <v>3</v>
      </c>
      <c r="H89">
        <v>136.47811200000001</v>
      </c>
      <c r="I89" s="4">
        <v>4</v>
      </c>
      <c r="P89">
        <v>2</v>
      </c>
      <c r="Q89" t="str">
        <f t="shared" si="2"/>
        <v>34</v>
      </c>
      <c r="R89">
        <v>1</v>
      </c>
      <c r="X89" t="s">
        <v>283</v>
      </c>
      <c r="Y89" t="s">
        <v>272</v>
      </c>
      <c r="AB89" t="s">
        <v>283</v>
      </c>
      <c r="AC89" t="str">
        <f>CONCATENATE($R89,$R90,$R91,$R92)</f>
        <v>1234</v>
      </c>
      <c r="AN89">
        <v>1959</v>
      </c>
      <c r="AO89">
        <v>1974</v>
      </c>
      <c r="AQ89">
        <v>1990</v>
      </c>
      <c r="BG89">
        <v>1</v>
      </c>
      <c r="BH89">
        <v>471</v>
      </c>
      <c r="BI89">
        <f>($BH$103-$BH$100)/200</f>
        <v>0.115</v>
      </c>
    </row>
    <row r="90" spans="1:80" x14ac:dyDescent="0.25">
      <c r="A90">
        <v>89</v>
      </c>
      <c r="F90">
        <v>150.01321300000001</v>
      </c>
      <c r="G90" s="5">
        <v>3</v>
      </c>
      <c r="P90">
        <v>1</v>
      </c>
      <c r="Q90" t="str">
        <f t="shared" si="2"/>
        <v>3</v>
      </c>
      <c r="R90">
        <v>2</v>
      </c>
      <c r="X90" t="s">
        <v>283</v>
      </c>
      <c r="Y90" t="s">
        <v>269</v>
      </c>
      <c r="AN90">
        <v>1982</v>
      </c>
      <c r="BG90">
        <v>2</v>
      </c>
      <c r="BH90">
        <v>483</v>
      </c>
      <c r="BI90">
        <f>($BH$104-$BH$101)/200</f>
        <v>7.0000000000000007E-2</v>
      </c>
    </row>
    <row r="91" spans="1:80" x14ac:dyDescent="0.25">
      <c r="A91">
        <v>90</v>
      </c>
      <c r="F91">
        <v>150.01321300000001</v>
      </c>
      <c r="G91" s="5">
        <v>3</v>
      </c>
      <c r="P91">
        <v>1</v>
      </c>
      <c r="Q91" t="str">
        <f t="shared" si="2"/>
        <v>3</v>
      </c>
      <c r="R91">
        <v>3</v>
      </c>
      <c r="X91" t="s">
        <v>283</v>
      </c>
      <c r="Y91" t="s">
        <v>270</v>
      </c>
      <c r="AT91">
        <f>(($AO$80-$AN$80)/($AN$81-$AN$80))</f>
        <v>0.61538461538461542</v>
      </c>
      <c r="AU91">
        <f>(($AP$78-$AN$80)/($AN$81-$AN$80))</f>
        <v>0.53846153846153844</v>
      </c>
      <c r="AV91">
        <f>(($AQ$79-$AN$80)/($AN$81-$AN$80))</f>
        <v>0.11538461538461539</v>
      </c>
      <c r="AW91">
        <f>(($AN$81-$AO$80)/($AO$81-$AO$80))</f>
        <v>0.41666666666666669</v>
      </c>
      <c r="AX91">
        <f>(($AP$79-$AO$80)/($AO$81-$AO$80))</f>
        <v>0.75</v>
      </c>
      <c r="AY91">
        <f>(($AQ$80-$AO$80)/($AO$81-$AO$80))</f>
        <v>0.5</v>
      </c>
      <c r="AZ91">
        <f>(($AN$81-$AP$78)/($AP$79-$AP$78))</f>
        <v>0.6</v>
      </c>
      <c r="BA91">
        <f>(($AO$80-$AP$78)/($AP$79-$AP$78))</f>
        <v>0.1</v>
      </c>
      <c r="BB91">
        <f>(($AQ$80-$AP$78)/($AP$79-$AP$78))</f>
        <v>0.7</v>
      </c>
      <c r="BC91">
        <f>(($AN$81-$AQ$79)/($AQ$80-$AQ$79))</f>
        <v>0.92</v>
      </c>
      <c r="BD91">
        <f>(($AO$80-$AQ$79)/($AQ$80-$AQ$79))</f>
        <v>0.52</v>
      </c>
      <c r="BE91">
        <f>(($AP$78-$AQ$79)/($AQ$80-$AQ$79))</f>
        <v>0.44</v>
      </c>
      <c r="BG91">
        <v>3</v>
      </c>
      <c r="BH91">
        <v>486</v>
      </c>
      <c r="BI91">
        <f>($BH$105-$BH$102)/200</f>
        <v>7.0000000000000007E-2</v>
      </c>
      <c r="BQ91">
        <f>1-(($AO$80-$AN$80)/($AN$81-$AN$80))</f>
        <v>0.38461538461538458</v>
      </c>
      <c r="BR91">
        <f>1-(($AP$78-$AN$80)/($AN$81-$AN$80))</f>
        <v>0.46153846153846156</v>
      </c>
      <c r="BS91">
        <f>(($AQ$79-$AN$80)/($AN$81-$AN$80))</f>
        <v>0.11538461538461539</v>
      </c>
      <c r="BT91">
        <f>(($AN$81-$AO$80)/($AO$81-$AO$80))</f>
        <v>0.41666666666666669</v>
      </c>
      <c r="BU91">
        <f>1-(($AP$79-$AO$80)/($AO$81-$AO$80))</f>
        <v>0.25</v>
      </c>
      <c r="BV91">
        <f>(($AQ$80-$AO$80)/($AO$81-$AO$80))</f>
        <v>0.5</v>
      </c>
      <c r="BW91">
        <f>1-(($AN$81-$AP$78)/($AP$79-$AP$78))</f>
        <v>0.4</v>
      </c>
      <c r="BX91">
        <f>(($AO$80-$AP$78)/($AP$79-$AP$78))</f>
        <v>0.1</v>
      </c>
      <c r="BY91">
        <f>1-(($AQ$80-$AP$78)/($AP$79-$AP$78))</f>
        <v>0.30000000000000004</v>
      </c>
      <c r="BZ91">
        <f>1-(($AN$81-$AQ$79)/($AQ$80-$AQ$79))</f>
        <v>7.999999999999996E-2</v>
      </c>
      <c r="CA91">
        <f>1-(($AO$80-$AQ$79)/($AQ$80-$AQ$79))</f>
        <v>0.48</v>
      </c>
      <c r="CB91">
        <f>(($AP$78-$AQ$79)/($AQ$80-$AQ$79))</f>
        <v>0.44</v>
      </c>
    </row>
    <row r="92" spans="1:80" x14ac:dyDescent="0.25">
      <c r="A92">
        <v>91</v>
      </c>
      <c r="P92">
        <v>0</v>
      </c>
      <c r="Q92" t="str">
        <f t="shared" si="2"/>
        <v/>
      </c>
      <c r="R92">
        <v>4</v>
      </c>
      <c r="X92" t="s">
        <v>283</v>
      </c>
      <c r="Y92" t="s">
        <v>271</v>
      </c>
      <c r="AT92">
        <f>(($AO$81-$AN$81)/($AN$82-$AN$81))</f>
        <v>0.73684210526315785</v>
      </c>
      <c r="AU92">
        <f>(($AP$79-$AN$81)/($AN$82-$AN$81))</f>
        <v>0.42105263157894735</v>
      </c>
      <c r="AV92">
        <f>(($AQ$80-$AN$81)/($AN$82-$AN$81))</f>
        <v>0.10526315789473684</v>
      </c>
      <c r="AW92">
        <f>(($AN$82-$AO$81)/($AO$82-$AO$81))</f>
        <v>0.21739130434782608</v>
      </c>
      <c r="AX92">
        <f>(($AP$80-$AO$81)/($AO$82-$AO$81))</f>
        <v>0.60869565217391308</v>
      </c>
      <c r="AY92">
        <f>(($AQ$81-$AO$81)/($AO$82-$AO$81))</f>
        <v>0.52173913043478259</v>
      </c>
      <c r="AZ92">
        <f>(($AN$82-$AP$79)/($AP$80-$AP$79))</f>
        <v>0.55000000000000004</v>
      </c>
      <c r="BA92">
        <f>(($AO$81-$AP$79)/($AP$80-$AP$79))</f>
        <v>0.3</v>
      </c>
      <c r="BB92">
        <f>(($AQ$81-$AP$79)/($AP$80-$AP$79))</f>
        <v>0.9</v>
      </c>
      <c r="BC92">
        <f>(($AN$82-$AQ$80)/($AQ$81-$AQ$80))</f>
        <v>0.70833333333333337</v>
      </c>
      <c r="BD92">
        <f>(($AO$81-$AQ$80)/($AQ$81-$AQ$80))</f>
        <v>0.5</v>
      </c>
      <c r="BE92">
        <f>(($AP$79-$AQ$80)/($AQ$81-$AQ$80))</f>
        <v>0.25</v>
      </c>
      <c r="BG92">
        <v>4</v>
      </c>
      <c r="BH92">
        <v>491</v>
      </c>
      <c r="BI92">
        <f>($BH$106-$BH$103)/200</f>
        <v>7.0000000000000007E-2</v>
      </c>
      <c r="BQ92">
        <f>1-(($AO$81-$AN$81)/($AN$82-$AN$81))</f>
        <v>0.26315789473684215</v>
      </c>
      <c r="BR92">
        <f>(($AP$79-$AN$81)/($AN$82-$AN$81))</f>
        <v>0.42105263157894735</v>
      </c>
      <c r="BS92">
        <f>(($AQ$80-$AN$81)/($AN$82-$AN$81))</f>
        <v>0.10526315789473684</v>
      </c>
      <c r="BT92">
        <f>(($AN$82-$AO$81)/($AO$82-$AO$81))</f>
        <v>0.21739130434782608</v>
      </c>
      <c r="BU92">
        <f>1-(($AP$80-$AO$81)/($AO$82-$AO$81))</f>
        <v>0.39130434782608692</v>
      </c>
      <c r="BV92">
        <f>1-(($AQ$81-$AO$81)/($AO$82-$AO$81))</f>
        <v>0.47826086956521741</v>
      </c>
      <c r="BW92">
        <f>1-(($AN$82-$AP$79)/($AP$80-$AP$79))</f>
        <v>0.44999999999999996</v>
      </c>
      <c r="BX92">
        <f>(($AO$81-$AP$79)/($AP$80-$AP$79))</f>
        <v>0.3</v>
      </c>
      <c r="BY92">
        <f>1-(($AQ$81-$AP$79)/($AP$80-$AP$79))</f>
        <v>9.9999999999999978E-2</v>
      </c>
      <c r="BZ92">
        <f>1-(($AN$82-$AQ$80)/($AQ$81-$AQ$80))</f>
        <v>0.29166666666666663</v>
      </c>
      <c r="CA92">
        <f>(($AO$81-$AQ$80)/($AQ$81-$AQ$80))</f>
        <v>0.5</v>
      </c>
      <c r="CB92">
        <f>(($AP$79-$AQ$80)/($AQ$81-$AQ$80))</f>
        <v>0.25</v>
      </c>
    </row>
    <row r="93" spans="1:80" x14ac:dyDescent="0.25">
      <c r="A93">
        <v>92</v>
      </c>
      <c r="D93">
        <v>164.26887599999998</v>
      </c>
      <c r="E93" s="2">
        <v>2</v>
      </c>
      <c r="P93">
        <v>1</v>
      </c>
      <c r="Q93" t="str">
        <f t="shared" si="2"/>
        <v>2</v>
      </c>
      <c r="R93">
        <v>1</v>
      </c>
      <c r="X93" t="s">
        <v>283</v>
      </c>
      <c r="Y93" t="s">
        <v>272</v>
      </c>
      <c r="AB93" t="s">
        <v>283</v>
      </c>
      <c r="AC93" t="str">
        <f>CONCATENATE($R93,$R94,$R95,$R96)</f>
        <v>1234</v>
      </c>
      <c r="AT93">
        <f>(($AO$82-$AN$82)/($AN$83-$AN$82))</f>
        <v>0.78260869565217395</v>
      </c>
      <c r="AU93">
        <f>(($AP$80-$AN$82)/($AN$83-$AN$82))</f>
        <v>0.39130434782608697</v>
      </c>
      <c r="AV93">
        <f>(($AQ$81-$AN$82)/($AN$83-$AN$82))</f>
        <v>0.30434782608695654</v>
      </c>
      <c r="AW93">
        <f>(($AN$83-$AO$82)/($AO$83-$AO$82))</f>
        <v>0.25</v>
      </c>
      <c r="AX93">
        <f>(($AP$81-$AO$82)/($AO$83-$AO$82))</f>
        <v>0.65</v>
      </c>
      <c r="AY93">
        <f>(($AQ$82-$AO$82)/($AO$83-$AO$82))</f>
        <v>0.6</v>
      </c>
      <c r="AZ93">
        <f>(($AN$83-$AP$80)/($AP$81-$AP$80))</f>
        <v>0.63636363636363635</v>
      </c>
      <c r="BA93">
        <f>(($AO$82-$AP$80)/($AP$81-$AP$80))</f>
        <v>0.40909090909090912</v>
      </c>
      <c r="BB93">
        <f>(($AQ$82-$AP$80)/($AP$81-$AP$80))</f>
        <v>0.95454545454545459</v>
      </c>
      <c r="BC93">
        <f>(($AN$83-$AQ$81)/($AQ$82-$AQ$81))</f>
        <v>0.69565217391304346</v>
      </c>
      <c r="BD93">
        <f>(($AO$82-$AQ$81)/($AQ$82-$AQ$81))</f>
        <v>0.47826086956521741</v>
      </c>
      <c r="BE93">
        <f>(($AP$80-$AQ$81)/($AQ$82-$AQ$81))</f>
        <v>8.6956521739130432E-2</v>
      </c>
      <c r="BG93">
        <v>1</v>
      </c>
      <c r="BH93">
        <v>498</v>
      </c>
      <c r="BI93">
        <f>($BH$107-$BH$104)/200</f>
        <v>0.105</v>
      </c>
      <c r="BQ93">
        <f>1-(($AO$82-$AN$82)/($AN$83-$AN$82))</f>
        <v>0.21739130434782605</v>
      </c>
      <c r="BR93">
        <f>(($AP$80-$AN$82)/($AN$83-$AN$82))</f>
        <v>0.39130434782608697</v>
      </c>
      <c r="BS93">
        <f>(($AQ$81-$AN$82)/($AN$83-$AN$82))</f>
        <v>0.30434782608695654</v>
      </c>
      <c r="BT93">
        <f>(($AN$83-$AO$82)/($AO$83-$AO$82))</f>
        <v>0.25</v>
      </c>
      <c r="BU93">
        <f>1-(($AP$81-$AO$82)/($AO$83-$AO$82))</f>
        <v>0.35</v>
      </c>
      <c r="BV93">
        <f>1-(($AQ$82-$AO$82)/($AO$83-$AO$82))</f>
        <v>0.4</v>
      </c>
      <c r="BW93">
        <f>1-(($AN$83-$AP$80)/($AP$81-$AP$80))</f>
        <v>0.36363636363636365</v>
      </c>
      <c r="BX93">
        <f>(($AO$82-$AP$80)/($AP$81-$AP$80))</f>
        <v>0.40909090909090912</v>
      </c>
      <c r="BY93">
        <f>1-(($AQ$82-$AP$80)/($AP$81-$AP$80))</f>
        <v>4.5454545454545414E-2</v>
      </c>
      <c r="BZ93">
        <f>1-(($AN$83-$AQ$81)/($AQ$82-$AQ$81))</f>
        <v>0.30434782608695654</v>
      </c>
      <c r="CA93">
        <f>(($AO$82-$AQ$81)/($AQ$82-$AQ$81))</f>
        <v>0.47826086956521741</v>
      </c>
      <c r="CB93">
        <f>(($AP$80-$AQ$81)/($AQ$82-$AQ$81))</f>
        <v>8.6956521739130432E-2</v>
      </c>
    </row>
    <row r="94" spans="1:80" x14ac:dyDescent="0.25">
      <c r="A94">
        <v>93</v>
      </c>
      <c r="D94">
        <v>164.14714099999998</v>
      </c>
      <c r="E94" s="2">
        <v>2</v>
      </c>
      <c r="P94">
        <v>1</v>
      </c>
      <c r="Q94" t="str">
        <f t="shared" si="2"/>
        <v>2</v>
      </c>
      <c r="R94">
        <v>2</v>
      </c>
      <c r="X94" t="s">
        <v>283</v>
      </c>
      <c r="Y94" t="s">
        <v>269</v>
      </c>
      <c r="AT94">
        <f>(($AO$83-$AN$83)/($AN$84-$AN$83))</f>
        <v>0.75</v>
      </c>
      <c r="AU94">
        <f>(($AP$81-$AN$83)/($AN$84-$AN$83))</f>
        <v>0.4</v>
      </c>
      <c r="AV94">
        <f>(($AQ$82-$AN$83)/($AN$84-$AN$83))</f>
        <v>0.35</v>
      </c>
      <c r="AW94">
        <f>(($AN$84-$AO$83)/($AO$84-$AO$83))</f>
        <v>0.25</v>
      </c>
      <c r="AX94">
        <f>(($AP$82-$AO$83)/($AO$84-$AO$83))</f>
        <v>0.7</v>
      </c>
      <c r="AY94">
        <f>(($AQ$83-$AO$83)/($AO$84-$AO$83))</f>
        <v>0.65</v>
      </c>
      <c r="AZ94">
        <f>(($AN$84-$AP$81)/($AP$82-$AP$81))</f>
        <v>0.5714285714285714</v>
      </c>
      <c r="BA94">
        <f>(($AO$83-$AP$81)/($AP$82-$AP$81))</f>
        <v>0.33333333333333331</v>
      </c>
      <c r="BB94">
        <f>(($AQ$83-$AP$81)/($AP$82-$AP$81))</f>
        <v>0.95238095238095233</v>
      </c>
      <c r="BC94">
        <f>(($AN$84-$AQ$82)/($AQ$83-$AQ$82))</f>
        <v>0.61904761904761907</v>
      </c>
      <c r="BD94">
        <f>(($AO$83-$AQ$82)/($AQ$83-$AQ$82))</f>
        <v>0.38095238095238093</v>
      </c>
      <c r="BE94">
        <f>(($AP$81-$AQ$82)/($AQ$83-$AQ$82))</f>
        <v>4.7619047619047616E-2</v>
      </c>
      <c r="BG94">
        <v>2</v>
      </c>
      <c r="BH94">
        <v>506</v>
      </c>
      <c r="BI94">
        <f>($BH$108-$BH$105)/200</f>
        <v>7.4999999999999997E-2</v>
      </c>
      <c r="BQ94">
        <f>1-(($AO$83-$AN$83)/($AN$84-$AN$83))</f>
        <v>0.25</v>
      </c>
      <c r="BR94">
        <f>(($AP$81-$AN$83)/($AN$84-$AN$83))</f>
        <v>0.4</v>
      </c>
      <c r="BS94">
        <f>(($AQ$82-$AN$83)/($AN$84-$AN$83))</f>
        <v>0.35</v>
      </c>
      <c r="BT94">
        <f>(($AN$84-$AO$83)/($AO$84-$AO$83))</f>
        <v>0.25</v>
      </c>
      <c r="BU94">
        <f>1-(($AP$82-$AO$83)/($AO$84-$AO$83))</f>
        <v>0.30000000000000004</v>
      </c>
      <c r="BV94">
        <f>1-(($AQ$83-$AO$83)/($AO$84-$AO$83))</f>
        <v>0.35</v>
      </c>
      <c r="BW94">
        <f>1-(($AN$84-$AP$81)/($AP$82-$AP$81))</f>
        <v>0.4285714285714286</v>
      </c>
      <c r="BX94">
        <f>(($AO$83-$AP$81)/($AP$82-$AP$81))</f>
        <v>0.33333333333333331</v>
      </c>
      <c r="BY94">
        <f>1-(($AQ$83-$AP$81)/($AP$82-$AP$81))</f>
        <v>4.7619047619047672E-2</v>
      </c>
      <c r="BZ94">
        <f>1-(($AN$84-$AQ$82)/($AQ$83-$AQ$82))</f>
        <v>0.38095238095238093</v>
      </c>
      <c r="CA94">
        <f>(($AO$83-$AQ$82)/($AQ$83-$AQ$82))</f>
        <v>0.38095238095238093</v>
      </c>
      <c r="CB94">
        <f>(($AP$81-$AQ$82)/($AQ$83-$AQ$82))</f>
        <v>4.7619047619047616E-2</v>
      </c>
    </row>
    <row r="95" spans="1:80" x14ac:dyDescent="0.25">
      <c r="A95">
        <v>94</v>
      </c>
      <c r="D95">
        <v>164.16744699999998</v>
      </c>
      <c r="E95" s="2">
        <v>2</v>
      </c>
      <c r="P95">
        <v>1</v>
      </c>
      <c r="Q95" t="str">
        <f t="shared" si="2"/>
        <v>2</v>
      </c>
      <c r="R95">
        <v>3</v>
      </c>
      <c r="X95" t="s">
        <v>283</v>
      </c>
      <c r="Y95" t="s">
        <v>270</v>
      </c>
      <c r="AT95">
        <f>(($AO$84-$AN$84)/($AN$85-$AN$84))</f>
        <v>0.7142857142857143</v>
      </c>
      <c r="AU95">
        <f>(($AP$82-$AN$84)/($AN$85-$AN$84))</f>
        <v>0.42857142857142855</v>
      </c>
      <c r="AV95">
        <f>(($AQ$83-$AN$84)/($AN$85-$AN$84))</f>
        <v>0.38095238095238093</v>
      </c>
      <c r="AW95">
        <f>(($AN$85-$AO$84)/($AO$85-$AO$84))</f>
        <v>0.27272727272727271</v>
      </c>
      <c r="AX95">
        <f>(($AP$83-$AO$84)/($AO$85-$AO$84))</f>
        <v>0.63636363636363635</v>
      </c>
      <c r="AY95">
        <f>(($AQ$84-$AO$84)/($AO$85-$AO$84))</f>
        <v>0.59090909090909094</v>
      </c>
      <c r="AZ95">
        <f>(($AN$85-$AP$82)/($AP$83-$AP$82))</f>
        <v>0.6</v>
      </c>
      <c r="BA95">
        <f>(($AO$84-$AP$82)/($AP$83-$AP$82))</f>
        <v>0.3</v>
      </c>
      <c r="BB95">
        <f>(($AQ$84-$AP$82)/($AP$83-$AP$82))</f>
        <v>0.95</v>
      </c>
      <c r="BC95">
        <f>(($AN$85-$AQ$83)/($AQ$84-$AQ$83))</f>
        <v>0.65</v>
      </c>
      <c r="BD95">
        <f>(($AO$84-$AQ$83)/($AQ$84-$AQ$83))</f>
        <v>0.35</v>
      </c>
      <c r="BE95">
        <f>(($AP$82-$AQ$83)/($AQ$84-$AQ$83))</f>
        <v>0.05</v>
      </c>
      <c r="BG95">
        <v>3</v>
      </c>
      <c r="BH95">
        <v>513</v>
      </c>
      <c r="BI95">
        <f>($BH$109-$BH$106)/200</f>
        <v>0.08</v>
      </c>
      <c r="BQ95">
        <f>1-(($AO$84-$AN$84)/($AN$85-$AN$84))</f>
        <v>0.2857142857142857</v>
      </c>
      <c r="BR95">
        <f>(($AP$82-$AN$84)/($AN$85-$AN$84))</f>
        <v>0.42857142857142855</v>
      </c>
      <c r="BS95">
        <f>(($AQ$83-$AN$84)/($AN$85-$AN$84))</f>
        <v>0.38095238095238093</v>
      </c>
      <c r="BT95">
        <f>(($AN$85-$AO$84)/($AO$85-$AO$84))</f>
        <v>0.27272727272727271</v>
      </c>
      <c r="BU95">
        <f>1-(($AP$83-$AO$84)/($AO$85-$AO$84))</f>
        <v>0.36363636363636365</v>
      </c>
      <c r="BV95">
        <f>1-(($AQ$84-$AO$84)/($AO$85-$AO$84))</f>
        <v>0.40909090909090906</v>
      </c>
      <c r="BW95">
        <f>1-(($AN$85-$AP$82)/($AP$83-$AP$82))</f>
        <v>0.4</v>
      </c>
      <c r="BX95">
        <f>(($AO$84-$AP$82)/($AP$83-$AP$82))</f>
        <v>0.3</v>
      </c>
      <c r="BY95">
        <f>1-(($AQ$84-$AP$82)/($AP$83-$AP$82))</f>
        <v>5.0000000000000044E-2</v>
      </c>
      <c r="BZ95">
        <f>1-(($AN$85-$AQ$83)/($AQ$84-$AQ$83))</f>
        <v>0.35</v>
      </c>
      <c r="CA95">
        <f>(($AO$84-$AQ$83)/($AQ$84-$AQ$83))</f>
        <v>0.35</v>
      </c>
      <c r="CB95">
        <f>(($AP$82-$AQ$83)/($AQ$84-$AQ$83))</f>
        <v>0.05</v>
      </c>
    </row>
    <row r="96" spans="1:80" x14ac:dyDescent="0.25">
      <c r="A96">
        <v>95</v>
      </c>
      <c r="D96">
        <v>164.21545799999998</v>
      </c>
      <c r="E96" s="2">
        <v>2</v>
      </c>
      <c r="P96">
        <v>1</v>
      </c>
      <c r="Q96" t="str">
        <f t="shared" si="2"/>
        <v>2</v>
      </c>
      <c r="R96">
        <v>4</v>
      </c>
      <c r="X96" t="s">
        <v>283</v>
      </c>
      <c r="Y96" t="s">
        <v>271</v>
      </c>
      <c r="AT96">
        <f>(($AO$85-$AN$85)/($AN$86-$AN$85))</f>
        <v>0.69565217391304346</v>
      </c>
      <c r="AU96">
        <f>(($AP$83-$AN$85)/($AN$86-$AN$85))</f>
        <v>0.34782608695652173</v>
      </c>
      <c r="AV96">
        <f>(($AQ$84-$AN$85)/($AN$86-$AN$85))</f>
        <v>0.30434782608695654</v>
      </c>
      <c r="AW96">
        <f>(($AN$86-$AO$85)/($AO$86-$AO$85))</f>
        <v>0.33333333333333331</v>
      </c>
      <c r="AX96">
        <f>(($AP$84-$AO$85)/($AO$86-$AO$85))</f>
        <v>0.7142857142857143</v>
      </c>
      <c r="AY96">
        <f>(($AQ$85-$AO$85)/($AO$86-$AO$85))</f>
        <v>0.66666666666666663</v>
      </c>
      <c r="AZ96">
        <f>(($AN$86-$AP$83)/($AP$84-$AP$83))</f>
        <v>0.65217391304347827</v>
      </c>
      <c r="BA96">
        <f>(($AO$85-$AP$83)/($AP$84-$AP$83))</f>
        <v>0.34782608695652173</v>
      </c>
      <c r="BB96">
        <f>(($AQ$85-$AP$83)/($AP$84-$AP$83))</f>
        <v>0.95652173913043481</v>
      </c>
      <c r="BC96">
        <f>(($AN$86-$AQ$84)/($AQ$85-$AQ$84))</f>
        <v>0.69565217391304346</v>
      </c>
      <c r="BD96">
        <f>(($AO$85-$AQ$84)/($AQ$85-$AQ$84))</f>
        <v>0.39130434782608697</v>
      </c>
      <c r="BE96">
        <f>(($AP$83-$AQ$84)/($AQ$85-$AQ$84))</f>
        <v>4.3478260869565216E-2</v>
      </c>
      <c r="BG96">
        <v>4</v>
      </c>
      <c r="BH96">
        <v>514</v>
      </c>
      <c r="BI96">
        <f>($BH$110-$BH$107)/200</f>
        <v>7.4999999999999997E-2</v>
      </c>
      <c r="BQ96">
        <f>1-(($AO$85-$AN$85)/($AN$86-$AN$85))</f>
        <v>0.30434782608695654</v>
      </c>
      <c r="BR96">
        <f>(($AP$83-$AN$85)/($AN$86-$AN$85))</f>
        <v>0.34782608695652173</v>
      </c>
      <c r="BS96">
        <f>(($AQ$84-$AN$85)/($AN$86-$AN$85))</f>
        <v>0.30434782608695654</v>
      </c>
      <c r="BT96">
        <f>(($AN$86-$AO$85)/($AO$86-$AO$85))</f>
        <v>0.33333333333333331</v>
      </c>
      <c r="BU96">
        <f>1-(($AP$84-$AO$85)/($AO$86-$AO$85))</f>
        <v>0.2857142857142857</v>
      </c>
      <c r="BV96">
        <f>1-(($AQ$85-$AO$85)/($AO$86-$AO$85))</f>
        <v>0.33333333333333337</v>
      </c>
      <c r="BW96">
        <f>1-(($AN$86-$AP$83)/($AP$84-$AP$83))</f>
        <v>0.34782608695652173</v>
      </c>
      <c r="BX96">
        <f>(($AO$85-$AP$83)/($AP$84-$AP$83))</f>
        <v>0.34782608695652173</v>
      </c>
      <c r="BY96">
        <f>1-(($AQ$85-$AP$83)/($AP$84-$AP$83))</f>
        <v>4.3478260869565188E-2</v>
      </c>
      <c r="BZ96">
        <f>1-(($AN$86-$AQ$84)/($AQ$85-$AQ$84))</f>
        <v>0.30434782608695654</v>
      </c>
      <c r="CA96">
        <f>(($AO$85-$AQ$84)/($AQ$85-$AQ$84))</f>
        <v>0.39130434782608697</v>
      </c>
      <c r="CB96">
        <f>(($AP$83-$AQ$84)/($AQ$85-$AQ$84))</f>
        <v>4.3478260869565216E-2</v>
      </c>
    </row>
    <row r="97" spans="1:80" x14ac:dyDescent="0.25">
      <c r="A97">
        <v>96</v>
      </c>
      <c r="D97">
        <v>164.27831599999999</v>
      </c>
      <c r="E97" s="2">
        <v>2</v>
      </c>
      <c r="P97">
        <v>1</v>
      </c>
      <c r="Q97" t="str">
        <f t="shared" si="2"/>
        <v>2</v>
      </c>
      <c r="R97">
        <v>1</v>
      </c>
      <c r="X97" t="s">
        <v>283</v>
      </c>
      <c r="Y97" t="s">
        <v>272</v>
      </c>
      <c r="AB97" t="s">
        <v>283</v>
      </c>
      <c r="AC97" t="str">
        <f>CONCATENATE($R97,$R98,$R99,$R100)</f>
        <v>1234</v>
      </c>
      <c r="AT97">
        <f>(($AO$86-$AN$86)/($AN$87-$AN$86))</f>
        <v>0.66666666666666663</v>
      </c>
      <c r="AU97">
        <f>(($AP$84-$AN$86)/($AN$87-$AN$86))</f>
        <v>0.38095238095238093</v>
      </c>
      <c r="AV97">
        <f>(($AQ$85-$AN$86)/($AN$87-$AN$86))</f>
        <v>0.33333333333333331</v>
      </c>
      <c r="AW97">
        <f>(($AN$87-$AO$86)/($AO$87-$AO$86))</f>
        <v>0.33333333333333331</v>
      </c>
      <c r="AX97">
        <f>(($AP$85-$AO$86)/($AO$87-$AO$86))</f>
        <v>0.80952380952380953</v>
      </c>
      <c r="AY97">
        <f>(($AQ$86-$AO$86)/($AO$87-$AO$86))</f>
        <v>0.7142857142857143</v>
      </c>
      <c r="AZ97">
        <f>(($AN$87-$AP$84)/($AP$85-$AP$84))</f>
        <v>0.56521739130434778</v>
      </c>
      <c r="BA97">
        <f>(($AO$86-$AP$84)/($AP$85-$AP$84))</f>
        <v>0.2608695652173913</v>
      </c>
      <c r="BB97">
        <f>(($AQ$86-$AP$84)/($AP$85-$AP$84))</f>
        <v>0.91304347826086951</v>
      </c>
      <c r="BC97">
        <f>(($AN$87-$AQ$85)/($AQ$86-$AQ$85))</f>
        <v>0.63636363636363635</v>
      </c>
      <c r="BD97">
        <f>(($AO$86-$AQ$85)/($AQ$86-$AQ$85))</f>
        <v>0.31818181818181818</v>
      </c>
      <c r="BE97">
        <f>(($AP$84-$AQ$85)/($AQ$86-$AQ$85))</f>
        <v>4.5454545454545456E-2</v>
      </c>
      <c r="BG97">
        <v>1</v>
      </c>
      <c r="BH97">
        <v>523</v>
      </c>
      <c r="BI97">
        <f>($BH$111-$BH$108)/200</f>
        <v>0.115</v>
      </c>
      <c r="BQ97">
        <f>1-(($AO$86-$AN$86)/($AN$87-$AN$86))</f>
        <v>0.33333333333333337</v>
      </c>
      <c r="BR97">
        <f>(($AP$84-$AN$86)/($AN$87-$AN$86))</f>
        <v>0.38095238095238093</v>
      </c>
      <c r="BS97">
        <f>(($AQ$85-$AN$86)/($AN$87-$AN$86))</f>
        <v>0.33333333333333331</v>
      </c>
      <c r="BT97">
        <f>(($AN$87-$AO$86)/($AO$87-$AO$86))</f>
        <v>0.33333333333333331</v>
      </c>
      <c r="BU97">
        <f>1-(($AP$85-$AO$86)/($AO$87-$AO$86))</f>
        <v>0.19047619047619047</v>
      </c>
      <c r="BV97">
        <f>1-(($AQ$86-$AO$86)/($AO$87-$AO$86))</f>
        <v>0.2857142857142857</v>
      </c>
      <c r="BW97">
        <f>1-(($AN$87-$AP$84)/($AP$85-$AP$84))</f>
        <v>0.43478260869565222</v>
      </c>
      <c r="BX97">
        <f>(($AO$86-$AP$84)/($AP$85-$AP$84))</f>
        <v>0.2608695652173913</v>
      </c>
      <c r="BY97">
        <f>1-(($AQ$86-$AP$84)/($AP$85-$AP$84))</f>
        <v>8.6956521739130488E-2</v>
      </c>
      <c r="BZ97">
        <f>1-(($AN$87-$AQ$85)/($AQ$86-$AQ$85))</f>
        <v>0.36363636363636365</v>
      </c>
      <c r="CA97">
        <f>(($AO$86-$AQ$85)/($AQ$86-$AQ$85))</f>
        <v>0.31818181818181818</v>
      </c>
      <c r="CB97">
        <f>(($AP$84-$AQ$85)/($AQ$86-$AQ$85))</f>
        <v>4.5454545454545456E-2</v>
      </c>
    </row>
    <row r="98" spans="1:80" x14ac:dyDescent="0.25">
      <c r="A98">
        <v>97</v>
      </c>
      <c r="D98">
        <v>164.299081</v>
      </c>
      <c r="E98" s="2">
        <v>2</v>
      </c>
      <c r="P98">
        <v>1</v>
      </c>
      <c r="Q98" t="str">
        <f t="shared" si="2"/>
        <v>2</v>
      </c>
      <c r="R98">
        <v>2</v>
      </c>
      <c r="X98" t="s">
        <v>283</v>
      </c>
      <c r="Y98" t="s">
        <v>269</v>
      </c>
      <c r="AT98">
        <f>(($AO$87-$AN$87)/($AN$88-$AN$87))</f>
        <v>0.63636363636363635</v>
      </c>
      <c r="AU98">
        <f>(($AP$85-$AN$87)/($AN$88-$AN$87))</f>
        <v>0.45454545454545453</v>
      </c>
      <c r="AV98">
        <f>(($AQ$86-$AN$87)/($AN$88-$AN$87))</f>
        <v>0.36363636363636365</v>
      </c>
      <c r="AW98">
        <f>(($AN$88-$AO$87)/($AO$88-$AO$87))</f>
        <v>0.34782608695652173</v>
      </c>
      <c r="AX98">
        <f>(($AP$86-$AO$87)/($AO$88-$AO$87))</f>
        <v>0.78260869565217395</v>
      </c>
      <c r="AY98">
        <f>(($AQ$87-$AO$87)/($AO$88-$AO$87))</f>
        <v>0.65217391304347827</v>
      </c>
      <c r="AZ98">
        <f>(($AN$88-$AP$85)/($AP$86-$AP$85))</f>
        <v>0.54545454545454541</v>
      </c>
      <c r="BA98">
        <f>(($AO$87-$AP$85)/($AP$86-$AP$85))</f>
        <v>0.18181818181818182</v>
      </c>
      <c r="BB98">
        <f>(($AQ$87-$AP$85)/($AP$86-$AP$85))</f>
        <v>0.86363636363636365</v>
      </c>
      <c r="BC98">
        <f>(($AN$88-$AQ$86)/($AQ$87-$AQ$86))</f>
        <v>0.66666666666666663</v>
      </c>
      <c r="BD98">
        <f>(($AO$87-$AQ$86)/($AQ$87-$AQ$86))</f>
        <v>0.2857142857142857</v>
      </c>
      <c r="BE98">
        <f>(($AP$85-$AQ$86)/($AQ$87-$AQ$86))</f>
        <v>9.5238095238095233E-2</v>
      </c>
      <c r="BG98">
        <v>2</v>
      </c>
      <c r="BH98">
        <v>530</v>
      </c>
      <c r="BI98">
        <f>($BH$112-$BH$109)/200</f>
        <v>7.4999999999999997E-2</v>
      </c>
      <c r="BQ98">
        <f>1-(($AO$87-$AN$87)/($AN$88-$AN$87))</f>
        <v>0.36363636363636365</v>
      </c>
      <c r="BR98">
        <f>(($AP$85-$AN$87)/($AN$88-$AN$87))</f>
        <v>0.45454545454545453</v>
      </c>
      <c r="BS98">
        <f>(($AQ$86-$AN$87)/($AN$88-$AN$87))</f>
        <v>0.36363636363636365</v>
      </c>
      <c r="BT98">
        <f>(($AN$88-$AO$87)/($AO$88-$AO$87))</f>
        <v>0.34782608695652173</v>
      </c>
      <c r="BU98">
        <f>1-(($AP$86-$AO$87)/($AO$88-$AO$87))</f>
        <v>0.21739130434782605</v>
      </c>
      <c r="BV98">
        <f>1-(($AQ$87-$AO$87)/($AO$88-$AO$87))</f>
        <v>0.34782608695652173</v>
      </c>
      <c r="BW98">
        <f>1-(($AN$88-$AP$85)/($AP$86-$AP$85))</f>
        <v>0.45454545454545459</v>
      </c>
      <c r="BX98">
        <f>(($AO$87-$AP$85)/($AP$86-$AP$85))</f>
        <v>0.18181818181818182</v>
      </c>
      <c r="BY98">
        <f>1-(($AQ$87-$AP$85)/($AP$86-$AP$85))</f>
        <v>0.13636363636363635</v>
      </c>
      <c r="BZ98">
        <f>1-(($AN$88-$AQ$86)/($AQ$87-$AQ$86))</f>
        <v>0.33333333333333337</v>
      </c>
      <c r="CA98">
        <f>(($AO$87-$AQ$86)/($AQ$87-$AQ$86))</f>
        <v>0.2857142857142857</v>
      </c>
      <c r="CB98">
        <f>(($AP$85-$AQ$86)/($AQ$87-$AQ$86))</f>
        <v>9.5238095238095233E-2</v>
      </c>
    </row>
    <row r="99" spans="1:80" x14ac:dyDescent="0.25">
      <c r="A99">
        <v>98</v>
      </c>
      <c r="B99">
        <v>170.80872299999999</v>
      </c>
      <c r="C99" s="3">
        <v>1</v>
      </c>
      <c r="D99">
        <v>164.27841799999999</v>
      </c>
      <c r="E99" s="2">
        <v>2</v>
      </c>
      <c r="P99">
        <v>2</v>
      </c>
      <c r="Q99" t="str">
        <f t="shared" si="2"/>
        <v>12</v>
      </c>
      <c r="R99">
        <v>3</v>
      </c>
      <c r="X99" t="s">
        <v>283</v>
      </c>
      <c r="Y99" t="s">
        <v>270</v>
      </c>
      <c r="AT99">
        <f>(($AO$88-$AN$88)/($AN$89-$AN$88))</f>
        <v>0.68181818181818177</v>
      </c>
      <c r="AU99">
        <f>(($AP$86-$AN$88)/($AN$89-$AN$88))</f>
        <v>0.45454545454545453</v>
      </c>
      <c r="AV99">
        <f>(($AQ$87-$AN$88)/($AN$89-$AN$88))</f>
        <v>0.31818181818181818</v>
      </c>
      <c r="AW99">
        <f>(($AN$89-$AO$88)/($AO$89-$AO$88))</f>
        <v>0.31818181818181818</v>
      </c>
      <c r="AX99">
        <f>(($AP$87-$AO$88)/($AO$89-$AO$88))</f>
        <v>0.81818181818181823</v>
      </c>
      <c r="AY99">
        <f>(($AQ$88-$AO$88)/($AO$89-$AO$88))</f>
        <v>0.68181818181818177</v>
      </c>
      <c r="AZ99">
        <f>(($AN$89-$AP$86)/($AP$87-$AP$86))</f>
        <v>0.52173913043478259</v>
      </c>
      <c r="BA99">
        <f>(($AO$88-$AP$86)/($AP$87-$AP$86))</f>
        <v>0.21739130434782608</v>
      </c>
      <c r="BB99">
        <f>(($AQ$88-$AP$86)/($AP$87-$AP$86))</f>
        <v>0.86956521739130432</v>
      </c>
      <c r="BC99">
        <f>(($AN$89-$AQ$87)/($AQ$88-$AQ$87))</f>
        <v>0.65217391304347827</v>
      </c>
      <c r="BD99">
        <f>(($AO$88-$AQ$87)/($AQ$88-$AQ$87))</f>
        <v>0.34782608695652173</v>
      </c>
      <c r="BE99">
        <f>(($AP$86-$AQ$87)/($AQ$88-$AQ$87))</f>
        <v>0.13043478260869565</v>
      </c>
      <c r="BG99">
        <v>3</v>
      </c>
      <c r="BH99">
        <v>536</v>
      </c>
      <c r="BI99">
        <f>($BH$113-$BH$110)/200</f>
        <v>0.08</v>
      </c>
      <c r="BQ99">
        <f>1-(($AO$88-$AN$88)/($AN$89-$AN$88))</f>
        <v>0.31818181818181823</v>
      </c>
      <c r="BR99">
        <f>(($AP$86-$AN$88)/($AN$89-$AN$88))</f>
        <v>0.45454545454545453</v>
      </c>
      <c r="BS99">
        <f>(($AQ$87-$AN$88)/($AN$89-$AN$88))</f>
        <v>0.31818181818181818</v>
      </c>
      <c r="BT99">
        <f>(($AN$89-$AO$88)/($AO$89-$AO$88))</f>
        <v>0.31818181818181818</v>
      </c>
      <c r="BU99">
        <f>1-(($AP$87-$AO$88)/($AO$89-$AO$88))</f>
        <v>0.18181818181818177</v>
      </c>
      <c r="BV99">
        <f>1-(($AQ$88-$AO$88)/($AO$89-$AO$88))</f>
        <v>0.31818181818181823</v>
      </c>
      <c r="BW99">
        <f>1-(($AN$89-$AP$86)/($AP$87-$AP$86))</f>
        <v>0.47826086956521741</v>
      </c>
      <c r="BX99">
        <f>(($AO$88-$AP$86)/($AP$87-$AP$86))</f>
        <v>0.21739130434782608</v>
      </c>
      <c r="BY99">
        <f>1-(($AQ$88-$AP$86)/($AP$87-$AP$86))</f>
        <v>0.13043478260869568</v>
      </c>
      <c r="BZ99">
        <f>1-(($AN$89-$AQ$87)/($AQ$88-$AQ$87))</f>
        <v>0.34782608695652173</v>
      </c>
      <c r="CA99">
        <f>(($AO$88-$AQ$87)/($AQ$88-$AQ$87))</f>
        <v>0.34782608695652173</v>
      </c>
      <c r="CB99">
        <f>(($AP$86-$AQ$87)/($AQ$88-$AQ$87))</f>
        <v>0.13043478260869565</v>
      </c>
    </row>
    <row r="100" spans="1:80" x14ac:dyDescent="0.25">
      <c r="A100">
        <v>99</v>
      </c>
      <c r="B100">
        <v>170.77326299999999</v>
      </c>
      <c r="C100" s="3">
        <v>1</v>
      </c>
      <c r="D100">
        <v>164.27244899999999</v>
      </c>
      <c r="E100" s="2">
        <v>2</v>
      </c>
      <c r="P100">
        <v>2</v>
      </c>
      <c r="Q100" t="str">
        <f t="shared" si="2"/>
        <v>12</v>
      </c>
      <c r="R100">
        <v>4</v>
      </c>
      <c r="X100" t="s">
        <v>283</v>
      </c>
      <c r="Y100" t="s">
        <v>271</v>
      </c>
      <c r="AT100">
        <f>(($AO$89-$AN$89)/($AN$90-$AN$89))</f>
        <v>0.65217391304347827</v>
      </c>
      <c r="AU100">
        <f>(($AP$87-$AN$89)/($AN$90-$AN$89))</f>
        <v>0.47826086956521741</v>
      </c>
      <c r="AV100">
        <f>(($AQ$88-$AN$89)/($AN$90-$AN$89))</f>
        <v>0.34782608695652173</v>
      </c>
      <c r="AZ100">
        <f>(($AN$90-$AP$87)/($AP$88-$AP$87))</f>
        <v>0.46153846153846156</v>
      </c>
      <c r="BA100">
        <f>(($AO$89-$AP$87)/($AP$88-$AP$87))</f>
        <v>0.15384615384615385</v>
      </c>
      <c r="BB100">
        <f>(($AQ$89-$AP$87)/($AP$88-$AP$87))</f>
        <v>0.76923076923076927</v>
      </c>
      <c r="BC100">
        <f>(($AN$90-$AQ$88)/($AQ$89-$AQ$88))</f>
        <v>0.65217391304347827</v>
      </c>
      <c r="BD100">
        <f>(($AO$89-$AQ$88)/($AQ$89-$AQ$88))</f>
        <v>0.30434782608695654</v>
      </c>
      <c r="BE100">
        <f>(($AP$87-$AQ$88)/($AQ$89-$AQ$88))</f>
        <v>0.13043478260869565</v>
      </c>
      <c r="BG100">
        <v>4</v>
      </c>
      <c r="BH100">
        <v>537</v>
      </c>
      <c r="BI100">
        <f>($BH$114-$BH$111)/200</f>
        <v>7.4999999999999997E-2</v>
      </c>
      <c r="BQ100">
        <f>1-(($AO$89-$AN$89)/($AN$90-$AN$89))</f>
        <v>0.34782608695652173</v>
      </c>
      <c r="BR100">
        <f>(($AP$87-$AN$89)/($AN$90-$AN$89))</f>
        <v>0.47826086956521741</v>
      </c>
      <c r="BS100">
        <f>(($AQ$88-$AN$89)/($AN$90-$AN$89))</f>
        <v>0.34782608695652173</v>
      </c>
      <c r="BW100">
        <f>(($AN$90-$AP$87)/($AP$88-$AP$87))</f>
        <v>0.46153846153846156</v>
      </c>
      <c r="BX100">
        <f>(($AO$89-$AP$87)/($AP$88-$AP$87))</f>
        <v>0.15384615384615385</v>
      </c>
      <c r="BY100">
        <f>1-(($AQ$89-$AP$87)/($AP$88-$AP$87))</f>
        <v>0.23076923076923073</v>
      </c>
      <c r="BZ100">
        <f>1-(($AN$90-$AQ$88)/($AQ$89-$AQ$88))</f>
        <v>0.34782608695652173</v>
      </c>
      <c r="CA100">
        <f>(($AO$89-$AQ$88)/($AQ$89-$AQ$88))</f>
        <v>0.30434782608695654</v>
      </c>
      <c r="CB100">
        <f>(($AP$87-$AQ$88)/($AQ$89-$AQ$88))</f>
        <v>0.13043478260869565</v>
      </c>
    </row>
    <row r="101" spans="1:80" x14ac:dyDescent="0.25">
      <c r="A101">
        <v>100</v>
      </c>
      <c r="B101">
        <v>170.79464300000001</v>
      </c>
      <c r="C101" s="3">
        <v>1</v>
      </c>
      <c r="P101">
        <v>1</v>
      </c>
      <c r="Q101" t="str">
        <f t="shared" si="2"/>
        <v>1</v>
      </c>
      <c r="R101">
        <v>1</v>
      </c>
      <c r="X101" t="s">
        <v>283</v>
      </c>
      <c r="Y101" t="s">
        <v>272</v>
      </c>
      <c r="AB101" t="s">
        <v>283</v>
      </c>
      <c r="AC101" t="str">
        <f>CONCATENATE($R101,$R102,$R103,$R104)</f>
        <v>1234</v>
      </c>
      <c r="BG101">
        <v>1</v>
      </c>
      <c r="BH101">
        <v>547</v>
      </c>
      <c r="BI101">
        <f>($BH$115-$BH$112)/200</f>
        <v>0.115</v>
      </c>
    </row>
    <row r="102" spans="1:80" x14ac:dyDescent="0.25">
      <c r="A102">
        <v>101</v>
      </c>
      <c r="B102">
        <v>170.796581</v>
      </c>
      <c r="C102" s="3">
        <v>1</v>
      </c>
      <c r="P102">
        <v>1</v>
      </c>
      <c r="Q102" t="str">
        <f t="shared" si="2"/>
        <v>1</v>
      </c>
      <c r="R102">
        <v>2</v>
      </c>
      <c r="X102" t="s">
        <v>283</v>
      </c>
      <c r="Y102" t="s">
        <v>269</v>
      </c>
      <c r="BG102">
        <v>2</v>
      </c>
      <c r="BH102">
        <v>553</v>
      </c>
      <c r="BI102">
        <f>($BH$116-$BH$113)/200</f>
        <v>0.08</v>
      </c>
    </row>
    <row r="103" spans="1:80" x14ac:dyDescent="0.25">
      <c r="A103">
        <v>102</v>
      </c>
      <c r="B103">
        <v>170.81841800000001</v>
      </c>
      <c r="C103" s="3">
        <v>1</v>
      </c>
      <c r="P103">
        <v>1</v>
      </c>
      <c r="Q103" t="str">
        <f t="shared" si="2"/>
        <v>1</v>
      </c>
      <c r="R103">
        <v>3</v>
      </c>
      <c r="X103" t="s">
        <v>280</v>
      </c>
      <c r="Y103" t="s">
        <v>259</v>
      </c>
      <c r="BG103">
        <v>3</v>
      </c>
      <c r="BH103">
        <v>560</v>
      </c>
      <c r="BI103">
        <f>($BH$122-$BH$119)/200</f>
        <v>0.08</v>
      </c>
    </row>
    <row r="104" spans="1:80" x14ac:dyDescent="0.25">
      <c r="A104">
        <v>103</v>
      </c>
      <c r="B104">
        <v>170.858621</v>
      </c>
      <c r="C104" s="3">
        <v>1</v>
      </c>
      <c r="P104">
        <v>1</v>
      </c>
      <c r="Q104" t="str">
        <f t="shared" si="2"/>
        <v>1</v>
      </c>
      <c r="R104">
        <v>4</v>
      </c>
      <c r="X104" t="s">
        <v>280</v>
      </c>
      <c r="Y104" t="s">
        <v>260</v>
      </c>
      <c r="BG104">
        <v>4</v>
      </c>
      <c r="BH104">
        <v>561</v>
      </c>
      <c r="BI104">
        <f>($BH$123-$BH$120)/200</f>
        <v>7.0000000000000007E-2</v>
      </c>
    </row>
    <row r="105" spans="1:80" x14ac:dyDescent="0.25">
      <c r="A105">
        <v>104</v>
      </c>
      <c r="B105">
        <v>170.81142699999998</v>
      </c>
      <c r="C105" s="3">
        <v>1</v>
      </c>
      <c r="P105">
        <v>1</v>
      </c>
      <c r="Q105" t="str">
        <f t="shared" si="2"/>
        <v>1</v>
      </c>
      <c r="R105">
        <v>1</v>
      </c>
      <c r="X105" t="s">
        <v>280</v>
      </c>
      <c r="Y105" t="s">
        <v>261</v>
      </c>
      <c r="AB105" t="s">
        <v>283</v>
      </c>
      <c r="AC105" t="str">
        <f>CONCATENATE($R105,$R106,$R107,$R108)</f>
        <v>1234</v>
      </c>
      <c r="BG105">
        <v>1</v>
      </c>
      <c r="BH105">
        <v>567</v>
      </c>
      <c r="BI105">
        <f>($BH$124-$BH$121)/200</f>
        <v>7.4999999999999997E-2</v>
      </c>
    </row>
    <row r="106" spans="1:80" x14ac:dyDescent="0.25">
      <c r="A106">
        <v>105</v>
      </c>
      <c r="B106">
        <v>170.80872299999999</v>
      </c>
      <c r="C106" s="3">
        <v>1</v>
      </c>
      <c r="P106">
        <v>1</v>
      </c>
      <c r="Q106" t="str">
        <f t="shared" si="2"/>
        <v>1</v>
      </c>
      <c r="R106">
        <v>2</v>
      </c>
      <c r="X106" t="s">
        <v>280</v>
      </c>
      <c r="Y106" t="s">
        <v>262</v>
      </c>
      <c r="BG106">
        <v>2</v>
      </c>
      <c r="BH106">
        <v>574</v>
      </c>
      <c r="BI106">
        <f>($BH$125-$BH$122)/200</f>
        <v>0.1</v>
      </c>
    </row>
    <row r="107" spans="1:80" x14ac:dyDescent="0.25">
      <c r="A107">
        <v>106</v>
      </c>
      <c r="F107">
        <v>171.61336599999998</v>
      </c>
      <c r="G107" s="5">
        <v>3</v>
      </c>
      <c r="H107">
        <v>170.17540700000001</v>
      </c>
      <c r="I107" s="4">
        <v>4</v>
      </c>
      <c r="P107">
        <v>2</v>
      </c>
      <c r="Q107" t="str">
        <f t="shared" si="2"/>
        <v>34</v>
      </c>
      <c r="R107">
        <v>3</v>
      </c>
      <c r="X107" t="s">
        <v>280</v>
      </c>
      <c r="Y107" t="s">
        <v>259</v>
      </c>
      <c r="BG107">
        <v>3</v>
      </c>
      <c r="BH107">
        <v>582</v>
      </c>
      <c r="BI107">
        <f>($BH$126-$BH$123)/200</f>
        <v>7.4999999999999997E-2</v>
      </c>
    </row>
    <row r="108" spans="1:80" x14ac:dyDescent="0.25">
      <c r="A108">
        <v>107</v>
      </c>
      <c r="F108">
        <v>171.601426</v>
      </c>
      <c r="G108" s="5">
        <v>3</v>
      </c>
      <c r="H108">
        <v>170.141887</v>
      </c>
      <c r="I108" s="4">
        <v>4</v>
      </c>
      <c r="P108">
        <v>2</v>
      </c>
      <c r="Q108" t="str">
        <f t="shared" si="2"/>
        <v>34</v>
      </c>
      <c r="R108">
        <v>4</v>
      </c>
      <c r="X108" t="s">
        <v>280</v>
      </c>
      <c r="Y108" t="s">
        <v>260</v>
      </c>
      <c r="BG108">
        <v>4</v>
      </c>
      <c r="BH108">
        <v>582</v>
      </c>
      <c r="BI108">
        <f>($BH$127-$BH$124)/200</f>
        <v>0.08</v>
      </c>
    </row>
    <row r="109" spans="1:80" x14ac:dyDescent="0.25">
      <c r="A109">
        <v>108</v>
      </c>
      <c r="F109">
        <v>171.59964099999999</v>
      </c>
      <c r="G109" s="5">
        <v>3</v>
      </c>
      <c r="H109">
        <v>170.14775599999999</v>
      </c>
      <c r="I109" s="4">
        <v>4</v>
      </c>
      <c r="P109">
        <v>2</v>
      </c>
      <c r="Q109" t="str">
        <f t="shared" si="2"/>
        <v>34</v>
      </c>
      <c r="R109">
        <v>1</v>
      </c>
      <c r="X109" t="s">
        <v>280</v>
      </c>
      <c r="Y109" t="s">
        <v>261</v>
      </c>
      <c r="AB109" t="s">
        <v>283</v>
      </c>
      <c r="AC109" t="str">
        <f>CONCATENATE($R109,$R110,$R111,$R112)</f>
        <v>1234</v>
      </c>
      <c r="BG109">
        <v>1</v>
      </c>
      <c r="BH109">
        <v>590</v>
      </c>
      <c r="BI109">
        <f>($BH$128-$BH$125)/200</f>
        <v>7.0000000000000007E-2</v>
      </c>
    </row>
    <row r="110" spans="1:80" x14ac:dyDescent="0.25">
      <c r="A110">
        <v>109</v>
      </c>
      <c r="F110">
        <v>171.61474299999998</v>
      </c>
      <c r="G110" s="5">
        <v>3</v>
      </c>
      <c r="H110">
        <v>170.18382600000001</v>
      </c>
      <c r="I110" s="4">
        <v>4</v>
      </c>
      <c r="P110">
        <v>2</v>
      </c>
      <c r="Q110" t="str">
        <f t="shared" si="2"/>
        <v>34</v>
      </c>
      <c r="R110">
        <v>2</v>
      </c>
      <c r="X110" t="s">
        <v>280</v>
      </c>
      <c r="Y110" t="s">
        <v>262</v>
      </c>
      <c r="BG110">
        <v>2</v>
      </c>
      <c r="BH110">
        <v>597</v>
      </c>
      <c r="BI110">
        <f>($BH$129-$BH$126)/200</f>
        <v>0.105</v>
      </c>
    </row>
    <row r="111" spans="1:80" x14ac:dyDescent="0.25">
      <c r="A111">
        <v>110</v>
      </c>
      <c r="F111">
        <v>171.562398</v>
      </c>
      <c r="G111" s="5">
        <v>3</v>
      </c>
      <c r="H111">
        <v>170.07714199999998</v>
      </c>
      <c r="I111" s="4">
        <v>4</v>
      </c>
      <c r="P111">
        <v>2</v>
      </c>
      <c r="Q111" t="str">
        <f t="shared" si="2"/>
        <v>34</v>
      </c>
      <c r="R111">
        <v>3</v>
      </c>
      <c r="X111" t="s">
        <v>280</v>
      </c>
      <c r="Y111" t="s">
        <v>259</v>
      </c>
      <c r="BG111">
        <v>3</v>
      </c>
      <c r="BH111">
        <v>605</v>
      </c>
      <c r="BI111">
        <f>($BH$130-$BH$127)/200</f>
        <v>7.0000000000000007E-2</v>
      </c>
    </row>
    <row r="112" spans="1:80" x14ac:dyDescent="0.25">
      <c r="A112">
        <v>111</v>
      </c>
      <c r="F112">
        <v>171.55515199999999</v>
      </c>
      <c r="G112" s="5">
        <v>3</v>
      </c>
      <c r="H112">
        <v>170.13321400000001</v>
      </c>
      <c r="I112" s="4">
        <v>4</v>
      </c>
      <c r="P112">
        <v>2</v>
      </c>
      <c r="Q112" t="str">
        <f t="shared" si="2"/>
        <v>34</v>
      </c>
      <c r="R112">
        <v>4</v>
      </c>
      <c r="X112" t="s">
        <v>280</v>
      </c>
      <c r="Y112" t="s">
        <v>260</v>
      </c>
      <c r="BG112">
        <v>4</v>
      </c>
      <c r="BH112">
        <v>605</v>
      </c>
      <c r="BI112">
        <f>($BH$131-$BH$128)/200</f>
        <v>0.08</v>
      </c>
    </row>
    <row r="113" spans="1:61" x14ac:dyDescent="0.25">
      <c r="A113">
        <v>112</v>
      </c>
      <c r="F113">
        <v>171.51316199999999</v>
      </c>
      <c r="G113" s="5">
        <v>3</v>
      </c>
      <c r="H113">
        <v>170.15652999999998</v>
      </c>
      <c r="I113" s="4">
        <v>4</v>
      </c>
      <c r="P113">
        <v>2</v>
      </c>
      <c r="Q113" t="str">
        <f t="shared" si="2"/>
        <v>34</v>
      </c>
      <c r="R113">
        <v>1</v>
      </c>
      <c r="X113" t="s">
        <v>280</v>
      </c>
      <c r="Y113" t="s">
        <v>261</v>
      </c>
      <c r="AB113" t="s">
        <v>283</v>
      </c>
      <c r="AC113" t="str">
        <f>CONCATENATE($R113,$R114,$R115,$R116)</f>
        <v>1234</v>
      </c>
      <c r="BG113">
        <v>1</v>
      </c>
      <c r="BH113">
        <v>613</v>
      </c>
      <c r="BI113">
        <f>($BH$132-$BH$129)/200</f>
        <v>7.4999999999999997E-2</v>
      </c>
    </row>
    <row r="114" spans="1:61" x14ac:dyDescent="0.25">
      <c r="A114">
        <v>113</v>
      </c>
      <c r="F114">
        <v>171.61336599999998</v>
      </c>
      <c r="G114" s="5">
        <v>3</v>
      </c>
      <c r="H114">
        <v>170.17540700000001</v>
      </c>
      <c r="I114" s="4">
        <v>4</v>
      </c>
      <c r="P114">
        <v>2</v>
      </c>
      <c r="Q114" t="str">
        <f t="shared" si="2"/>
        <v>34</v>
      </c>
      <c r="R114">
        <v>2</v>
      </c>
      <c r="X114" t="s">
        <v>280</v>
      </c>
      <c r="Y114" t="s">
        <v>262</v>
      </c>
      <c r="BG114">
        <v>2</v>
      </c>
      <c r="BH114">
        <v>620</v>
      </c>
      <c r="BI114">
        <f>($BH$133-$BH$130)/200</f>
        <v>0.105</v>
      </c>
    </row>
    <row r="115" spans="1:61" x14ac:dyDescent="0.25">
      <c r="A115">
        <v>114</v>
      </c>
      <c r="F115">
        <v>171.61336599999998</v>
      </c>
      <c r="G115" s="5">
        <v>3</v>
      </c>
      <c r="P115">
        <v>1</v>
      </c>
      <c r="Q115" t="str">
        <f t="shared" si="2"/>
        <v>3</v>
      </c>
      <c r="R115">
        <v>3</v>
      </c>
      <c r="X115" t="s">
        <v>280</v>
      </c>
      <c r="Y115" t="s">
        <v>259</v>
      </c>
      <c r="BG115">
        <v>3</v>
      </c>
      <c r="BH115">
        <v>628</v>
      </c>
      <c r="BI115">
        <f>($BH$134-$BH$131)/200</f>
        <v>0.08</v>
      </c>
    </row>
    <row r="116" spans="1:61" x14ac:dyDescent="0.25">
      <c r="A116">
        <v>115</v>
      </c>
      <c r="D116">
        <v>190.719337</v>
      </c>
      <c r="E116" s="2">
        <v>2</v>
      </c>
      <c r="P116">
        <v>1</v>
      </c>
      <c r="Q116" t="str">
        <f t="shared" si="2"/>
        <v>2</v>
      </c>
      <c r="R116">
        <v>4</v>
      </c>
      <c r="X116" t="s">
        <v>280</v>
      </c>
      <c r="Y116" t="s">
        <v>260</v>
      </c>
      <c r="BG116">
        <v>4</v>
      </c>
      <c r="BH116">
        <v>629</v>
      </c>
      <c r="BI116">
        <f>($BH$135-$BH$132)/200</f>
        <v>0.08</v>
      </c>
    </row>
    <row r="117" spans="1:61" x14ac:dyDescent="0.25">
      <c r="A117">
        <v>116</v>
      </c>
      <c r="D117">
        <v>190.735919</v>
      </c>
      <c r="E117" s="2">
        <v>2</v>
      </c>
      <c r="P117">
        <v>1</v>
      </c>
      <c r="Q117" t="str">
        <f t="shared" si="2"/>
        <v>2</v>
      </c>
      <c r="R117" t="s">
        <v>22</v>
      </c>
      <c r="X117" t="s">
        <v>280</v>
      </c>
      <c r="Y117" t="s">
        <v>261</v>
      </c>
      <c r="BG117" t="s">
        <v>22</v>
      </c>
      <c r="BH117">
        <v>630</v>
      </c>
      <c r="BI117">
        <f>($BH$136-$BH$133)/200</f>
        <v>0.08</v>
      </c>
    </row>
    <row r="118" spans="1:61" x14ac:dyDescent="0.25">
      <c r="A118">
        <v>117</v>
      </c>
      <c r="D118">
        <v>190.66729699999999</v>
      </c>
      <c r="E118" s="2">
        <v>2</v>
      </c>
      <c r="P118">
        <v>1</v>
      </c>
      <c r="Q118" t="str">
        <f t="shared" si="2"/>
        <v>2</v>
      </c>
      <c r="R118" t="s">
        <v>22</v>
      </c>
      <c r="X118" t="s">
        <v>280</v>
      </c>
      <c r="Y118" t="s">
        <v>262</v>
      </c>
      <c r="BG118" t="s">
        <v>22</v>
      </c>
      <c r="BH118">
        <v>632</v>
      </c>
      <c r="BI118">
        <f>($BH$137-$BH$134)/200</f>
        <v>0.11</v>
      </c>
    </row>
    <row r="119" spans="1:61" x14ac:dyDescent="0.25">
      <c r="A119">
        <v>118</v>
      </c>
      <c r="D119">
        <v>190.71861999999999</v>
      </c>
      <c r="E119" s="2">
        <v>2</v>
      </c>
      <c r="P119">
        <v>1</v>
      </c>
      <c r="Q119" t="str">
        <f t="shared" si="2"/>
        <v>2</v>
      </c>
      <c r="R119">
        <v>2</v>
      </c>
      <c r="X119" t="s">
        <v>280</v>
      </c>
      <c r="Y119" t="s">
        <v>259</v>
      </c>
      <c r="AB119" t="s">
        <v>280</v>
      </c>
      <c r="AC119" t="str">
        <f>CONCATENATE($R119,$R120,$R121,$R122)</f>
        <v>2143</v>
      </c>
      <c r="BG119">
        <v>2</v>
      </c>
      <c r="BH119">
        <v>633</v>
      </c>
      <c r="BI119">
        <f>($BH$138-$BH$135)/200</f>
        <v>0.08</v>
      </c>
    </row>
    <row r="120" spans="1:61" x14ac:dyDescent="0.25">
      <c r="A120">
        <v>119</v>
      </c>
      <c r="D120">
        <v>190.69724199999999</v>
      </c>
      <c r="E120" s="2">
        <v>2</v>
      </c>
      <c r="P120">
        <v>1</v>
      </c>
      <c r="Q120" t="str">
        <f t="shared" si="2"/>
        <v>2</v>
      </c>
      <c r="R120">
        <v>1</v>
      </c>
      <c r="X120" t="s">
        <v>280</v>
      </c>
      <c r="Y120" t="s">
        <v>260</v>
      </c>
      <c r="BG120">
        <v>1</v>
      </c>
      <c r="BH120">
        <v>641</v>
      </c>
      <c r="BI120">
        <f>($BH$139-$BH$136)/200</f>
        <v>7.4999999999999997E-2</v>
      </c>
    </row>
    <row r="121" spans="1:61" x14ac:dyDescent="0.25">
      <c r="A121">
        <v>120</v>
      </c>
      <c r="D121">
        <v>190.75295899999998</v>
      </c>
      <c r="E121" s="2">
        <v>2</v>
      </c>
      <c r="P121">
        <v>1</v>
      </c>
      <c r="Q121" t="str">
        <f t="shared" si="2"/>
        <v>2</v>
      </c>
      <c r="R121">
        <v>4</v>
      </c>
      <c r="X121" t="s">
        <v>280</v>
      </c>
      <c r="Y121" t="s">
        <v>261</v>
      </c>
      <c r="BG121">
        <v>4</v>
      </c>
      <c r="BH121">
        <v>647</v>
      </c>
      <c r="BI121">
        <f>($BH$140-$BH$137)/200</f>
        <v>7.0000000000000007E-2</v>
      </c>
    </row>
    <row r="122" spans="1:61" x14ac:dyDescent="0.25">
      <c r="A122">
        <v>121</v>
      </c>
      <c r="B122">
        <v>198.57458800000001</v>
      </c>
      <c r="C122" s="3">
        <v>1</v>
      </c>
      <c r="D122">
        <v>190.80193599999998</v>
      </c>
      <c r="E122" s="2">
        <v>2</v>
      </c>
      <c r="P122">
        <v>2</v>
      </c>
      <c r="Q122" t="str">
        <f t="shared" si="2"/>
        <v>12</v>
      </c>
      <c r="R122">
        <v>3</v>
      </c>
      <c r="X122" t="s">
        <v>281</v>
      </c>
      <c r="Y122" t="s">
        <v>263</v>
      </c>
      <c r="BG122">
        <v>3</v>
      </c>
      <c r="BH122">
        <v>649</v>
      </c>
      <c r="BI122">
        <f>($BH$141-$BH$138)/200</f>
        <v>0.11</v>
      </c>
    </row>
    <row r="123" spans="1:61" x14ac:dyDescent="0.25">
      <c r="A123">
        <v>122</v>
      </c>
      <c r="B123">
        <v>198.561633</v>
      </c>
      <c r="C123" s="3">
        <v>1</v>
      </c>
      <c r="D123">
        <v>190.710971</v>
      </c>
      <c r="E123" s="2">
        <v>2</v>
      </c>
      <c r="P123">
        <v>2</v>
      </c>
      <c r="Q123" t="str">
        <f t="shared" si="2"/>
        <v>12</v>
      </c>
      <c r="R123">
        <v>2</v>
      </c>
      <c r="X123" t="s">
        <v>282</v>
      </c>
      <c r="Y123" t="s">
        <v>264</v>
      </c>
      <c r="AB123" t="s">
        <v>280</v>
      </c>
      <c r="AC123" t="str">
        <f>CONCATENATE($R123,$R124,$R125,$R126)</f>
        <v>2143</v>
      </c>
      <c r="BG123">
        <v>2</v>
      </c>
      <c r="BH123">
        <v>655</v>
      </c>
      <c r="BI123">
        <f>($BH$142-$BH$139)/200</f>
        <v>0.08</v>
      </c>
    </row>
    <row r="124" spans="1:61" x14ac:dyDescent="0.25">
      <c r="A124">
        <v>123</v>
      </c>
      <c r="B124">
        <v>198.62908099999999</v>
      </c>
      <c r="C124" s="3">
        <v>1</v>
      </c>
      <c r="P124">
        <v>1</v>
      </c>
      <c r="Q124" t="str">
        <f t="shared" si="2"/>
        <v>1</v>
      </c>
      <c r="R124">
        <v>1</v>
      </c>
      <c r="X124" t="s">
        <v>282</v>
      </c>
      <c r="Y124" t="s">
        <v>265</v>
      </c>
      <c r="BG124">
        <v>1</v>
      </c>
      <c r="BH124">
        <v>662</v>
      </c>
      <c r="BI124">
        <f>($BH$143-$BH$140)/200</f>
        <v>9.5000000000000001E-2</v>
      </c>
    </row>
    <row r="125" spans="1:61" x14ac:dyDescent="0.25">
      <c r="A125">
        <v>124</v>
      </c>
      <c r="B125">
        <v>198.58770299999998</v>
      </c>
      <c r="C125" s="3">
        <v>1</v>
      </c>
      <c r="P125">
        <v>1</v>
      </c>
      <c r="Q125" t="str">
        <f t="shared" si="2"/>
        <v>1</v>
      </c>
      <c r="R125">
        <v>4</v>
      </c>
      <c r="X125" t="s">
        <v>282</v>
      </c>
      <c r="Y125" t="s">
        <v>266</v>
      </c>
      <c r="BG125">
        <v>4</v>
      </c>
      <c r="BH125">
        <v>669</v>
      </c>
      <c r="BI125">
        <f>($BH$144-$BH$141)/200</f>
        <v>0.08</v>
      </c>
    </row>
    <row r="126" spans="1:61" x14ac:dyDescent="0.25">
      <c r="A126">
        <v>125</v>
      </c>
      <c r="B126">
        <v>198.61142699999999</v>
      </c>
      <c r="C126" s="3">
        <v>1</v>
      </c>
      <c r="P126">
        <v>1</v>
      </c>
      <c r="Q126" t="str">
        <f t="shared" si="2"/>
        <v>1</v>
      </c>
      <c r="R126">
        <v>3</v>
      </c>
      <c r="X126" t="s">
        <v>281</v>
      </c>
      <c r="Y126" t="s">
        <v>267</v>
      </c>
      <c r="BG126">
        <v>3</v>
      </c>
      <c r="BH126">
        <v>670</v>
      </c>
      <c r="BI126">
        <f>($BH$145-$BH$142)/200</f>
        <v>0.115</v>
      </c>
    </row>
    <row r="127" spans="1:61" x14ac:dyDescent="0.25">
      <c r="A127">
        <v>126</v>
      </c>
      <c r="B127">
        <v>198.544387</v>
      </c>
      <c r="C127" s="3">
        <v>1</v>
      </c>
      <c r="P127">
        <v>1</v>
      </c>
      <c r="Q127" t="str">
        <f t="shared" si="2"/>
        <v>1</v>
      </c>
      <c r="R127">
        <v>2</v>
      </c>
      <c r="X127" t="s">
        <v>280</v>
      </c>
      <c r="Y127" t="s">
        <v>259</v>
      </c>
      <c r="AB127" t="s">
        <v>280</v>
      </c>
      <c r="AC127" t="str">
        <f>CONCATENATE($R127,$R128,$R129,$R130)</f>
        <v>2143</v>
      </c>
      <c r="BG127">
        <v>2</v>
      </c>
      <c r="BH127">
        <v>678</v>
      </c>
      <c r="BI127">
        <f>($BH$146-$BH$143)/200</f>
        <v>7.4999999999999997E-2</v>
      </c>
    </row>
    <row r="128" spans="1:61" x14ac:dyDescent="0.25">
      <c r="A128">
        <v>127</v>
      </c>
      <c r="B128">
        <v>198.53673499999999</v>
      </c>
      <c r="C128" s="3">
        <v>1</v>
      </c>
      <c r="P128">
        <v>1</v>
      </c>
      <c r="Q128" t="str">
        <f t="shared" si="2"/>
        <v>1</v>
      </c>
      <c r="R128">
        <v>1</v>
      </c>
      <c r="X128" t="s">
        <v>280</v>
      </c>
      <c r="Y128" t="s">
        <v>260</v>
      </c>
      <c r="BG128">
        <v>1</v>
      </c>
      <c r="BH128">
        <v>683</v>
      </c>
      <c r="BI128">
        <f>($BH$147-$BH$144)/200</f>
        <v>0.08</v>
      </c>
    </row>
    <row r="129" spans="1:61" x14ac:dyDescent="0.25">
      <c r="A129">
        <v>128</v>
      </c>
      <c r="B129">
        <v>198.52765199999999</v>
      </c>
      <c r="C129" s="3">
        <v>1</v>
      </c>
      <c r="P129">
        <v>1</v>
      </c>
      <c r="Q129" t="str">
        <f t="shared" si="2"/>
        <v>1</v>
      </c>
      <c r="R129">
        <v>4</v>
      </c>
      <c r="X129" t="s">
        <v>280</v>
      </c>
      <c r="Y129" t="s">
        <v>261</v>
      </c>
      <c r="BG129">
        <v>4</v>
      </c>
      <c r="BH129">
        <v>691</v>
      </c>
      <c r="BI129">
        <f>($BH$148-$BH$145)/200</f>
        <v>7.4999999999999997E-2</v>
      </c>
    </row>
    <row r="130" spans="1:61" x14ac:dyDescent="0.25">
      <c r="A130">
        <v>129</v>
      </c>
      <c r="B130">
        <v>198.57458800000001</v>
      </c>
      <c r="C130" s="3">
        <v>1</v>
      </c>
      <c r="H130">
        <v>198.686172</v>
      </c>
      <c r="I130" s="4">
        <v>4</v>
      </c>
      <c r="P130">
        <v>2</v>
      </c>
      <c r="Q130" t="str">
        <f t="shared" ref="Q130:Q193" si="3">CONCATENATE(C130,E130,G130,I130)</f>
        <v>14</v>
      </c>
      <c r="R130">
        <v>3</v>
      </c>
      <c r="X130" t="s">
        <v>280</v>
      </c>
      <c r="Y130" t="s">
        <v>262</v>
      </c>
      <c r="BG130">
        <v>3</v>
      </c>
      <c r="BH130">
        <v>692</v>
      </c>
      <c r="BI130">
        <f>($BH$149-$BH$146)/200</f>
        <v>0.1</v>
      </c>
    </row>
    <row r="131" spans="1:61" x14ac:dyDescent="0.25">
      <c r="A131">
        <v>130</v>
      </c>
      <c r="F131">
        <v>199.591838</v>
      </c>
      <c r="G131" s="5">
        <v>3</v>
      </c>
      <c r="H131">
        <v>198.718009</v>
      </c>
      <c r="I131" s="4">
        <v>4</v>
      </c>
      <c r="P131">
        <v>2</v>
      </c>
      <c r="Q131" t="str">
        <f t="shared" si="3"/>
        <v>34</v>
      </c>
      <c r="R131">
        <v>2</v>
      </c>
      <c r="X131" t="s">
        <v>280</v>
      </c>
      <c r="Y131" t="s">
        <v>259</v>
      </c>
      <c r="AB131" t="s">
        <v>280</v>
      </c>
      <c r="AC131" t="str">
        <f>CONCATENATE($R131,$R132,$R133,$R134)</f>
        <v>2143</v>
      </c>
      <c r="BG131">
        <v>2</v>
      </c>
      <c r="BH131">
        <v>699</v>
      </c>
      <c r="BI131">
        <f>($BH$150-$BH$147)/200</f>
        <v>7.0000000000000007E-2</v>
      </c>
    </row>
    <row r="132" spans="1:61" x14ac:dyDescent="0.25">
      <c r="A132">
        <v>131</v>
      </c>
      <c r="F132">
        <v>199.66704099999998</v>
      </c>
      <c r="G132" s="5">
        <v>3</v>
      </c>
      <c r="H132">
        <v>198.761527</v>
      </c>
      <c r="I132" s="4">
        <v>4</v>
      </c>
      <c r="P132">
        <v>2</v>
      </c>
      <c r="Q132" t="str">
        <f t="shared" si="3"/>
        <v>34</v>
      </c>
      <c r="R132">
        <v>1</v>
      </c>
      <c r="X132" t="s">
        <v>280</v>
      </c>
      <c r="Y132" t="s">
        <v>260</v>
      </c>
      <c r="BG132">
        <v>1</v>
      </c>
      <c r="BH132">
        <v>706</v>
      </c>
      <c r="BI132">
        <f>($BH$151-$BH$148)/200</f>
        <v>7.4999999999999997E-2</v>
      </c>
    </row>
    <row r="133" spans="1:61" x14ac:dyDescent="0.25">
      <c r="A133">
        <v>132</v>
      </c>
      <c r="F133">
        <v>199.72637499999999</v>
      </c>
      <c r="G133" s="5">
        <v>3</v>
      </c>
      <c r="H133">
        <v>198.70464199999998</v>
      </c>
      <c r="I133" s="4">
        <v>4</v>
      </c>
      <c r="P133">
        <v>2</v>
      </c>
      <c r="Q133" t="str">
        <f t="shared" si="3"/>
        <v>34</v>
      </c>
      <c r="R133">
        <v>4</v>
      </c>
      <c r="X133" t="s">
        <v>280</v>
      </c>
      <c r="Y133" t="s">
        <v>261</v>
      </c>
      <c r="BG133">
        <v>4</v>
      </c>
      <c r="BH133">
        <v>713</v>
      </c>
      <c r="BI133">
        <f>($BH$152-$BH$149)/200</f>
        <v>7.0000000000000007E-2</v>
      </c>
    </row>
    <row r="134" spans="1:61" x14ac:dyDescent="0.25">
      <c r="A134">
        <v>133</v>
      </c>
      <c r="F134">
        <v>199.67755099999999</v>
      </c>
      <c r="G134" s="5">
        <v>3</v>
      </c>
      <c r="H134">
        <v>198.626529</v>
      </c>
      <c r="I134" s="4">
        <v>4</v>
      </c>
      <c r="P134">
        <v>2</v>
      </c>
      <c r="Q134" t="str">
        <f t="shared" si="3"/>
        <v>34</v>
      </c>
      <c r="R134">
        <v>3</v>
      </c>
      <c r="X134" t="s">
        <v>280</v>
      </c>
      <c r="Y134" t="s">
        <v>262</v>
      </c>
      <c r="BG134">
        <v>3</v>
      </c>
      <c r="BH134">
        <v>715</v>
      </c>
      <c r="BI134">
        <f>($BH$153-$BH$150)/200</f>
        <v>0.105</v>
      </c>
    </row>
    <row r="135" spans="1:61" x14ac:dyDescent="0.25">
      <c r="A135">
        <v>134</v>
      </c>
      <c r="F135">
        <v>199.69515200000001</v>
      </c>
      <c r="G135" s="5">
        <v>3</v>
      </c>
      <c r="H135">
        <v>198.74765299999999</v>
      </c>
      <c r="I135" s="4">
        <v>4</v>
      </c>
      <c r="P135">
        <v>2</v>
      </c>
      <c r="Q135" t="str">
        <f t="shared" si="3"/>
        <v>34</v>
      </c>
      <c r="R135">
        <v>2</v>
      </c>
      <c r="X135" t="s">
        <v>280</v>
      </c>
      <c r="Y135" t="s">
        <v>259</v>
      </c>
      <c r="AB135" t="s">
        <v>280</v>
      </c>
      <c r="AC135" t="str">
        <f>CONCATENATE($R135,$R136,$R137,$R138)</f>
        <v>2143</v>
      </c>
      <c r="BG135">
        <v>2</v>
      </c>
      <c r="BH135">
        <v>722</v>
      </c>
      <c r="BI135">
        <f>($BH$154-$BH$151)/200</f>
        <v>0.08</v>
      </c>
    </row>
    <row r="136" spans="1:61" x14ac:dyDescent="0.25">
      <c r="A136">
        <v>135</v>
      </c>
      <c r="F136">
        <v>199.751735</v>
      </c>
      <c r="G136" s="5">
        <v>3</v>
      </c>
      <c r="H136">
        <v>198.771377</v>
      </c>
      <c r="I136" s="4">
        <v>4</v>
      </c>
      <c r="P136">
        <v>2</v>
      </c>
      <c r="Q136" t="str">
        <f t="shared" si="3"/>
        <v>34</v>
      </c>
      <c r="R136">
        <v>1</v>
      </c>
      <c r="X136" t="s">
        <v>280</v>
      </c>
      <c r="Y136" t="s">
        <v>260</v>
      </c>
      <c r="BG136">
        <v>1</v>
      </c>
      <c r="BH136">
        <v>729</v>
      </c>
      <c r="BI136">
        <f>($BH$155-$BH$152)/200</f>
        <v>7.4999999999999997E-2</v>
      </c>
    </row>
    <row r="137" spans="1:61" x14ac:dyDescent="0.25">
      <c r="A137">
        <v>136</v>
      </c>
      <c r="D137">
        <v>215.75702100000001</v>
      </c>
      <c r="E137" s="2">
        <v>2</v>
      </c>
      <c r="F137">
        <v>199.74627599999999</v>
      </c>
      <c r="G137" s="5">
        <v>3</v>
      </c>
      <c r="H137">
        <v>198.79163299999999</v>
      </c>
      <c r="I137" s="4">
        <v>4</v>
      </c>
      <c r="P137">
        <v>3</v>
      </c>
      <c r="Q137" t="str">
        <f t="shared" si="3"/>
        <v>234</v>
      </c>
      <c r="R137">
        <v>4</v>
      </c>
      <c r="X137" t="s">
        <v>280</v>
      </c>
      <c r="Y137" t="s">
        <v>261</v>
      </c>
      <c r="BG137">
        <v>4</v>
      </c>
      <c r="BH137">
        <v>737</v>
      </c>
      <c r="BI137">
        <f>($BH$156-$BH$153)/200</f>
        <v>7.0000000000000007E-2</v>
      </c>
    </row>
    <row r="138" spans="1:61" x14ac:dyDescent="0.25">
      <c r="A138">
        <v>137</v>
      </c>
      <c r="D138">
        <v>215.71828299999999</v>
      </c>
      <c r="E138" s="2">
        <v>2</v>
      </c>
      <c r="F138">
        <v>199.591838</v>
      </c>
      <c r="G138" s="5">
        <v>3</v>
      </c>
      <c r="H138">
        <v>198.686172</v>
      </c>
      <c r="I138" s="4">
        <v>4</v>
      </c>
      <c r="P138">
        <v>3</v>
      </c>
      <c r="Q138" t="str">
        <f t="shared" si="3"/>
        <v>234</v>
      </c>
      <c r="R138">
        <v>3</v>
      </c>
      <c r="X138" t="s">
        <v>280</v>
      </c>
      <c r="Y138" t="s">
        <v>262</v>
      </c>
      <c r="BG138">
        <v>3</v>
      </c>
      <c r="BH138">
        <v>738</v>
      </c>
      <c r="BI138">
        <f>($BH$157-$BH$154)/200</f>
        <v>0.1</v>
      </c>
    </row>
    <row r="139" spans="1:61" x14ac:dyDescent="0.25">
      <c r="A139">
        <v>138</v>
      </c>
      <c r="D139">
        <v>215.732677</v>
      </c>
      <c r="E139" s="2">
        <v>2</v>
      </c>
      <c r="P139">
        <v>1</v>
      </c>
      <c r="Q139" t="str">
        <f t="shared" si="3"/>
        <v>2</v>
      </c>
      <c r="R139">
        <v>2</v>
      </c>
      <c r="X139" t="s">
        <v>280</v>
      </c>
      <c r="Y139" t="s">
        <v>259</v>
      </c>
      <c r="AB139" t="s">
        <v>282</v>
      </c>
      <c r="AC139" t="str">
        <f>CONCATENATE($R139,$R140,$R141,$R142)</f>
        <v>2134</v>
      </c>
      <c r="BG139">
        <v>2</v>
      </c>
      <c r="BH139">
        <v>744</v>
      </c>
      <c r="BI139">
        <f>($BH$158-$BH$155)/200</f>
        <v>8.5000000000000006E-2</v>
      </c>
    </row>
    <row r="140" spans="1:61" x14ac:dyDescent="0.25">
      <c r="A140">
        <v>139</v>
      </c>
      <c r="D140">
        <v>215.71585899999999</v>
      </c>
      <c r="E140" s="2">
        <v>2</v>
      </c>
      <c r="P140">
        <v>1</v>
      </c>
      <c r="Q140" t="str">
        <f t="shared" si="3"/>
        <v>2</v>
      </c>
      <c r="R140">
        <v>1</v>
      </c>
      <c r="X140" t="s">
        <v>280</v>
      </c>
      <c r="Y140" t="s">
        <v>260</v>
      </c>
      <c r="BG140">
        <v>1</v>
      </c>
      <c r="BH140">
        <v>751</v>
      </c>
      <c r="BI140">
        <f>($BH$159-$BH$156)/200</f>
        <v>7.4999999999999997E-2</v>
      </c>
    </row>
    <row r="141" spans="1:61" x14ac:dyDescent="0.25">
      <c r="A141">
        <v>140</v>
      </c>
      <c r="D141">
        <v>215.68005099999999</v>
      </c>
      <c r="E141" s="2">
        <v>2</v>
      </c>
      <c r="P141">
        <v>1</v>
      </c>
      <c r="Q141" t="str">
        <f t="shared" si="3"/>
        <v>2</v>
      </c>
      <c r="R141">
        <v>3</v>
      </c>
      <c r="X141" t="s">
        <v>280</v>
      </c>
      <c r="Y141" t="s">
        <v>261</v>
      </c>
      <c r="BG141">
        <v>3</v>
      </c>
      <c r="BH141">
        <v>760</v>
      </c>
      <c r="BI141">
        <f>($BH$160-$BH$157)/200</f>
        <v>7.4999999999999997E-2</v>
      </c>
    </row>
    <row r="142" spans="1:61" x14ac:dyDescent="0.25">
      <c r="A142">
        <v>141</v>
      </c>
      <c r="D142">
        <v>215.716263</v>
      </c>
      <c r="E142" s="2">
        <v>2</v>
      </c>
      <c r="P142">
        <v>1</v>
      </c>
      <c r="Q142" t="str">
        <f t="shared" si="3"/>
        <v>2</v>
      </c>
      <c r="R142">
        <v>4</v>
      </c>
      <c r="X142" t="s">
        <v>284</v>
      </c>
      <c r="Y142" t="s">
        <v>273</v>
      </c>
      <c r="BG142">
        <v>4</v>
      </c>
      <c r="BH142">
        <v>760</v>
      </c>
      <c r="BI142">
        <f>($BH$166-$BH$163)/200</f>
        <v>6.5000000000000002E-2</v>
      </c>
    </row>
    <row r="143" spans="1:61" x14ac:dyDescent="0.25">
      <c r="A143">
        <v>142</v>
      </c>
      <c r="D143">
        <v>215.743889</v>
      </c>
      <c r="E143" s="2">
        <v>2</v>
      </c>
      <c r="P143">
        <v>1</v>
      </c>
      <c r="Q143" t="str">
        <f t="shared" si="3"/>
        <v>2</v>
      </c>
      <c r="R143">
        <v>2</v>
      </c>
      <c r="X143" t="s">
        <v>281</v>
      </c>
      <c r="Y143" t="s">
        <v>274</v>
      </c>
      <c r="AB143" t="s">
        <v>280</v>
      </c>
      <c r="AC143" t="str">
        <f>CONCATENATE($R143,$R144,$R145,$R146)</f>
        <v>2143</v>
      </c>
      <c r="BG143">
        <v>2</v>
      </c>
      <c r="BH143">
        <v>770</v>
      </c>
      <c r="BI143">
        <f>($BH$167-$BH$164)/200</f>
        <v>0.11</v>
      </c>
    </row>
    <row r="144" spans="1:61" x14ac:dyDescent="0.25">
      <c r="A144">
        <v>143</v>
      </c>
      <c r="D144">
        <v>215.76156599999999</v>
      </c>
      <c r="E144" s="2">
        <v>2</v>
      </c>
      <c r="P144">
        <v>1</v>
      </c>
      <c r="Q144" t="str">
        <f t="shared" si="3"/>
        <v>2</v>
      </c>
      <c r="R144">
        <v>1</v>
      </c>
      <c r="X144" t="s">
        <v>283</v>
      </c>
      <c r="Y144" t="s">
        <v>270</v>
      </c>
      <c r="BG144">
        <v>1</v>
      </c>
      <c r="BH144">
        <v>776</v>
      </c>
      <c r="BI144">
        <f>($BH$168-$BH$165)/200</f>
        <v>0.06</v>
      </c>
    </row>
    <row r="145" spans="1:61" x14ac:dyDescent="0.25">
      <c r="A145">
        <v>144</v>
      </c>
      <c r="B145">
        <v>222.93494999999999</v>
      </c>
      <c r="C145" s="3">
        <v>1</v>
      </c>
      <c r="D145">
        <v>215.76575800000001</v>
      </c>
      <c r="E145" s="2">
        <v>2</v>
      </c>
      <c r="P145">
        <v>2</v>
      </c>
      <c r="Q145" t="str">
        <f t="shared" si="3"/>
        <v>12</v>
      </c>
      <c r="R145">
        <v>4</v>
      </c>
      <c r="X145" t="s">
        <v>283</v>
      </c>
      <c r="Y145" t="s">
        <v>271</v>
      </c>
      <c r="BG145">
        <v>4</v>
      </c>
      <c r="BH145">
        <v>783</v>
      </c>
      <c r="BI145">
        <f>($BH$169-$BH$166)/200</f>
        <v>0.1</v>
      </c>
    </row>
    <row r="146" spans="1:61" x14ac:dyDescent="0.25">
      <c r="A146">
        <v>145</v>
      </c>
      <c r="B146">
        <v>222.92707100000001</v>
      </c>
      <c r="C146" s="3">
        <v>1</v>
      </c>
      <c r="P146">
        <v>1</v>
      </c>
      <c r="Q146" t="str">
        <f t="shared" si="3"/>
        <v>1</v>
      </c>
      <c r="R146">
        <v>3</v>
      </c>
      <c r="X146" t="s">
        <v>283</v>
      </c>
      <c r="Y146" t="s">
        <v>272</v>
      </c>
      <c r="BG146">
        <v>3</v>
      </c>
      <c r="BH146">
        <v>785</v>
      </c>
      <c r="BI146">
        <f>($BH$170-$BH$167)/200</f>
        <v>7.4999999999999997E-2</v>
      </c>
    </row>
    <row r="147" spans="1:61" x14ac:dyDescent="0.25">
      <c r="A147">
        <v>146</v>
      </c>
      <c r="B147">
        <v>222.93762699999999</v>
      </c>
      <c r="C147" s="3">
        <v>1</v>
      </c>
      <c r="P147">
        <v>1</v>
      </c>
      <c r="Q147" t="str">
        <f t="shared" si="3"/>
        <v>1</v>
      </c>
      <c r="R147">
        <v>2</v>
      </c>
      <c r="X147" t="s">
        <v>283</v>
      </c>
      <c r="Y147" t="s">
        <v>269</v>
      </c>
      <c r="AB147" t="s">
        <v>280</v>
      </c>
      <c r="AC147" t="str">
        <f>CONCATENATE($R147,$R148,$R149,$R150)</f>
        <v>2143</v>
      </c>
      <c r="BG147">
        <v>2</v>
      </c>
      <c r="BH147">
        <v>792</v>
      </c>
      <c r="BI147">
        <f>($BH$171-$BH$168)/200</f>
        <v>9.5000000000000001E-2</v>
      </c>
    </row>
    <row r="148" spans="1:61" x14ac:dyDescent="0.25">
      <c r="A148">
        <v>147</v>
      </c>
      <c r="B148">
        <v>222.91919200000001</v>
      </c>
      <c r="C148" s="3">
        <v>1</v>
      </c>
      <c r="P148">
        <v>1</v>
      </c>
      <c r="Q148" t="str">
        <f t="shared" si="3"/>
        <v>1</v>
      </c>
      <c r="R148">
        <v>1</v>
      </c>
      <c r="X148" t="s">
        <v>283</v>
      </c>
      <c r="Y148" t="s">
        <v>270</v>
      </c>
      <c r="BG148">
        <v>1</v>
      </c>
      <c r="BH148">
        <v>798</v>
      </c>
      <c r="BI148">
        <f>($BH$172-$BH$169)/200</f>
        <v>7.0000000000000007E-2</v>
      </c>
    </row>
    <row r="149" spans="1:61" x14ac:dyDescent="0.25">
      <c r="A149">
        <v>148</v>
      </c>
      <c r="B149">
        <v>222.951414</v>
      </c>
      <c r="C149" s="3">
        <v>1</v>
      </c>
      <c r="P149">
        <v>1</v>
      </c>
      <c r="Q149" t="str">
        <f t="shared" si="3"/>
        <v>1</v>
      </c>
      <c r="R149">
        <v>4</v>
      </c>
      <c r="X149" t="s">
        <v>283</v>
      </c>
      <c r="Y149" t="s">
        <v>271</v>
      </c>
      <c r="BG149">
        <v>4</v>
      </c>
      <c r="BH149">
        <v>805</v>
      </c>
      <c r="BI149">
        <f>($BH$173-$BH$170)/200</f>
        <v>8.5000000000000006E-2</v>
      </c>
    </row>
    <row r="150" spans="1:61" x14ac:dyDescent="0.25">
      <c r="A150">
        <v>149</v>
      </c>
      <c r="B150">
        <v>222.917474</v>
      </c>
      <c r="C150" s="3">
        <v>1</v>
      </c>
      <c r="H150">
        <v>220.56277800000001</v>
      </c>
      <c r="I150" s="4">
        <v>4</v>
      </c>
      <c r="P150">
        <v>2</v>
      </c>
      <c r="Q150" t="str">
        <f t="shared" si="3"/>
        <v>14</v>
      </c>
      <c r="R150">
        <v>3</v>
      </c>
      <c r="X150" t="s">
        <v>283</v>
      </c>
      <c r="Y150" t="s">
        <v>272</v>
      </c>
      <c r="BG150">
        <v>3</v>
      </c>
      <c r="BH150">
        <v>806</v>
      </c>
      <c r="BI150">
        <f>($BH$174-$BH$171)/200</f>
        <v>0.1</v>
      </c>
    </row>
    <row r="151" spans="1:61" x14ac:dyDescent="0.25">
      <c r="A151">
        <v>150</v>
      </c>
      <c r="B151">
        <v>222.919141</v>
      </c>
      <c r="C151" s="3">
        <v>1</v>
      </c>
      <c r="H151">
        <v>220.60575700000001</v>
      </c>
      <c r="I151" s="4">
        <v>4</v>
      </c>
      <c r="P151">
        <v>2</v>
      </c>
      <c r="Q151" t="str">
        <f t="shared" si="3"/>
        <v>14</v>
      </c>
      <c r="R151">
        <v>2</v>
      </c>
      <c r="X151" t="s">
        <v>283</v>
      </c>
      <c r="Y151" t="s">
        <v>269</v>
      </c>
      <c r="AB151" t="s">
        <v>280</v>
      </c>
      <c r="AC151" t="str">
        <f>CONCATENATE($R151,$R152,$R153,$R154)</f>
        <v>2143</v>
      </c>
      <c r="BG151">
        <v>2</v>
      </c>
      <c r="BH151">
        <v>813</v>
      </c>
      <c r="BI151">
        <f>($BH$175-$BH$172)/200</f>
        <v>7.4999999999999997E-2</v>
      </c>
    </row>
    <row r="152" spans="1:61" x14ac:dyDescent="0.25">
      <c r="A152">
        <v>151</v>
      </c>
      <c r="B152">
        <v>222.919141</v>
      </c>
      <c r="C152" s="3">
        <v>1</v>
      </c>
      <c r="H152">
        <v>220.614091</v>
      </c>
      <c r="I152" s="4">
        <v>4</v>
      </c>
      <c r="P152">
        <v>2</v>
      </c>
      <c r="Q152" t="str">
        <f t="shared" si="3"/>
        <v>14</v>
      </c>
      <c r="R152">
        <v>1</v>
      </c>
      <c r="X152" t="s">
        <v>283</v>
      </c>
      <c r="Y152" t="s">
        <v>270</v>
      </c>
      <c r="BG152">
        <v>1</v>
      </c>
      <c r="BH152">
        <v>819</v>
      </c>
      <c r="BI152">
        <f>($BH$176-$BH$173)/200</f>
        <v>0.09</v>
      </c>
    </row>
    <row r="153" spans="1:61" x14ac:dyDescent="0.25">
      <c r="A153">
        <v>152</v>
      </c>
      <c r="F153">
        <v>223.21348399999999</v>
      </c>
      <c r="G153" s="5">
        <v>3</v>
      </c>
      <c r="H153">
        <v>220.597273</v>
      </c>
      <c r="I153" s="4">
        <v>4</v>
      </c>
      <c r="P153">
        <v>2</v>
      </c>
      <c r="Q153" t="str">
        <f t="shared" si="3"/>
        <v>34</v>
      </c>
      <c r="R153">
        <v>4</v>
      </c>
      <c r="X153" t="s">
        <v>283</v>
      </c>
      <c r="Y153" t="s">
        <v>271</v>
      </c>
      <c r="BG153">
        <v>4</v>
      </c>
      <c r="BH153">
        <v>827</v>
      </c>
      <c r="BI153">
        <f>($BH$177-$BH$174)/200</f>
        <v>7.4999999999999997E-2</v>
      </c>
    </row>
    <row r="154" spans="1:61" x14ac:dyDescent="0.25">
      <c r="A154">
        <v>153</v>
      </c>
      <c r="F154">
        <v>223.224141</v>
      </c>
      <c r="G154" s="5">
        <v>3</v>
      </c>
      <c r="H154">
        <v>220.60596000000001</v>
      </c>
      <c r="I154" s="4">
        <v>4</v>
      </c>
      <c r="P154">
        <v>2</v>
      </c>
      <c r="Q154" t="str">
        <f t="shared" si="3"/>
        <v>34</v>
      </c>
      <c r="R154">
        <v>3</v>
      </c>
      <c r="X154" t="s">
        <v>281</v>
      </c>
      <c r="Y154" t="s">
        <v>275</v>
      </c>
      <c r="BG154">
        <v>3</v>
      </c>
      <c r="BH154">
        <v>829</v>
      </c>
      <c r="BI154">
        <f>($BH$178-$BH$175)/200</f>
        <v>0.11</v>
      </c>
    </row>
    <row r="155" spans="1:61" x14ac:dyDescent="0.25">
      <c r="A155">
        <v>154</v>
      </c>
      <c r="F155">
        <v>223.262777</v>
      </c>
      <c r="G155" s="5">
        <v>3</v>
      </c>
      <c r="H155">
        <v>220.600101</v>
      </c>
      <c r="I155" s="4">
        <v>4</v>
      </c>
      <c r="P155">
        <v>2</v>
      </c>
      <c r="Q155" t="str">
        <f t="shared" si="3"/>
        <v>34</v>
      </c>
      <c r="R155">
        <v>2</v>
      </c>
      <c r="X155" t="s">
        <v>285</v>
      </c>
      <c r="Y155" t="s">
        <v>276</v>
      </c>
      <c r="AB155" t="s">
        <v>280</v>
      </c>
      <c r="AC155" t="str">
        <f>CONCATENATE($R155,$R156,$R157,$R158)</f>
        <v>2143</v>
      </c>
      <c r="BG155">
        <v>2</v>
      </c>
      <c r="BH155">
        <v>834</v>
      </c>
      <c r="BI155">
        <f>($BH$179-$BH$176)/200</f>
        <v>6.5000000000000002E-2</v>
      </c>
    </row>
    <row r="156" spans="1:61" x14ac:dyDescent="0.25">
      <c r="A156">
        <v>155</v>
      </c>
      <c r="F156">
        <v>223.22161600000001</v>
      </c>
      <c r="G156" s="5">
        <v>3</v>
      </c>
      <c r="H156">
        <v>220.58272700000001</v>
      </c>
      <c r="I156" s="4">
        <v>4</v>
      </c>
      <c r="P156">
        <v>2</v>
      </c>
      <c r="Q156" t="str">
        <f t="shared" si="3"/>
        <v>34</v>
      </c>
      <c r="R156">
        <v>1</v>
      </c>
      <c r="X156" t="s">
        <v>285</v>
      </c>
      <c r="Y156" t="s">
        <v>277</v>
      </c>
      <c r="BG156">
        <v>1</v>
      </c>
      <c r="BH156">
        <v>841</v>
      </c>
      <c r="BI156">
        <f>($BH$180-$BH$177)/200</f>
        <v>0.08</v>
      </c>
    </row>
    <row r="157" spans="1:61" x14ac:dyDescent="0.25">
      <c r="A157">
        <v>156</v>
      </c>
      <c r="F157">
        <v>223.22792999999999</v>
      </c>
      <c r="G157" s="5">
        <v>3</v>
      </c>
      <c r="H157">
        <v>220.585252</v>
      </c>
      <c r="I157" s="4">
        <v>4</v>
      </c>
      <c r="P157">
        <v>2</v>
      </c>
      <c r="Q157" t="str">
        <f t="shared" si="3"/>
        <v>34</v>
      </c>
      <c r="R157">
        <v>4</v>
      </c>
      <c r="X157" t="s">
        <v>285</v>
      </c>
      <c r="Y157" t="s">
        <v>278</v>
      </c>
      <c r="BG157">
        <v>4</v>
      </c>
      <c r="BH157">
        <v>849</v>
      </c>
      <c r="BI157">
        <f>($BH$181-$BH$178)/200</f>
        <v>7.0000000000000007E-2</v>
      </c>
    </row>
    <row r="158" spans="1:61" x14ac:dyDescent="0.25">
      <c r="A158">
        <v>157</v>
      </c>
      <c r="F158">
        <v>223.212626</v>
      </c>
      <c r="G158" s="5">
        <v>3</v>
      </c>
      <c r="H158">
        <v>220.61828299999999</v>
      </c>
      <c r="I158" s="4">
        <v>4</v>
      </c>
      <c r="P158">
        <v>2</v>
      </c>
      <c r="Q158" t="str">
        <f t="shared" si="3"/>
        <v>34</v>
      </c>
      <c r="R158">
        <v>3</v>
      </c>
      <c r="X158" t="s">
        <v>281</v>
      </c>
      <c r="Y158" t="s">
        <v>279</v>
      </c>
      <c r="BG158">
        <v>3</v>
      </c>
      <c r="BH158">
        <v>851</v>
      </c>
      <c r="BI158">
        <f>($BH$182-$BH$179)/200</f>
        <v>0.105</v>
      </c>
    </row>
    <row r="159" spans="1:61" x14ac:dyDescent="0.25">
      <c r="A159">
        <v>158</v>
      </c>
      <c r="F159">
        <v>223.18661599999999</v>
      </c>
      <c r="G159" s="5">
        <v>3</v>
      </c>
      <c r="H159">
        <v>220.56277800000001</v>
      </c>
      <c r="I159" s="4">
        <v>4</v>
      </c>
      <c r="P159">
        <v>2</v>
      </c>
      <c r="Q159" t="str">
        <f t="shared" si="3"/>
        <v>34</v>
      </c>
      <c r="R159">
        <v>2</v>
      </c>
      <c r="X159" t="s">
        <v>283</v>
      </c>
      <c r="Y159" t="s">
        <v>269</v>
      </c>
      <c r="BG159">
        <v>2</v>
      </c>
      <c r="BH159">
        <v>856</v>
      </c>
      <c r="BI159">
        <f>($BH$183-$BH$180)/200</f>
        <v>7.0000000000000007E-2</v>
      </c>
    </row>
    <row r="160" spans="1:61" x14ac:dyDescent="0.25">
      <c r="A160">
        <v>159</v>
      </c>
      <c r="D160">
        <v>239.52727300000001</v>
      </c>
      <c r="E160" s="2">
        <v>2</v>
      </c>
      <c r="F160">
        <v>223.215101</v>
      </c>
      <c r="G160" s="5">
        <v>3</v>
      </c>
      <c r="P160">
        <v>2</v>
      </c>
      <c r="Q160" t="str">
        <f t="shared" si="3"/>
        <v>23</v>
      </c>
      <c r="R160">
        <v>1</v>
      </c>
      <c r="X160" t="s">
        <v>283</v>
      </c>
      <c r="Y160" t="s">
        <v>270</v>
      </c>
      <c r="BG160">
        <v>1</v>
      </c>
      <c r="BH160">
        <v>864</v>
      </c>
      <c r="BI160">
        <f>($BH$184-$BH$181)/200</f>
        <v>0.09</v>
      </c>
    </row>
    <row r="161" spans="1:61" x14ac:dyDescent="0.25">
      <c r="A161">
        <v>160</v>
      </c>
      <c r="D161">
        <v>239.483282</v>
      </c>
      <c r="E161" s="2">
        <v>2</v>
      </c>
      <c r="F161">
        <v>223.21702099999999</v>
      </c>
      <c r="G161" s="5">
        <v>3</v>
      </c>
      <c r="P161">
        <v>2</v>
      </c>
      <c r="Q161" t="str">
        <f t="shared" si="3"/>
        <v>23</v>
      </c>
      <c r="R161" t="s">
        <v>22</v>
      </c>
      <c r="X161" t="s">
        <v>283</v>
      </c>
      <c r="Y161" t="s">
        <v>271</v>
      </c>
      <c r="BG161" t="s">
        <v>22</v>
      </c>
      <c r="BH161">
        <v>870</v>
      </c>
      <c r="BI161">
        <f>($BH$185-$BH$182)/200</f>
        <v>7.0000000000000007E-2</v>
      </c>
    </row>
    <row r="162" spans="1:61" x14ac:dyDescent="0.25">
      <c r="A162">
        <v>161</v>
      </c>
      <c r="D162">
        <v>239.48105799999999</v>
      </c>
      <c r="E162" s="2">
        <v>2</v>
      </c>
      <c r="P162">
        <v>1</v>
      </c>
      <c r="Q162" t="str">
        <f t="shared" si="3"/>
        <v>2</v>
      </c>
      <c r="R162" t="s">
        <v>22</v>
      </c>
      <c r="X162" t="s">
        <v>283</v>
      </c>
      <c r="Y162" t="s">
        <v>272</v>
      </c>
      <c r="BG162" t="s">
        <v>22</v>
      </c>
      <c r="BH162">
        <v>872</v>
      </c>
      <c r="BI162">
        <f>($BH$186-$BH$183)/200</f>
        <v>0.11</v>
      </c>
    </row>
    <row r="163" spans="1:61" x14ac:dyDescent="0.25">
      <c r="A163">
        <v>162</v>
      </c>
      <c r="D163">
        <v>239.460756</v>
      </c>
      <c r="E163" s="2">
        <v>2</v>
      </c>
      <c r="P163">
        <v>1</v>
      </c>
      <c r="Q163" t="str">
        <f t="shared" si="3"/>
        <v>2</v>
      </c>
      <c r="R163">
        <v>1</v>
      </c>
      <c r="X163" t="s">
        <v>283</v>
      </c>
      <c r="Y163" t="s">
        <v>269</v>
      </c>
      <c r="AB163" t="s">
        <v>284</v>
      </c>
      <c r="AC163" t="str">
        <f>CONCATENATE($R163,$R164,$R165,$R166)</f>
        <v>1423</v>
      </c>
      <c r="BG163">
        <v>1</v>
      </c>
      <c r="BH163">
        <v>873</v>
      </c>
      <c r="BI163">
        <f>($BH$187-$BH$184)/200</f>
        <v>6.5000000000000002E-2</v>
      </c>
    </row>
    <row r="164" spans="1:61" x14ac:dyDescent="0.25">
      <c r="A164">
        <v>163</v>
      </c>
      <c r="D164">
        <v>239.43858699999998</v>
      </c>
      <c r="E164" s="2">
        <v>2</v>
      </c>
      <c r="P164">
        <v>1</v>
      </c>
      <c r="Q164" t="str">
        <f t="shared" si="3"/>
        <v>2</v>
      </c>
      <c r="R164">
        <v>4</v>
      </c>
      <c r="X164" t="s">
        <v>283</v>
      </c>
      <c r="Y164" t="s">
        <v>270</v>
      </c>
      <c r="BG164">
        <v>4</v>
      </c>
      <c r="BH164">
        <v>873</v>
      </c>
      <c r="BI164">
        <f>($BH$188-$BH$185)/200</f>
        <v>0.09</v>
      </c>
    </row>
    <row r="165" spans="1:61" x14ac:dyDescent="0.25">
      <c r="A165">
        <v>164</v>
      </c>
      <c r="D165">
        <v>239.45903899999999</v>
      </c>
      <c r="E165" s="2">
        <v>2</v>
      </c>
      <c r="P165">
        <v>1</v>
      </c>
      <c r="Q165" t="str">
        <f t="shared" si="3"/>
        <v>2</v>
      </c>
      <c r="R165">
        <v>2</v>
      </c>
      <c r="X165" t="s">
        <v>283</v>
      </c>
      <c r="Y165" t="s">
        <v>271</v>
      </c>
      <c r="BG165">
        <v>2</v>
      </c>
      <c r="BH165">
        <v>884</v>
      </c>
      <c r="BI165">
        <f>($BH$189-$BH$186)/200</f>
        <v>7.0000000000000007E-2</v>
      </c>
    </row>
    <row r="166" spans="1:61" x14ac:dyDescent="0.25">
      <c r="A166">
        <v>165</v>
      </c>
      <c r="B166">
        <v>247.31212199999999</v>
      </c>
      <c r="C166" s="3">
        <v>1</v>
      </c>
      <c r="D166">
        <v>239.48025100000001</v>
      </c>
      <c r="E166" s="2">
        <v>2</v>
      </c>
      <c r="P166">
        <v>2</v>
      </c>
      <c r="Q166" t="str">
        <f t="shared" si="3"/>
        <v>12</v>
      </c>
      <c r="R166">
        <v>3</v>
      </c>
      <c r="X166" t="s">
        <v>283</v>
      </c>
      <c r="Y166" t="s">
        <v>272</v>
      </c>
      <c r="BG166">
        <v>3</v>
      </c>
      <c r="BH166">
        <v>886</v>
      </c>
      <c r="BI166">
        <f>($BH$190-$BH$187)/200</f>
        <v>0.11</v>
      </c>
    </row>
    <row r="167" spans="1:61" x14ac:dyDescent="0.25">
      <c r="A167">
        <v>166</v>
      </c>
      <c r="B167">
        <v>247.28005200000001</v>
      </c>
      <c r="C167" s="3">
        <v>1</v>
      </c>
      <c r="D167">
        <v>239.55156700000001</v>
      </c>
      <c r="E167" s="2">
        <v>2</v>
      </c>
      <c r="P167">
        <v>2</v>
      </c>
      <c r="Q167" t="str">
        <f t="shared" si="3"/>
        <v>12</v>
      </c>
      <c r="R167">
        <v>4</v>
      </c>
      <c r="X167" t="s">
        <v>283</v>
      </c>
      <c r="Y167" t="s">
        <v>269</v>
      </c>
      <c r="AB167" t="s">
        <v>283</v>
      </c>
      <c r="AC167" t="str">
        <f>CONCATENATE($R167,$R168,$R169,$R170)</f>
        <v>4123</v>
      </c>
      <c r="BG167">
        <v>4</v>
      </c>
      <c r="BH167">
        <v>895</v>
      </c>
      <c r="BI167">
        <f>($BH$191-$BH$188)/200</f>
        <v>7.0000000000000007E-2</v>
      </c>
    </row>
    <row r="168" spans="1:61" x14ac:dyDescent="0.25">
      <c r="A168">
        <v>167</v>
      </c>
      <c r="B168">
        <v>247.311363</v>
      </c>
      <c r="C168" s="3">
        <v>1</v>
      </c>
      <c r="D168">
        <v>239.49444399999999</v>
      </c>
      <c r="E168" s="2">
        <v>2</v>
      </c>
      <c r="P168">
        <v>2</v>
      </c>
      <c r="Q168" t="str">
        <f t="shared" si="3"/>
        <v>12</v>
      </c>
      <c r="R168">
        <v>1</v>
      </c>
      <c r="X168" t="s">
        <v>283</v>
      </c>
      <c r="Y168" t="s">
        <v>270</v>
      </c>
      <c r="BG168">
        <v>1</v>
      </c>
      <c r="BH168">
        <v>896</v>
      </c>
      <c r="BI168">
        <f>($BH$192-$BH$189)/200</f>
        <v>0.08</v>
      </c>
    </row>
    <row r="169" spans="1:61" x14ac:dyDescent="0.25">
      <c r="A169">
        <v>168</v>
      </c>
      <c r="B169">
        <v>247.31106199999999</v>
      </c>
      <c r="C169" s="3">
        <v>1</v>
      </c>
      <c r="P169">
        <v>1</v>
      </c>
      <c r="Q169" t="str">
        <f t="shared" si="3"/>
        <v>1</v>
      </c>
      <c r="R169">
        <v>2</v>
      </c>
      <c r="X169" t="s">
        <v>283</v>
      </c>
      <c r="Y169" t="s">
        <v>271</v>
      </c>
      <c r="BG169">
        <v>2</v>
      </c>
      <c r="BH169">
        <v>906</v>
      </c>
      <c r="BI169">
        <f>($BH$193-$BH$190)/200</f>
        <v>7.0000000000000007E-2</v>
      </c>
    </row>
    <row r="170" spans="1:61" x14ac:dyDescent="0.25">
      <c r="A170">
        <v>169</v>
      </c>
      <c r="B170">
        <v>247.33520099999998</v>
      </c>
      <c r="C170" s="3">
        <v>1</v>
      </c>
      <c r="P170">
        <v>1</v>
      </c>
      <c r="Q170" t="str">
        <f t="shared" si="3"/>
        <v>1</v>
      </c>
      <c r="R170">
        <v>3</v>
      </c>
      <c r="X170" t="s">
        <v>283</v>
      </c>
      <c r="Y170" t="s">
        <v>272</v>
      </c>
      <c r="BG170">
        <v>3</v>
      </c>
      <c r="BH170">
        <v>910</v>
      </c>
      <c r="BI170">
        <f>($BH$194-$BH$191)/200</f>
        <v>0.11</v>
      </c>
    </row>
    <row r="171" spans="1:61" x14ac:dyDescent="0.25">
      <c r="A171">
        <v>170</v>
      </c>
      <c r="B171">
        <v>247.28919200000001</v>
      </c>
      <c r="C171" s="3">
        <v>1</v>
      </c>
      <c r="P171">
        <v>1</v>
      </c>
      <c r="Q171" t="str">
        <f t="shared" si="3"/>
        <v>1</v>
      </c>
      <c r="R171">
        <v>4</v>
      </c>
      <c r="X171" t="s">
        <v>283</v>
      </c>
      <c r="Y171" t="s">
        <v>269</v>
      </c>
      <c r="AB171" t="s">
        <v>283</v>
      </c>
      <c r="AC171" t="str">
        <f>CONCATENATE($R171,$R172,$R173,$R174)</f>
        <v>4123</v>
      </c>
      <c r="BG171">
        <v>4</v>
      </c>
      <c r="BH171">
        <v>915</v>
      </c>
      <c r="BI171">
        <f>($BH$195-$BH$192)/200</f>
        <v>7.4999999999999997E-2</v>
      </c>
    </row>
    <row r="172" spans="1:61" x14ac:dyDescent="0.25">
      <c r="A172">
        <v>171</v>
      </c>
      <c r="B172">
        <v>247.28742199999999</v>
      </c>
      <c r="C172" s="3">
        <v>1</v>
      </c>
      <c r="P172">
        <v>1</v>
      </c>
      <c r="Q172" t="str">
        <f t="shared" si="3"/>
        <v>1</v>
      </c>
      <c r="R172">
        <v>1</v>
      </c>
      <c r="X172" t="s">
        <v>283</v>
      </c>
      <c r="Y172" t="s">
        <v>270</v>
      </c>
      <c r="BG172">
        <v>1</v>
      </c>
      <c r="BH172">
        <v>920</v>
      </c>
      <c r="BI172">
        <f>($BH$196-$BH$193)/200</f>
        <v>7.4999999999999997E-2</v>
      </c>
    </row>
    <row r="173" spans="1:61" x14ac:dyDescent="0.25">
      <c r="A173">
        <v>172</v>
      </c>
      <c r="B173">
        <v>247.323635</v>
      </c>
      <c r="C173" s="3">
        <v>1</v>
      </c>
      <c r="P173">
        <v>1</v>
      </c>
      <c r="Q173" t="str">
        <f t="shared" si="3"/>
        <v>1</v>
      </c>
      <c r="R173">
        <v>2</v>
      </c>
      <c r="X173" t="s">
        <v>283</v>
      </c>
      <c r="Y173" t="s">
        <v>271</v>
      </c>
      <c r="BG173">
        <v>2</v>
      </c>
      <c r="BH173">
        <v>927</v>
      </c>
      <c r="BI173">
        <f>($BH$197-$BH$194)/200</f>
        <v>7.0000000000000007E-2</v>
      </c>
    </row>
    <row r="174" spans="1:61" x14ac:dyDescent="0.25">
      <c r="A174">
        <v>173</v>
      </c>
      <c r="B174">
        <v>247.31212199999999</v>
      </c>
      <c r="C174" s="3">
        <v>1</v>
      </c>
      <c r="H174">
        <v>246.684494</v>
      </c>
      <c r="I174" s="4">
        <v>4</v>
      </c>
      <c r="P174">
        <v>2</v>
      </c>
      <c r="Q174" t="str">
        <f t="shared" si="3"/>
        <v>14</v>
      </c>
      <c r="R174">
        <v>3</v>
      </c>
      <c r="X174" t="s">
        <v>283</v>
      </c>
      <c r="Y174" t="s">
        <v>272</v>
      </c>
      <c r="BG174">
        <v>3</v>
      </c>
      <c r="BH174">
        <v>935</v>
      </c>
      <c r="BI174">
        <f>($BH$198-$BH$195)/200</f>
        <v>0.11</v>
      </c>
    </row>
    <row r="175" spans="1:61" x14ac:dyDescent="0.25">
      <c r="A175">
        <v>174</v>
      </c>
      <c r="B175">
        <v>247.31212199999999</v>
      </c>
      <c r="C175" s="3">
        <v>1</v>
      </c>
      <c r="H175">
        <v>246.684494</v>
      </c>
      <c r="I175" s="4">
        <v>4</v>
      </c>
      <c r="P175">
        <v>2</v>
      </c>
      <c r="Q175" t="str">
        <f t="shared" si="3"/>
        <v>14</v>
      </c>
      <c r="R175">
        <v>4</v>
      </c>
      <c r="X175" t="s">
        <v>283</v>
      </c>
      <c r="Y175" t="s">
        <v>269</v>
      </c>
      <c r="BG175">
        <v>4</v>
      </c>
      <c r="BH175">
        <v>935</v>
      </c>
      <c r="BI175">
        <f>($BH$199-$BH$196)/200</f>
        <v>8.5000000000000006E-2</v>
      </c>
    </row>
    <row r="176" spans="1:61" x14ac:dyDescent="0.25">
      <c r="A176">
        <v>175</v>
      </c>
      <c r="F176">
        <v>249.013836</v>
      </c>
      <c r="G176" s="5">
        <v>3</v>
      </c>
      <c r="H176">
        <v>246.684494</v>
      </c>
      <c r="I176" s="4">
        <v>4</v>
      </c>
      <c r="P176">
        <v>2</v>
      </c>
      <c r="Q176" t="str">
        <f t="shared" si="3"/>
        <v>34</v>
      </c>
      <c r="R176">
        <v>1</v>
      </c>
      <c r="X176" t="s">
        <v>280</v>
      </c>
      <c r="Y176" t="s">
        <v>260</v>
      </c>
      <c r="AB176" t="s">
        <v>285</v>
      </c>
      <c r="AC176" t="str">
        <f>CONCATENATE($R176,$R177,$R178,$R179)</f>
        <v>1243</v>
      </c>
      <c r="BG176">
        <v>1</v>
      </c>
      <c r="BH176">
        <v>945</v>
      </c>
      <c r="BI176">
        <f>($BH$205-$BH$202)/200</f>
        <v>0.08</v>
      </c>
    </row>
    <row r="177" spans="1:61" x14ac:dyDescent="0.25">
      <c r="A177">
        <v>176</v>
      </c>
      <c r="F177">
        <v>249.013836</v>
      </c>
      <c r="G177" s="5">
        <v>3</v>
      </c>
      <c r="H177">
        <v>246.684494</v>
      </c>
      <c r="I177" s="4">
        <v>4</v>
      </c>
      <c r="J177">
        <v>236.089494</v>
      </c>
      <c r="K177" t="s">
        <v>22</v>
      </c>
      <c r="Q177" t="str">
        <f t="shared" si="3"/>
        <v>34</v>
      </c>
      <c r="R177">
        <v>2</v>
      </c>
      <c r="X177" t="s">
        <v>280</v>
      </c>
      <c r="Y177" t="s">
        <v>261</v>
      </c>
      <c r="BG177">
        <v>2</v>
      </c>
      <c r="BH177">
        <v>950</v>
      </c>
      <c r="BI177">
        <f>($BH$206-$BH$203)/200</f>
        <v>0.08</v>
      </c>
    </row>
    <row r="178" spans="1:61" x14ac:dyDescent="0.25">
      <c r="A178">
        <v>177</v>
      </c>
      <c r="Q178" t="str">
        <f t="shared" si="3"/>
        <v/>
      </c>
      <c r="R178">
        <v>4</v>
      </c>
      <c r="X178" t="s">
        <v>280</v>
      </c>
      <c r="Y178" t="s">
        <v>262</v>
      </c>
      <c r="BG178">
        <v>4</v>
      </c>
      <c r="BH178">
        <v>957</v>
      </c>
      <c r="BI178">
        <f>($BH$207-$BH$204)/200</f>
        <v>0.1</v>
      </c>
    </row>
    <row r="179" spans="1:61" x14ac:dyDescent="0.25">
      <c r="A179">
        <v>178</v>
      </c>
      <c r="J179">
        <v>235.78535199999999</v>
      </c>
      <c r="K179" t="s">
        <v>22</v>
      </c>
      <c r="Q179" t="str">
        <f t="shared" si="3"/>
        <v/>
      </c>
      <c r="R179">
        <v>3</v>
      </c>
      <c r="X179" t="s">
        <v>280</v>
      </c>
      <c r="Y179" t="s">
        <v>259</v>
      </c>
      <c r="BG179">
        <v>3</v>
      </c>
      <c r="BH179">
        <v>958</v>
      </c>
      <c r="BI179">
        <f>($BH$208-$BH$205)/200</f>
        <v>7.0000000000000007E-2</v>
      </c>
    </row>
    <row r="180" spans="1:61" x14ac:dyDescent="0.25">
      <c r="A180">
        <v>179</v>
      </c>
      <c r="D180">
        <v>238.21287699999999</v>
      </c>
      <c r="E180" s="2">
        <v>2</v>
      </c>
      <c r="P180">
        <v>1</v>
      </c>
      <c r="Q180" t="str">
        <f t="shared" si="3"/>
        <v>2</v>
      </c>
      <c r="R180">
        <v>1</v>
      </c>
      <c r="X180" t="s">
        <v>280</v>
      </c>
      <c r="Y180" t="s">
        <v>260</v>
      </c>
      <c r="AB180" t="s">
        <v>283</v>
      </c>
      <c r="AC180" t="str">
        <f>CONCATENATE($R180,$R181,$R182,$R183)</f>
        <v>1234</v>
      </c>
      <c r="BG180">
        <v>1</v>
      </c>
      <c r="BH180">
        <v>966</v>
      </c>
      <c r="BI180">
        <f>($BH$209-$BH$206)/200</f>
        <v>0.08</v>
      </c>
    </row>
    <row r="181" spans="1:61" x14ac:dyDescent="0.25">
      <c r="A181">
        <v>180</v>
      </c>
      <c r="D181">
        <v>238.21287699999999</v>
      </c>
      <c r="E181" s="2">
        <v>2</v>
      </c>
      <c r="P181">
        <v>1</v>
      </c>
      <c r="Q181" t="str">
        <f t="shared" si="3"/>
        <v>2</v>
      </c>
      <c r="R181">
        <v>2</v>
      </c>
      <c r="X181" t="s">
        <v>280</v>
      </c>
      <c r="Y181" t="s">
        <v>261</v>
      </c>
      <c r="BG181">
        <v>2</v>
      </c>
      <c r="BH181">
        <v>971</v>
      </c>
      <c r="BI181">
        <f>($BH$210-$BH$207)/200</f>
        <v>7.4999999999999997E-2</v>
      </c>
    </row>
    <row r="182" spans="1:61" x14ac:dyDescent="0.25">
      <c r="A182">
        <v>181</v>
      </c>
      <c r="D182">
        <v>238.22585799999999</v>
      </c>
      <c r="E182" s="2">
        <v>2</v>
      </c>
      <c r="P182">
        <v>1</v>
      </c>
      <c r="Q182" t="str">
        <f t="shared" si="3"/>
        <v>2</v>
      </c>
      <c r="R182">
        <v>3</v>
      </c>
      <c r="X182" t="s">
        <v>280</v>
      </c>
      <c r="Y182" t="s">
        <v>262</v>
      </c>
      <c r="BG182">
        <v>3</v>
      </c>
      <c r="BH182">
        <v>979</v>
      </c>
      <c r="BI182">
        <f>($BH$211-$BH$208)/200</f>
        <v>0.105</v>
      </c>
    </row>
    <row r="183" spans="1:61" x14ac:dyDescent="0.25">
      <c r="A183">
        <v>182</v>
      </c>
      <c r="D183">
        <v>238.188637</v>
      </c>
      <c r="E183" s="2">
        <v>2</v>
      </c>
      <c r="P183">
        <v>1</v>
      </c>
      <c r="Q183" t="str">
        <f t="shared" si="3"/>
        <v>2</v>
      </c>
      <c r="R183">
        <v>4</v>
      </c>
      <c r="X183" t="s">
        <v>280</v>
      </c>
      <c r="Y183" t="s">
        <v>259</v>
      </c>
      <c r="BG183">
        <v>4</v>
      </c>
      <c r="BH183">
        <v>980</v>
      </c>
      <c r="BI183">
        <f>($BH$212-$BH$209)/200</f>
        <v>7.4999999999999997E-2</v>
      </c>
    </row>
    <row r="184" spans="1:61" x14ac:dyDescent="0.25">
      <c r="A184">
        <v>183</v>
      </c>
      <c r="D184">
        <v>238.171211</v>
      </c>
      <c r="E184" s="2">
        <v>2</v>
      </c>
      <c r="P184">
        <v>1</v>
      </c>
      <c r="Q184" t="str">
        <f t="shared" si="3"/>
        <v>2</v>
      </c>
      <c r="R184">
        <v>1</v>
      </c>
      <c r="X184" t="s">
        <v>280</v>
      </c>
      <c r="Y184" t="s">
        <v>260</v>
      </c>
      <c r="AB184" t="s">
        <v>283</v>
      </c>
      <c r="AC184" t="str">
        <f>CONCATENATE($R184,$R185,$R186,$R187)</f>
        <v>1234</v>
      </c>
      <c r="BG184">
        <v>1</v>
      </c>
      <c r="BH184">
        <v>989</v>
      </c>
      <c r="BI184">
        <f>($BH$213-$BH$210)/200</f>
        <v>7.4999999999999997E-2</v>
      </c>
    </row>
    <row r="185" spans="1:61" x14ac:dyDescent="0.25">
      <c r="A185">
        <v>184</v>
      </c>
      <c r="D185">
        <v>238.16691900000001</v>
      </c>
      <c r="E185" s="2">
        <v>2</v>
      </c>
      <c r="P185">
        <v>1</v>
      </c>
      <c r="Q185" t="str">
        <f t="shared" si="3"/>
        <v>2</v>
      </c>
      <c r="R185">
        <v>2</v>
      </c>
      <c r="X185" t="s">
        <v>280</v>
      </c>
      <c r="Y185" t="s">
        <v>261</v>
      </c>
      <c r="BG185">
        <v>2</v>
      </c>
      <c r="BH185">
        <v>993</v>
      </c>
      <c r="BI185">
        <f>($BH$214-$BH$211)/200</f>
        <v>6.5000000000000002E-2</v>
      </c>
    </row>
    <row r="186" spans="1:61" x14ac:dyDescent="0.25">
      <c r="A186">
        <v>185</v>
      </c>
      <c r="D186">
        <v>238.17505</v>
      </c>
      <c r="E186" s="2">
        <v>2</v>
      </c>
      <c r="P186">
        <v>1</v>
      </c>
      <c r="Q186" t="str">
        <f t="shared" si="3"/>
        <v>2</v>
      </c>
      <c r="R186">
        <v>3</v>
      </c>
      <c r="X186" t="s">
        <v>280</v>
      </c>
      <c r="Y186" t="s">
        <v>262</v>
      </c>
      <c r="BG186">
        <v>3</v>
      </c>
      <c r="BH186">
        <v>1002</v>
      </c>
      <c r="BI186">
        <f>($BH$215-$BH$212)/200</f>
        <v>0.1</v>
      </c>
    </row>
    <row r="187" spans="1:61" x14ac:dyDescent="0.25">
      <c r="A187">
        <v>186</v>
      </c>
      <c r="D187">
        <v>238.17252300000001</v>
      </c>
      <c r="E187" s="2">
        <v>2</v>
      </c>
      <c r="P187">
        <v>1</v>
      </c>
      <c r="Q187" t="str">
        <f t="shared" si="3"/>
        <v>2</v>
      </c>
      <c r="R187">
        <v>4</v>
      </c>
      <c r="X187" t="s">
        <v>280</v>
      </c>
      <c r="Y187" t="s">
        <v>259</v>
      </c>
      <c r="BG187">
        <v>4</v>
      </c>
      <c r="BH187">
        <v>1002</v>
      </c>
      <c r="BI187">
        <f>($BH$216-$BH$213)/200</f>
        <v>7.4999999999999997E-2</v>
      </c>
    </row>
    <row r="188" spans="1:61" x14ac:dyDescent="0.25">
      <c r="A188">
        <v>187</v>
      </c>
      <c r="B188">
        <v>231.086162</v>
      </c>
      <c r="C188" s="3">
        <v>1</v>
      </c>
      <c r="D188">
        <v>238.11610999999999</v>
      </c>
      <c r="E188" s="2">
        <v>2</v>
      </c>
      <c r="P188">
        <v>2</v>
      </c>
      <c r="Q188" t="str">
        <f t="shared" si="3"/>
        <v>12</v>
      </c>
      <c r="R188">
        <v>1</v>
      </c>
      <c r="X188" t="s">
        <v>280</v>
      </c>
      <c r="Y188" t="s">
        <v>260</v>
      </c>
      <c r="AB188" t="s">
        <v>283</v>
      </c>
      <c r="AC188" t="str">
        <f>CONCATENATE($R188,$R189,$R190,$R191)</f>
        <v>1234</v>
      </c>
      <c r="BG188">
        <v>1</v>
      </c>
      <c r="BH188">
        <v>1011</v>
      </c>
      <c r="BI188">
        <f>($BH$217-$BH$214)/200</f>
        <v>0.08</v>
      </c>
    </row>
    <row r="189" spans="1:61" x14ac:dyDescent="0.25">
      <c r="A189">
        <v>188</v>
      </c>
      <c r="B189">
        <v>231.03</v>
      </c>
      <c r="C189" s="3">
        <v>1</v>
      </c>
      <c r="D189">
        <v>238.141716</v>
      </c>
      <c r="E189" s="2">
        <v>2</v>
      </c>
      <c r="P189">
        <v>2</v>
      </c>
      <c r="Q189" t="str">
        <f t="shared" si="3"/>
        <v>12</v>
      </c>
      <c r="R189">
        <v>2</v>
      </c>
      <c r="X189" t="s">
        <v>280</v>
      </c>
      <c r="Y189" t="s">
        <v>261</v>
      </c>
      <c r="BG189">
        <v>2</v>
      </c>
      <c r="BH189">
        <v>1016</v>
      </c>
      <c r="BI189">
        <f>($BH$218-$BH$215)/200</f>
        <v>7.0000000000000007E-2</v>
      </c>
    </row>
    <row r="190" spans="1:61" x14ac:dyDescent="0.25">
      <c r="A190">
        <v>189</v>
      </c>
      <c r="B190">
        <v>231.068838</v>
      </c>
      <c r="C190" s="3">
        <v>1</v>
      </c>
      <c r="D190">
        <v>238.21287699999999</v>
      </c>
      <c r="E190" s="2">
        <v>2</v>
      </c>
      <c r="P190">
        <v>2</v>
      </c>
      <c r="Q190" t="str">
        <f t="shared" si="3"/>
        <v>12</v>
      </c>
      <c r="R190">
        <v>3</v>
      </c>
      <c r="X190" t="s">
        <v>281</v>
      </c>
      <c r="Y190" t="s">
        <v>263</v>
      </c>
      <c r="BG190">
        <v>3</v>
      </c>
      <c r="BH190">
        <v>1024</v>
      </c>
      <c r="BI190">
        <f>($BH$219-$BH$216)/200</f>
        <v>0.11</v>
      </c>
    </row>
    <row r="191" spans="1:61" x14ac:dyDescent="0.25">
      <c r="A191">
        <v>190</v>
      </c>
      <c r="B191">
        <v>231.07313099999999</v>
      </c>
      <c r="C191" s="3">
        <v>1</v>
      </c>
      <c r="P191">
        <v>1</v>
      </c>
      <c r="Q191" t="str">
        <f t="shared" si="3"/>
        <v>1</v>
      </c>
      <c r="R191">
        <v>4</v>
      </c>
      <c r="X191" t="s">
        <v>282</v>
      </c>
      <c r="Y191" t="s">
        <v>264</v>
      </c>
      <c r="BG191">
        <v>4</v>
      </c>
      <c r="BH191">
        <v>1025</v>
      </c>
      <c r="BI191">
        <f>($BH$220-$BH$217)/200</f>
        <v>0.08</v>
      </c>
    </row>
    <row r="192" spans="1:61" x14ac:dyDescent="0.25">
      <c r="A192">
        <v>191</v>
      </c>
      <c r="B192">
        <v>231.091768</v>
      </c>
      <c r="C192" s="3">
        <v>1</v>
      </c>
      <c r="P192">
        <v>1</v>
      </c>
      <c r="Q192" t="str">
        <f t="shared" si="3"/>
        <v>1</v>
      </c>
      <c r="R192">
        <v>1</v>
      </c>
      <c r="X192" t="s">
        <v>282</v>
      </c>
      <c r="Y192" t="s">
        <v>265</v>
      </c>
      <c r="AB192" t="s">
        <v>283</v>
      </c>
      <c r="AC192" t="str">
        <f>CONCATENATE($R192,$R193,$R194,$R195)</f>
        <v>1234</v>
      </c>
      <c r="BG192">
        <v>1</v>
      </c>
      <c r="BH192">
        <v>1032</v>
      </c>
      <c r="BI192">
        <f>($BH$221-$BH$218)/200</f>
        <v>8.5000000000000006E-2</v>
      </c>
    </row>
    <row r="193" spans="1:61" x14ac:dyDescent="0.25">
      <c r="A193">
        <v>192</v>
      </c>
      <c r="B193">
        <v>231.103534</v>
      </c>
      <c r="C193" s="3">
        <v>1</v>
      </c>
      <c r="P193">
        <v>1</v>
      </c>
      <c r="Q193" t="str">
        <f t="shared" si="3"/>
        <v>1</v>
      </c>
      <c r="R193">
        <v>2</v>
      </c>
      <c r="X193" t="s">
        <v>282</v>
      </c>
      <c r="Y193" t="s">
        <v>266</v>
      </c>
      <c r="BG193">
        <v>2</v>
      </c>
      <c r="BH193">
        <v>1038</v>
      </c>
      <c r="BI193">
        <f>($BH$222-$BH$219)/200</f>
        <v>6.5000000000000002E-2</v>
      </c>
    </row>
    <row r="194" spans="1:61" x14ac:dyDescent="0.25">
      <c r="A194">
        <v>193</v>
      </c>
      <c r="B194">
        <v>231.094999</v>
      </c>
      <c r="C194" s="3">
        <v>1</v>
      </c>
      <c r="H194">
        <v>233.28429199999999</v>
      </c>
      <c r="I194" s="4">
        <v>4</v>
      </c>
      <c r="P194">
        <v>2</v>
      </c>
      <c r="Q194" t="str">
        <f t="shared" ref="Q194:Q257" si="4">CONCATENATE(C194,E194,G194,I194)</f>
        <v>14</v>
      </c>
      <c r="R194">
        <v>3</v>
      </c>
      <c r="X194" t="s">
        <v>281</v>
      </c>
      <c r="Y194" t="s">
        <v>267</v>
      </c>
      <c r="BG194">
        <v>3</v>
      </c>
      <c r="BH194">
        <v>1047</v>
      </c>
      <c r="BI194">
        <f>($BH$223-$BH$220)/200</f>
        <v>0.105</v>
      </c>
    </row>
    <row r="195" spans="1:61" x14ac:dyDescent="0.25">
      <c r="A195">
        <v>194</v>
      </c>
      <c r="B195">
        <v>231.066868</v>
      </c>
      <c r="C195" s="3">
        <v>1</v>
      </c>
      <c r="H195">
        <v>233.27308099999999</v>
      </c>
      <c r="I195" s="4">
        <v>4</v>
      </c>
      <c r="P195">
        <v>2</v>
      </c>
      <c r="Q195" t="str">
        <f t="shared" si="4"/>
        <v>14</v>
      </c>
      <c r="R195">
        <v>4</v>
      </c>
      <c r="X195" t="s">
        <v>280</v>
      </c>
      <c r="Y195" t="s">
        <v>259</v>
      </c>
      <c r="BG195">
        <v>4</v>
      </c>
      <c r="BH195">
        <v>1047</v>
      </c>
      <c r="BI195">
        <f>($BH$224-$BH$221)/200</f>
        <v>7.0000000000000007E-2</v>
      </c>
    </row>
    <row r="196" spans="1:61" x14ac:dyDescent="0.25">
      <c r="A196">
        <v>195</v>
      </c>
      <c r="B196">
        <v>231.066868</v>
      </c>
      <c r="C196" s="3">
        <v>1</v>
      </c>
      <c r="F196">
        <v>231.742424</v>
      </c>
      <c r="G196" s="5">
        <v>3</v>
      </c>
      <c r="H196">
        <v>233.26530199999999</v>
      </c>
      <c r="I196" s="4">
        <v>4</v>
      </c>
      <c r="P196">
        <v>3</v>
      </c>
      <c r="Q196" t="str">
        <f t="shared" si="4"/>
        <v>134</v>
      </c>
      <c r="R196">
        <v>1</v>
      </c>
      <c r="X196" t="s">
        <v>280</v>
      </c>
      <c r="Y196" t="s">
        <v>260</v>
      </c>
      <c r="AB196" t="s">
        <v>283</v>
      </c>
      <c r="AC196" t="str">
        <f>CONCATENATE($R196,$R197,$R198,$R199)</f>
        <v>1234</v>
      </c>
      <c r="BG196">
        <v>1</v>
      </c>
      <c r="BH196">
        <v>1053</v>
      </c>
      <c r="BI196">
        <f>($BH$225-$BH$222)/200</f>
        <v>7.4999999999999997E-2</v>
      </c>
    </row>
    <row r="197" spans="1:61" x14ac:dyDescent="0.25">
      <c r="A197">
        <v>196</v>
      </c>
      <c r="F197">
        <v>231.81474700000001</v>
      </c>
      <c r="G197" s="5">
        <v>3</v>
      </c>
      <c r="H197">
        <v>233.290605</v>
      </c>
      <c r="I197" s="4">
        <v>4</v>
      </c>
      <c r="P197">
        <v>2</v>
      </c>
      <c r="Q197" t="str">
        <f t="shared" si="4"/>
        <v>34</v>
      </c>
      <c r="R197">
        <v>2</v>
      </c>
      <c r="X197" t="s">
        <v>280</v>
      </c>
      <c r="Y197" t="s">
        <v>261</v>
      </c>
      <c r="BG197">
        <v>2</v>
      </c>
      <c r="BH197">
        <v>1061</v>
      </c>
      <c r="BI197">
        <f>($BH$226-$BH$223)/200</f>
        <v>7.0000000000000007E-2</v>
      </c>
    </row>
    <row r="198" spans="1:61" x14ac:dyDescent="0.25">
      <c r="A198">
        <v>197</v>
      </c>
      <c r="F198">
        <v>231.749191</v>
      </c>
      <c r="G198" s="5">
        <v>3</v>
      </c>
      <c r="H198">
        <v>233.303484</v>
      </c>
      <c r="I198" s="4">
        <v>4</v>
      </c>
      <c r="P198">
        <v>2</v>
      </c>
      <c r="Q198" t="str">
        <f t="shared" si="4"/>
        <v>34</v>
      </c>
      <c r="R198">
        <v>3</v>
      </c>
      <c r="X198" t="s">
        <v>280</v>
      </c>
      <c r="Y198" t="s">
        <v>262</v>
      </c>
      <c r="BG198">
        <v>3</v>
      </c>
      <c r="BH198">
        <v>1069</v>
      </c>
      <c r="BI198">
        <f>($BH$227-$BH$224)/200</f>
        <v>0.105</v>
      </c>
    </row>
    <row r="199" spans="1:61" x14ac:dyDescent="0.25">
      <c r="A199">
        <v>198</v>
      </c>
      <c r="F199">
        <v>231.76495</v>
      </c>
      <c r="G199" s="5">
        <v>3</v>
      </c>
      <c r="H199">
        <v>233.27520200000001</v>
      </c>
      <c r="I199" s="4">
        <v>4</v>
      </c>
      <c r="P199">
        <v>2</v>
      </c>
      <c r="Q199" t="str">
        <f t="shared" si="4"/>
        <v>34</v>
      </c>
      <c r="R199">
        <v>4</v>
      </c>
      <c r="X199" t="s">
        <v>280</v>
      </c>
      <c r="Y199" t="s">
        <v>259</v>
      </c>
      <c r="BG199">
        <v>4</v>
      </c>
      <c r="BH199">
        <v>1070</v>
      </c>
      <c r="BI199">
        <f>($BH$228-$BH$225)/200</f>
        <v>0.08</v>
      </c>
    </row>
    <row r="200" spans="1:61" x14ac:dyDescent="0.25">
      <c r="A200">
        <v>199</v>
      </c>
      <c r="F200">
        <v>231.83474699999999</v>
      </c>
      <c r="G200" s="5">
        <v>3</v>
      </c>
      <c r="H200">
        <v>233.27110999999999</v>
      </c>
      <c r="I200" s="4">
        <v>4</v>
      </c>
      <c r="P200">
        <v>2</v>
      </c>
      <c r="Q200" t="str">
        <f t="shared" si="4"/>
        <v>34</v>
      </c>
      <c r="R200" t="s">
        <v>22</v>
      </c>
      <c r="X200" t="s">
        <v>280</v>
      </c>
      <c r="Y200" t="s">
        <v>260</v>
      </c>
      <c r="BG200" t="s">
        <v>22</v>
      </c>
      <c r="BH200">
        <v>1073</v>
      </c>
      <c r="BI200">
        <f>($BH$229-$BH$226)/200</f>
        <v>7.4999999999999997E-2</v>
      </c>
    </row>
    <row r="201" spans="1:61" x14ac:dyDescent="0.25">
      <c r="A201">
        <v>200</v>
      </c>
      <c r="F201">
        <v>231.81338299999999</v>
      </c>
      <c r="G201" s="5">
        <v>3</v>
      </c>
      <c r="H201">
        <v>233.275352</v>
      </c>
      <c r="I201" s="4">
        <v>4</v>
      </c>
      <c r="P201">
        <v>2</v>
      </c>
      <c r="Q201" t="str">
        <f t="shared" si="4"/>
        <v>34</v>
      </c>
      <c r="R201" t="s">
        <v>22</v>
      </c>
      <c r="X201" t="s">
        <v>280</v>
      </c>
      <c r="Y201" t="s">
        <v>261</v>
      </c>
      <c r="BG201" t="s">
        <v>22</v>
      </c>
      <c r="BH201">
        <v>1075</v>
      </c>
      <c r="BI201">
        <f>($BH$230-$BH$227)/200</f>
        <v>7.0000000000000007E-2</v>
      </c>
    </row>
    <row r="202" spans="1:61" x14ac:dyDescent="0.25">
      <c r="A202">
        <v>201</v>
      </c>
      <c r="F202">
        <v>231.731617</v>
      </c>
      <c r="G202" s="5">
        <v>3</v>
      </c>
      <c r="H202">
        <v>233.28429199999999</v>
      </c>
      <c r="I202" s="4">
        <v>4</v>
      </c>
      <c r="P202">
        <v>2</v>
      </c>
      <c r="Q202" t="str">
        <f t="shared" si="4"/>
        <v>34</v>
      </c>
      <c r="R202">
        <v>1</v>
      </c>
      <c r="X202" t="s">
        <v>280</v>
      </c>
      <c r="Y202" t="s">
        <v>262</v>
      </c>
      <c r="AB202" t="s">
        <v>280</v>
      </c>
      <c r="AC202" t="str">
        <f>CONCATENATE($R202,$R203,$R204,$R205)</f>
        <v>1432</v>
      </c>
      <c r="BG202">
        <v>1</v>
      </c>
      <c r="BH202">
        <v>1076</v>
      </c>
      <c r="BI202">
        <f>($BH$231-$BH$228)/200</f>
        <v>0.1</v>
      </c>
    </row>
    <row r="203" spans="1:61" x14ac:dyDescent="0.25">
      <c r="A203">
        <v>202</v>
      </c>
      <c r="F203">
        <v>231.653131</v>
      </c>
      <c r="G203" s="5">
        <v>3</v>
      </c>
      <c r="P203">
        <v>1</v>
      </c>
      <c r="Q203" t="str">
        <f t="shared" si="4"/>
        <v>3</v>
      </c>
      <c r="R203">
        <v>4</v>
      </c>
      <c r="X203" t="s">
        <v>280</v>
      </c>
      <c r="Y203" t="s">
        <v>259</v>
      </c>
      <c r="BG203">
        <v>4</v>
      </c>
      <c r="BH203">
        <v>1082</v>
      </c>
      <c r="BI203">
        <f>($BH$232-$BH$229)/200</f>
        <v>0.08</v>
      </c>
    </row>
    <row r="204" spans="1:61" x14ac:dyDescent="0.25">
      <c r="A204">
        <v>203</v>
      </c>
      <c r="D204">
        <v>215.51904099999999</v>
      </c>
      <c r="E204" s="2">
        <v>2</v>
      </c>
      <c r="F204">
        <v>231.742424</v>
      </c>
      <c r="G204" s="5">
        <v>3</v>
      </c>
      <c r="P204">
        <v>2</v>
      </c>
      <c r="Q204" t="str">
        <f t="shared" si="4"/>
        <v>23</v>
      </c>
      <c r="R204">
        <v>3</v>
      </c>
      <c r="X204" t="s">
        <v>280</v>
      </c>
      <c r="Y204" t="s">
        <v>260</v>
      </c>
      <c r="BG204">
        <v>3</v>
      </c>
      <c r="BH204">
        <v>1085</v>
      </c>
      <c r="BI204">
        <f>($BH$233-$BH$230)/200</f>
        <v>7.0000000000000007E-2</v>
      </c>
    </row>
    <row r="205" spans="1:61" x14ac:dyDescent="0.25">
      <c r="A205">
        <v>204</v>
      </c>
      <c r="D205">
        <v>215.490354</v>
      </c>
      <c r="E205" s="2">
        <v>2</v>
      </c>
      <c r="P205">
        <v>1</v>
      </c>
      <c r="Q205" t="str">
        <f t="shared" si="4"/>
        <v>2</v>
      </c>
      <c r="R205">
        <v>2</v>
      </c>
      <c r="X205" t="s">
        <v>280</v>
      </c>
      <c r="Y205" t="s">
        <v>261</v>
      </c>
      <c r="BG205">
        <v>2</v>
      </c>
      <c r="BH205">
        <v>1092</v>
      </c>
      <c r="BI205">
        <f>($BH$234-$BH$231)/200</f>
        <v>7.4999999999999997E-2</v>
      </c>
    </row>
    <row r="206" spans="1:61" x14ac:dyDescent="0.25">
      <c r="A206">
        <v>205</v>
      </c>
      <c r="D206">
        <v>215.552727</v>
      </c>
      <c r="E206" s="2">
        <v>2</v>
      </c>
      <c r="P206">
        <v>1</v>
      </c>
      <c r="Q206" t="str">
        <f t="shared" si="4"/>
        <v>2</v>
      </c>
      <c r="R206">
        <v>1</v>
      </c>
      <c r="X206" t="s">
        <v>280</v>
      </c>
      <c r="Y206" t="s">
        <v>262</v>
      </c>
      <c r="AB206" t="s">
        <v>280</v>
      </c>
      <c r="AC206" t="str">
        <f>CONCATENATE($R206,$R207,$R208,$R209)</f>
        <v>1432</v>
      </c>
      <c r="BG206">
        <v>1</v>
      </c>
      <c r="BH206">
        <v>1098</v>
      </c>
      <c r="BI206">
        <f>($BH$235-$BH$232)/200</f>
        <v>0.105</v>
      </c>
    </row>
    <row r="207" spans="1:61" x14ac:dyDescent="0.25">
      <c r="A207">
        <v>206</v>
      </c>
      <c r="D207">
        <v>215.522122</v>
      </c>
      <c r="E207" s="2">
        <v>2</v>
      </c>
      <c r="P207">
        <v>1</v>
      </c>
      <c r="Q207" t="str">
        <f t="shared" si="4"/>
        <v>2</v>
      </c>
      <c r="R207">
        <v>4</v>
      </c>
      <c r="X207" t="s">
        <v>280</v>
      </c>
      <c r="Y207" t="s">
        <v>259</v>
      </c>
      <c r="BG207">
        <v>4</v>
      </c>
      <c r="BH207">
        <v>1105</v>
      </c>
      <c r="BI207">
        <f>($BH$236-$BH$233)/200</f>
        <v>0.09</v>
      </c>
    </row>
    <row r="208" spans="1:61" x14ac:dyDescent="0.25">
      <c r="A208">
        <v>207</v>
      </c>
      <c r="D208">
        <v>215.544343</v>
      </c>
      <c r="E208" s="2">
        <v>2</v>
      </c>
      <c r="P208">
        <v>1</v>
      </c>
      <c r="Q208" t="str">
        <f t="shared" si="4"/>
        <v>2</v>
      </c>
      <c r="R208">
        <v>3</v>
      </c>
      <c r="X208" t="s">
        <v>280</v>
      </c>
      <c r="Y208" t="s">
        <v>260</v>
      </c>
      <c r="BG208">
        <v>3</v>
      </c>
      <c r="BH208">
        <v>1106</v>
      </c>
      <c r="BI208">
        <f>($BH$237-$BH$234)/200</f>
        <v>7.4999999999999997E-2</v>
      </c>
    </row>
    <row r="209" spans="1:61" x14ac:dyDescent="0.25">
      <c r="A209">
        <v>208</v>
      </c>
      <c r="D209">
        <v>215.54439400000001</v>
      </c>
      <c r="E209" s="2">
        <v>2</v>
      </c>
      <c r="P209">
        <v>1</v>
      </c>
      <c r="Q209" t="str">
        <f t="shared" si="4"/>
        <v>2</v>
      </c>
      <c r="R209">
        <v>2</v>
      </c>
      <c r="X209" t="s">
        <v>280</v>
      </c>
      <c r="Y209" t="s">
        <v>261</v>
      </c>
      <c r="BG209">
        <v>2</v>
      </c>
      <c r="BH209">
        <v>1114</v>
      </c>
      <c r="BI209">
        <f>($BH$238-$BH$235)/200</f>
        <v>7.4999999999999997E-2</v>
      </c>
    </row>
    <row r="210" spans="1:61" x14ac:dyDescent="0.25">
      <c r="A210">
        <v>209</v>
      </c>
      <c r="B210">
        <v>209.09519899999998</v>
      </c>
      <c r="C210" s="3">
        <v>1</v>
      </c>
      <c r="D210">
        <v>215.53151500000001</v>
      </c>
      <c r="E210" s="2">
        <v>2</v>
      </c>
      <c r="P210">
        <v>2</v>
      </c>
      <c r="Q210" t="str">
        <f t="shared" si="4"/>
        <v>12</v>
      </c>
      <c r="R210">
        <v>1</v>
      </c>
      <c r="X210" t="s">
        <v>280</v>
      </c>
      <c r="Y210" t="s">
        <v>262</v>
      </c>
      <c r="AB210" t="s">
        <v>280</v>
      </c>
      <c r="AC210" t="str">
        <f>CONCATENATE($R210,$R211,$R212,$R213)</f>
        <v>1432</v>
      </c>
      <c r="BG210">
        <v>1</v>
      </c>
      <c r="BH210">
        <v>1120</v>
      </c>
      <c r="BI210">
        <f>($BH$239-$BH$236)/200</f>
        <v>0.105</v>
      </c>
    </row>
    <row r="211" spans="1:61" x14ac:dyDescent="0.25">
      <c r="A211">
        <v>210</v>
      </c>
      <c r="B211">
        <v>209.04734299999998</v>
      </c>
      <c r="C211" s="3">
        <v>1</v>
      </c>
      <c r="D211">
        <v>215.52</v>
      </c>
      <c r="E211" s="2">
        <v>2</v>
      </c>
      <c r="P211">
        <v>2</v>
      </c>
      <c r="Q211" t="str">
        <f t="shared" si="4"/>
        <v>12</v>
      </c>
      <c r="R211">
        <v>4</v>
      </c>
      <c r="X211" t="s">
        <v>280</v>
      </c>
      <c r="Y211" t="s">
        <v>259</v>
      </c>
      <c r="BG211">
        <v>4</v>
      </c>
      <c r="BH211">
        <v>1127</v>
      </c>
      <c r="BI211">
        <f>($BH$240-$BH$237)/200</f>
        <v>9.5000000000000001E-2</v>
      </c>
    </row>
    <row r="212" spans="1:61" x14ac:dyDescent="0.25">
      <c r="A212">
        <v>211</v>
      </c>
      <c r="B212">
        <v>209.09658400000001</v>
      </c>
      <c r="C212" s="3">
        <v>1</v>
      </c>
      <c r="D212">
        <v>215.51904099999999</v>
      </c>
      <c r="E212" s="2">
        <v>2</v>
      </c>
      <c r="P212">
        <v>2</v>
      </c>
      <c r="Q212" t="str">
        <f t="shared" si="4"/>
        <v>12</v>
      </c>
      <c r="R212">
        <v>3</v>
      </c>
      <c r="X212" t="s">
        <v>283</v>
      </c>
      <c r="Y212" t="s">
        <v>270</v>
      </c>
      <c r="BG212">
        <v>3</v>
      </c>
      <c r="BH212">
        <v>1129</v>
      </c>
      <c r="BI212">
        <f>($BH$246-$BH$243)/200</f>
        <v>7.4999999999999997E-2</v>
      </c>
    </row>
    <row r="213" spans="1:61" x14ac:dyDescent="0.25">
      <c r="A213">
        <v>212</v>
      </c>
      <c r="B213">
        <v>209.12280199999998</v>
      </c>
      <c r="C213" s="3">
        <v>1</v>
      </c>
      <c r="P213">
        <v>1</v>
      </c>
      <c r="Q213" t="str">
        <f t="shared" si="4"/>
        <v>1</v>
      </c>
      <c r="R213">
        <v>2</v>
      </c>
      <c r="X213" t="s">
        <v>283</v>
      </c>
      <c r="Y213" t="s">
        <v>271</v>
      </c>
      <c r="BG213">
        <v>2</v>
      </c>
      <c r="BH213">
        <v>1135</v>
      </c>
      <c r="BI213">
        <f>($BH$247-$BH$244)/200</f>
        <v>0.1</v>
      </c>
    </row>
    <row r="214" spans="1:61" x14ac:dyDescent="0.25">
      <c r="A214">
        <v>213</v>
      </c>
      <c r="B214">
        <v>209.14453799999998</v>
      </c>
      <c r="C214" s="3">
        <v>1</v>
      </c>
      <c r="P214">
        <v>1</v>
      </c>
      <c r="Q214" t="str">
        <f t="shared" si="4"/>
        <v>1</v>
      </c>
      <c r="R214">
        <v>1</v>
      </c>
      <c r="X214" t="s">
        <v>283</v>
      </c>
      <c r="Y214" t="s">
        <v>272</v>
      </c>
      <c r="AB214" t="s">
        <v>280</v>
      </c>
      <c r="AC214" t="str">
        <f>CONCATENATE($R214,$R215,$R216,$R217)</f>
        <v>1432</v>
      </c>
      <c r="BG214">
        <v>1</v>
      </c>
      <c r="BH214">
        <v>1140</v>
      </c>
      <c r="BI214">
        <f>($BH$248-$BH$245)/200</f>
        <v>0.1</v>
      </c>
    </row>
    <row r="215" spans="1:61" x14ac:dyDescent="0.25">
      <c r="A215">
        <v>214</v>
      </c>
      <c r="B215">
        <v>209.20310899999998</v>
      </c>
      <c r="C215" s="3">
        <v>1</v>
      </c>
      <c r="P215">
        <v>1</v>
      </c>
      <c r="Q215" t="str">
        <f t="shared" si="4"/>
        <v>1</v>
      </c>
      <c r="R215">
        <v>4</v>
      </c>
      <c r="X215" t="s">
        <v>283</v>
      </c>
      <c r="Y215" t="s">
        <v>269</v>
      </c>
      <c r="BG215">
        <v>4</v>
      </c>
      <c r="BH215">
        <v>1149</v>
      </c>
      <c r="BI215">
        <f>($BH$249-$BH$246)/200</f>
        <v>8.5000000000000006E-2</v>
      </c>
    </row>
    <row r="216" spans="1:61" x14ac:dyDescent="0.25">
      <c r="A216">
        <v>215</v>
      </c>
      <c r="B216">
        <v>209.12280199999998</v>
      </c>
      <c r="C216" s="3">
        <v>1</v>
      </c>
      <c r="P216">
        <v>1</v>
      </c>
      <c r="Q216" t="str">
        <f t="shared" si="4"/>
        <v>1</v>
      </c>
      <c r="R216">
        <v>3</v>
      </c>
      <c r="X216" t="s">
        <v>283</v>
      </c>
      <c r="Y216" t="s">
        <v>270</v>
      </c>
      <c r="BG216">
        <v>3</v>
      </c>
      <c r="BH216">
        <v>1150</v>
      </c>
      <c r="BI216">
        <f>($BH$250-$BH$247)/200</f>
        <v>8.5000000000000006E-2</v>
      </c>
    </row>
    <row r="217" spans="1:61" x14ac:dyDescent="0.25">
      <c r="A217">
        <v>216</v>
      </c>
      <c r="B217">
        <v>209.083415</v>
      </c>
      <c r="C217" s="3">
        <v>1</v>
      </c>
      <c r="P217">
        <v>1</v>
      </c>
      <c r="Q217" t="str">
        <f t="shared" si="4"/>
        <v>1</v>
      </c>
      <c r="R217">
        <v>2</v>
      </c>
      <c r="X217" t="s">
        <v>283</v>
      </c>
      <c r="Y217" t="s">
        <v>271</v>
      </c>
      <c r="BG217">
        <v>2</v>
      </c>
      <c r="BH217">
        <v>1156</v>
      </c>
      <c r="BI217">
        <f>($BH$251-$BH$248)/200</f>
        <v>0.09</v>
      </c>
    </row>
    <row r="218" spans="1:61" x14ac:dyDescent="0.25">
      <c r="A218">
        <v>217</v>
      </c>
      <c r="F218">
        <v>208.99984699999999</v>
      </c>
      <c r="G218" s="5">
        <v>3</v>
      </c>
      <c r="H218">
        <v>208.52749899999998</v>
      </c>
      <c r="I218" s="4">
        <v>4</v>
      </c>
      <c r="P218">
        <v>2</v>
      </c>
      <c r="Q218" t="str">
        <f t="shared" si="4"/>
        <v>34</v>
      </c>
      <c r="R218">
        <v>1</v>
      </c>
      <c r="X218" t="s">
        <v>283</v>
      </c>
      <c r="Y218" t="s">
        <v>272</v>
      </c>
      <c r="AB218" t="s">
        <v>282</v>
      </c>
      <c r="AC218" t="str">
        <f>CONCATENATE($R218,$R219,$R220,$R221)</f>
        <v>1342</v>
      </c>
      <c r="BG218">
        <v>1</v>
      </c>
      <c r="BH218">
        <v>1163</v>
      </c>
      <c r="BI218">
        <f>($BH$252-$BH$249)/200</f>
        <v>0.11</v>
      </c>
    </row>
    <row r="219" spans="1:61" x14ac:dyDescent="0.25">
      <c r="A219">
        <v>218</v>
      </c>
      <c r="F219">
        <v>208.97433799999999</v>
      </c>
      <c r="G219" s="5">
        <v>3</v>
      </c>
      <c r="H219">
        <v>208.56469299999998</v>
      </c>
      <c r="I219" s="4">
        <v>4</v>
      </c>
      <c r="P219">
        <v>2</v>
      </c>
      <c r="Q219" t="str">
        <f t="shared" si="4"/>
        <v>34</v>
      </c>
      <c r="R219">
        <v>3</v>
      </c>
      <c r="X219" t="s">
        <v>283</v>
      </c>
      <c r="Y219" t="s">
        <v>269</v>
      </c>
      <c r="BG219">
        <v>3</v>
      </c>
      <c r="BH219">
        <v>1172</v>
      </c>
      <c r="BI219">
        <f>($BH$253-$BH$250)/200</f>
        <v>7.0000000000000007E-2</v>
      </c>
    </row>
    <row r="220" spans="1:61" x14ac:dyDescent="0.25">
      <c r="A220">
        <v>219</v>
      </c>
      <c r="F220">
        <v>208.971992</v>
      </c>
      <c r="G220" s="5">
        <v>3</v>
      </c>
      <c r="H220">
        <v>208.59295599999999</v>
      </c>
      <c r="I220" s="4">
        <v>4</v>
      </c>
      <c r="P220">
        <v>2</v>
      </c>
      <c r="Q220" t="str">
        <f t="shared" si="4"/>
        <v>34</v>
      </c>
      <c r="R220">
        <v>4</v>
      </c>
      <c r="X220" t="s">
        <v>283</v>
      </c>
      <c r="Y220" t="s">
        <v>270</v>
      </c>
      <c r="BG220">
        <v>4</v>
      </c>
      <c r="BH220">
        <v>1172</v>
      </c>
      <c r="BI220">
        <f>($BH$254-$BH$251)/200</f>
        <v>8.5000000000000006E-2</v>
      </c>
    </row>
    <row r="221" spans="1:61" x14ac:dyDescent="0.25">
      <c r="A221">
        <v>220</v>
      </c>
      <c r="F221">
        <v>209.00076200000001</v>
      </c>
      <c r="G221" s="5">
        <v>3</v>
      </c>
      <c r="H221">
        <v>208.58316299999998</v>
      </c>
      <c r="I221" s="4">
        <v>4</v>
      </c>
      <c r="P221">
        <v>2</v>
      </c>
      <c r="Q221" t="str">
        <f t="shared" si="4"/>
        <v>34</v>
      </c>
      <c r="R221">
        <v>2</v>
      </c>
      <c r="X221" t="s">
        <v>283</v>
      </c>
      <c r="Y221" t="s">
        <v>271</v>
      </c>
      <c r="BG221">
        <v>2</v>
      </c>
      <c r="BH221">
        <v>1180</v>
      </c>
      <c r="BI221">
        <f>($BH$255-$BH$252)/200</f>
        <v>0.08</v>
      </c>
    </row>
    <row r="222" spans="1:61" x14ac:dyDescent="0.25">
      <c r="A222">
        <v>221</v>
      </c>
      <c r="F222">
        <v>209.02617599999999</v>
      </c>
      <c r="G222" s="5">
        <v>3</v>
      </c>
      <c r="H222">
        <v>208.61382599999999</v>
      </c>
      <c r="I222" s="4">
        <v>4</v>
      </c>
      <c r="P222">
        <v>2</v>
      </c>
      <c r="Q222" t="str">
        <f t="shared" si="4"/>
        <v>34</v>
      </c>
      <c r="R222">
        <v>1</v>
      </c>
      <c r="X222" t="s">
        <v>283</v>
      </c>
      <c r="Y222" t="s">
        <v>272</v>
      </c>
      <c r="AB222" t="s">
        <v>280</v>
      </c>
      <c r="AC222" t="str">
        <f>CONCATENATE($R222,$R223,$R224,$R225)</f>
        <v>1432</v>
      </c>
      <c r="BG222">
        <v>1</v>
      </c>
      <c r="BH222">
        <v>1185</v>
      </c>
      <c r="BI222">
        <f>($BH$256-$BH$253)/200</f>
        <v>0.11</v>
      </c>
    </row>
    <row r="223" spans="1:61" x14ac:dyDescent="0.25">
      <c r="A223">
        <v>222</v>
      </c>
      <c r="F223">
        <v>209.030666</v>
      </c>
      <c r="G223" s="5">
        <v>3</v>
      </c>
      <c r="H223">
        <v>208.64459199999999</v>
      </c>
      <c r="I223" s="4">
        <v>4</v>
      </c>
      <c r="P223">
        <v>2</v>
      </c>
      <c r="Q223" t="str">
        <f t="shared" si="4"/>
        <v>34</v>
      </c>
      <c r="R223">
        <v>4</v>
      </c>
      <c r="X223" t="s">
        <v>283</v>
      </c>
      <c r="Y223" t="s">
        <v>269</v>
      </c>
      <c r="BG223">
        <v>4</v>
      </c>
      <c r="BH223">
        <v>1193</v>
      </c>
      <c r="BI223">
        <f>($BH$257-$BH$254)/200</f>
        <v>7.0000000000000007E-2</v>
      </c>
    </row>
    <row r="224" spans="1:61" x14ac:dyDescent="0.25">
      <c r="A224">
        <v>223</v>
      </c>
      <c r="F224">
        <v>209.02438699999999</v>
      </c>
      <c r="G224" s="5">
        <v>3</v>
      </c>
      <c r="H224">
        <v>208.63810999999998</v>
      </c>
      <c r="I224" s="4">
        <v>4</v>
      </c>
      <c r="P224">
        <v>2</v>
      </c>
      <c r="Q224" t="str">
        <f t="shared" si="4"/>
        <v>34</v>
      </c>
      <c r="R224">
        <v>3</v>
      </c>
      <c r="X224" t="s">
        <v>283</v>
      </c>
      <c r="Y224" t="s">
        <v>270</v>
      </c>
      <c r="BG224">
        <v>3</v>
      </c>
      <c r="BH224">
        <v>1194</v>
      </c>
      <c r="BI224">
        <f>($BH$258-$BH$255)/200</f>
        <v>7.4999999999999997E-2</v>
      </c>
    </row>
    <row r="225" spans="1:61" x14ac:dyDescent="0.25">
      <c r="A225">
        <v>224</v>
      </c>
      <c r="D225">
        <v>190.95693899999998</v>
      </c>
      <c r="E225" s="2">
        <v>2</v>
      </c>
      <c r="F225">
        <v>209.02775499999998</v>
      </c>
      <c r="G225" s="5">
        <v>3</v>
      </c>
      <c r="H225">
        <v>208.61969299999998</v>
      </c>
      <c r="I225" s="4">
        <v>4</v>
      </c>
      <c r="P225">
        <v>3</v>
      </c>
      <c r="Q225" t="str">
        <f t="shared" si="4"/>
        <v>234</v>
      </c>
      <c r="R225">
        <v>2</v>
      </c>
      <c r="X225" t="s">
        <v>283</v>
      </c>
      <c r="Y225" t="s">
        <v>271</v>
      </c>
      <c r="BG225">
        <v>2</v>
      </c>
      <c r="BH225">
        <v>1200</v>
      </c>
      <c r="BI225">
        <f>($BH$259-$BH$256)/200</f>
        <v>7.4999999999999997E-2</v>
      </c>
    </row>
    <row r="226" spans="1:61" x14ac:dyDescent="0.25">
      <c r="A226">
        <v>225</v>
      </c>
      <c r="D226">
        <v>191.020049</v>
      </c>
      <c r="E226" s="2">
        <v>2</v>
      </c>
      <c r="F226">
        <v>208.99984699999999</v>
      </c>
      <c r="G226" s="5">
        <v>3</v>
      </c>
      <c r="H226">
        <v>208.52749899999998</v>
      </c>
      <c r="I226" s="4">
        <v>4</v>
      </c>
      <c r="P226">
        <v>3</v>
      </c>
      <c r="Q226" t="str">
        <f t="shared" si="4"/>
        <v>234</v>
      </c>
      <c r="R226">
        <v>1</v>
      </c>
      <c r="X226" t="s">
        <v>283</v>
      </c>
      <c r="Y226" t="s">
        <v>272</v>
      </c>
      <c r="AB226" t="s">
        <v>280</v>
      </c>
      <c r="AC226" t="str">
        <f>CONCATENATE($R226,$R227,$R228,$R229)</f>
        <v>1432</v>
      </c>
      <c r="BG226">
        <v>1</v>
      </c>
      <c r="BH226">
        <v>1207</v>
      </c>
      <c r="BI226">
        <f>($BH$260-$BH$257)/200</f>
        <v>0.11</v>
      </c>
    </row>
    <row r="227" spans="1:61" x14ac:dyDescent="0.25">
      <c r="A227">
        <v>226</v>
      </c>
      <c r="D227">
        <v>190.97816399999999</v>
      </c>
      <c r="E227" s="2">
        <v>2</v>
      </c>
      <c r="P227">
        <v>1</v>
      </c>
      <c r="Q227" t="str">
        <f t="shared" si="4"/>
        <v>2</v>
      </c>
      <c r="R227">
        <v>4</v>
      </c>
      <c r="X227" t="s">
        <v>283</v>
      </c>
      <c r="Y227" t="s">
        <v>269</v>
      </c>
      <c r="BG227">
        <v>4</v>
      </c>
      <c r="BH227">
        <v>1215</v>
      </c>
      <c r="BI227">
        <f>($BH$261-$BH$258)/200</f>
        <v>7.4999999999999997E-2</v>
      </c>
    </row>
    <row r="228" spans="1:61" x14ac:dyDescent="0.25">
      <c r="A228">
        <v>227</v>
      </c>
      <c r="D228">
        <v>190.97403299999999</v>
      </c>
      <c r="E228" s="2">
        <v>2</v>
      </c>
      <c r="P228">
        <v>1</v>
      </c>
      <c r="Q228" t="str">
        <f t="shared" si="4"/>
        <v>2</v>
      </c>
      <c r="R228">
        <v>3</v>
      </c>
      <c r="X228" t="s">
        <v>283</v>
      </c>
      <c r="Y228" t="s">
        <v>270</v>
      </c>
      <c r="BG228">
        <v>3</v>
      </c>
      <c r="BH228">
        <v>1216</v>
      </c>
      <c r="BI228">
        <f>($BH$262-$BH$259)/200</f>
        <v>0.09</v>
      </c>
    </row>
    <row r="229" spans="1:61" x14ac:dyDescent="0.25">
      <c r="A229">
        <v>228</v>
      </c>
      <c r="D229">
        <v>190.93969299999998</v>
      </c>
      <c r="E229" s="2">
        <v>2</v>
      </c>
      <c r="P229">
        <v>1</v>
      </c>
      <c r="Q229" t="str">
        <f t="shared" si="4"/>
        <v>2</v>
      </c>
      <c r="R229">
        <v>2</v>
      </c>
      <c r="X229" t="s">
        <v>283</v>
      </c>
      <c r="Y229" t="s">
        <v>271</v>
      </c>
      <c r="BG229">
        <v>2</v>
      </c>
      <c r="BH229">
        <v>1222</v>
      </c>
      <c r="BI229">
        <f>($BH$263-$BH$260)/200</f>
        <v>0.08</v>
      </c>
    </row>
    <row r="230" spans="1:61" x14ac:dyDescent="0.25">
      <c r="A230">
        <v>229</v>
      </c>
      <c r="D230">
        <v>190.944335</v>
      </c>
      <c r="E230" s="2">
        <v>2</v>
      </c>
      <c r="P230">
        <v>1</v>
      </c>
      <c r="Q230" t="str">
        <f t="shared" si="4"/>
        <v>2</v>
      </c>
      <c r="R230">
        <v>1</v>
      </c>
      <c r="X230" t="s">
        <v>283</v>
      </c>
      <c r="Y230" t="s">
        <v>272</v>
      </c>
      <c r="AB230" t="s">
        <v>280</v>
      </c>
      <c r="AC230" t="str">
        <f>CONCATENATE($R230,$R231,$R232,$R233)</f>
        <v>1432</v>
      </c>
      <c r="BG230">
        <v>1</v>
      </c>
      <c r="BH230">
        <v>1229</v>
      </c>
      <c r="BI230">
        <f>($BH$264-$BH$261)/200</f>
        <v>0.115</v>
      </c>
    </row>
    <row r="231" spans="1:61" x14ac:dyDescent="0.25">
      <c r="A231">
        <v>230</v>
      </c>
      <c r="D231">
        <v>190.964744</v>
      </c>
      <c r="E231" s="2">
        <v>2</v>
      </c>
      <c r="P231">
        <v>1</v>
      </c>
      <c r="Q231" t="str">
        <f t="shared" si="4"/>
        <v>2</v>
      </c>
      <c r="R231">
        <v>4</v>
      </c>
      <c r="X231" t="s">
        <v>283</v>
      </c>
      <c r="Y231" t="s">
        <v>269</v>
      </c>
      <c r="BG231">
        <v>4</v>
      </c>
      <c r="BH231">
        <v>1236</v>
      </c>
      <c r="BI231">
        <f>($BH$265-$BH$262)/200</f>
        <v>7.0000000000000007E-2</v>
      </c>
    </row>
    <row r="232" spans="1:61" x14ac:dyDescent="0.25">
      <c r="A232">
        <v>231</v>
      </c>
      <c r="B232">
        <v>184.35244699999998</v>
      </c>
      <c r="C232" s="3">
        <v>1</v>
      </c>
      <c r="D232">
        <v>190.94025299999998</v>
      </c>
      <c r="E232" s="2">
        <v>2</v>
      </c>
      <c r="P232">
        <v>2</v>
      </c>
      <c r="Q232" t="str">
        <f t="shared" si="4"/>
        <v>12</v>
      </c>
      <c r="R232">
        <v>3</v>
      </c>
      <c r="X232" t="s">
        <v>283</v>
      </c>
      <c r="Y232" t="s">
        <v>270</v>
      </c>
      <c r="BG232">
        <v>3</v>
      </c>
      <c r="BH232">
        <v>1238</v>
      </c>
      <c r="BI232">
        <f>($BH$266-$BH$263)/200</f>
        <v>8.5000000000000006E-2</v>
      </c>
    </row>
    <row r="233" spans="1:61" x14ac:dyDescent="0.25">
      <c r="A233">
        <v>232</v>
      </c>
      <c r="B233">
        <v>184.40408199999999</v>
      </c>
      <c r="C233" s="3">
        <v>1</v>
      </c>
      <c r="D233">
        <v>190.93908199999998</v>
      </c>
      <c r="E233" s="2">
        <v>2</v>
      </c>
      <c r="P233">
        <v>2</v>
      </c>
      <c r="Q233" t="str">
        <f t="shared" si="4"/>
        <v>12</v>
      </c>
      <c r="R233">
        <v>2</v>
      </c>
      <c r="X233" t="s">
        <v>283</v>
      </c>
      <c r="Y233" t="s">
        <v>271</v>
      </c>
      <c r="BG233">
        <v>2</v>
      </c>
      <c r="BH233">
        <v>1243</v>
      </c>
      <c r="BI233">
        <f>($BH$267-$BH$264)/200</f>
        <v>0.08</v>
      </c>
    </row>
    <row r="234" spans="1:61" x14ac:dyDescent="0.25">
      <c r="A234">
        <v>233</v>
      </c>
      <c r="B234">
        <v>184.39530500000001</v>
      </c>
      <c r="C234" s="3">
        <v>1</v>
      </c>
      <c r="D234">
        <v>190.95693899999998</v>
      </c>
      <c r="E234" s="2">
        <v>2</v>
      </c>
      <c r="P234">
        <v>2</v>
      </c>
      <c r="Q234" t="str">
        <f t="shared" si="4"/>
        <v>12</v>
      </c>
      <c r="R234">
        <v>1</v>
      </c>
      <c r="X234" t="s">
        <v>283</v>
      </c>
      <c r="Y234" t="s">
        <v>272</v>
      </c>
      <c r="AB234" t="s">
        <v>280</v>
      </c>
      <c r="AC234" t="str">
        <f>CONCATENATE($R234,$R235,$R236,$R237)</f>
        <v>1432</v>
      </c>
      <c r="BG234">
        <v>1</v>
      </c>
      <c r="BH234">
        <v>1251</v>
      </c>
      <c r="BI234">
        <f>($BH$268-$BH$265)/200</f>
        <v>0.11</v>
      </c>
    </row>
    <row r="235" spans="1:61" x14ac:dyDescent="0.25">
      <c r="A235">
        <v>234</v>
      </c>
      <c r="B235">
        <v>184.402805</v>
      </c>
      <c r="C235" s="3">
        <v>1</v>
      </c>
      <c r="P235">
        <v>1</v>
      </c>
      <c r="Q235" t="str">
        <f t="shared" si="4"/>
        <v>1</v>
      </c>
      <c r="R235">
        <v>4</v>
      </c>
      <c r="X235" t="s">
        <v>283</v>
      </c>
      <c r="Y235" t="s">
        <v>269</v>
      </c>
      <c r="BG235">
        <v>4</v>
      </c>
      <c r="BH235">
        <v>1259</v>
      </c>
      <c r="BI235">
        <f>($BH$269-$BH$266)/200</f>
        <v>6.5000000000000002E-2</v>
      </c>
    </row>
    <row r="236" spans="1:61" x14ac:dyDescent="0.25">
      <c r="A236">
        <v>235</v>
      </c>
      <c r="B236">
        <v>184.41040699999999</v>
      </c>
      <c r="C236" s="3">
        <v>1</v>
      </c>
      <c r="P236">
        <v>1</v>
      </c>
      <c r="Q236" t="str">
        <f t="shared" si="4"/>
        <v>1</v>
      </c>
      <c r="R236">
        <v>3</v>
      </c>
      <c r="X236" t="s">
        <v>283</v>
      </c>
      <c r="Y236" t="s">
        <v>270</v>
      </c>
      <c r="BG236">
        <v>3</v>
      </c>
      <c r="BH236">
        <v>1261</v>
      </c>
      <c r="BI236">
        <f>($BH$270-$BH$267)/200</f>
        <v>7.4999999999999997E-2</v>
      </c>
    </row>
    <row r="237" spans="1:61" x14ac:dyDescent="0.25">
      <c r="A237">
        <v>236</v>
      </c>
      <c r="B237">
        <v>184.44872599999999</v>
      </c>
      <c r="C237" s="3">
        <v>1</v>
      </c>
      <c r="P237">
        <v>1</v>
      </c>
      <c r="Q237" t="str">
        <f t="shared" si="4"/>
        <v>1</v>
      </c>
      <c r="R237">
        <v>2</v>
      </c>
      <c r="X237" t="s">
        <v>283</v>
      </c>
      <c r="Y237" t="s">
        <v>271</v>
      </c>
      <c r="BG237">
        <v>2</v>
      </c>
      <c r="BH237">
        <v>1266</v>
      </c>
      <c r="BI237">
        <f>($BH$271-$BH$268)/200</f>
        <v>7.4999999999999997E-2</v>
      </c>
    </row>
    <row r="238" spans="1:61" x14ac:dyDescent="0.25">
      <c r="A238">
        <v>237</v>
      </c>
      <c r="B238">
        <v>184.35244699999998</v>
      </c>
      <c r="C238" s="3">
        <v>1</v>
      </c>
      <c r="P238">
        <v>1</v>
      </c>
      <c r="Q238" t="str">
        <f t="shared" si="4"/>
        <v>1</v>
      </c>
      <c r="R238">
        <v>1</v>
      </c>
      <c r="X238" t="s">
        <v>283</v>
      </c>
      <c r="Y238" t="s">
        <v>272</v>
      </c>
      <c r="BG238">
        <v>1</v>
      </c>
      <c r="BH238">
        <v>1274</v>
      </c>
      <c r="BI238">
        <f>($BH$272-$BH$269)/200</f>
        <v>0.11</v>
      </c>
    </row>
    <row r="239" spans="1:61" x14ac:dyDescent="0.25">
      <c r="A239">
        <v>238</v>
      </c>
      <c r="B239">
        <v>184.35244699999998</v>
      </c>
      <c r="C239" s="3">
        <v>1</v>
      </c>
      <c r="F239">
        <v>184.544997</v>
      </c>
      <c r="G239" s="5">
        <v>3</v>
      </c>
      <c r="H239">
        <v>184.49576500000001</v>
      </c>
      <c r="I239" s="4">
        <v>4</v>
      </c>
      <c r="P239">
        <v>3</v>
      </c>
      <c r="Q239" t="str">
        <f t="shared" si="4"/>
        <v>134</v>
      </c>
      <c r="R239">
        <v>4</v>
      </c>
      <c r="X239" t="s">
        <v>283</v>
      </c>
      <c r="Y239" t="s">
        <v>269</v>
      </c>
      <c r="BG239">
        <v>4</v>
      </c>
      <c r="BH239">
        <v>1282</v>
      </c>
      <c r="BI239">
        <f>($BH$273-$BH$270)/200</f>
        <v>7.4999999999999997E-2</v>
      </c>
    </row>
    <row r="240" spans="1:61" x14ac:dyDescent="0.25">
      <c r="A240">
        <v>239</v>
      </c>
      <c r="F240">
        <v>184.59556099999998</v>
      </c>
      <c r="G240" s="5">
        <v>3</v>
      </c>
      <c r="H240">
        <v>184.469337</v>
      </c>
      <c r="I240" s="4">
        <v>4</v>
      </c>
      <c r="P240">
        <v>2</v>
      </c>
      <c r="Q240" t="str">
        <f t="shared" si="4"/>
        <v>34</v>
      </c>
      <c r="R240">
        <v>3</v>
      </c>
      <c r="X240" t="s">
        <v>283</v>
      </c>
      <c r="Y240" t="s">
        <v>270</v>
      </c>
      <c r="BG240">
        <v>3</v>
      </c>
      <c r="BH240">
        <v>1285</v>
      </c>
      <c r="BI240">
        <f>($BH$274-$BH$271)/200</f>
        <v>7.0000000000000007E-2</v>
      </c>
    </row>
    <row r="241" spans="1:61" x14ac:dyDescent="0.25">
      <c r="A241">
        <v>240</v>
      </c>
      <c r="F241">
        <v>184.58214099999998</v>
      </c>
      <c r="G241" s="5">
        <v>3</v>
      </c>
      <c r="H241">
        <v>184.46571299999999</v>
      </c>
      <c r="I241" s="4">
        <v>4</v>
      </c>
      <c r="P241">
        <v>2</v>
      </c>
      <c r="Q241" t="str">
        <f t="shared" si="4"/>
        <v>34</v>
      </c>
      <c r="R241" t="s">
        <v>22</v>
      </c>
      <c r="X241" t="s">
        <v>283</v>
      </c>
      <c r="Y241" t="s">
        <v>271</v>
      </c>
      <c r="BG241" t="s">
        <v>22</v>
      </c>
      <c r="BH241">
        <v>1286</v>
      </c>
      <c r="BI241">
        <f>($BH$275-$BH$272)/200</f>
        <v>7.4999999999999997E-2</v>
      </c>
    </row>
    <row r="242" spans="1:61" x14ac:dyDescent="0.25">
      <c r="A242">
        <v>241</v>
      </c>
      <c r="F242">
        <v>184.52361999999999</v>
      </c>
      <c r="G242" s="5">
        <v>3</v>
      </c>
      <c r="H242">
        <v>184.46897799999999</v>
      </c>
      <c r="I242" s="4">
        <v>4</v>
      </c>
      <c r="P242">
        <v>2</v>
      </c>
      <c r="Q242" t="str">
        <f t="shared" si="4"/>
        <v>34</v>
      </c>
      <c r="R242" t="s">
        <v>22</v>
      </c>
      <c r="X242" t="s">
        <v>283</v>
      </c>
      <c r="Y242" t="s">
        <v>272</v>
      </c>
      <c r="BG242" t="s">
        <v>22</v>
      </c>
      <c r="BH242">
        <v>1288</v>
      </c>
      <c r="BI242">
        <f>($BH$276-$BH$273)/200</f>
        <v>0.11</v>
      </c>
    </row>
    <row r="243" spans="1:61" x14ac:dyDescent="0.25">
      <c r="A243">
        <v>242</v>
      </c>
      <c r="F243">
        <v>184.52994799999999</v>
      </c>
      <c r="G243" s="5">
        <v>3</v>
      </c>
      <c r="H243">
        <v>184.49413199999998</v>
      </c>
      <c r="I243" s="4">
        <v>4</v>
      </c>
      <c r="P243">
        <v>2</v>
      </c>
      <c r="Q243" t="str">
        <f t="shared" si="4"/>
        <v>34</v>
      </c>
      <c r="R243">
        <v>2</v>
      </c>
      <c r="X243" t="s">
        <v>283</v>
      </c>
      <c r="Y243" t="s">
        <v>269</v>
      </c>
      <c r="AB243" t="s">
        <v>283</v>
      </c>
      <c r="AC243" t="str">
        <f>CONCATENATE($R243,$R244,$R245,$R246)</f>
        <v>2341</v>
      </c>
      <c r="BG243">
        <v>2</v>
      </c>
      <c r="BH243">
        <v>1289</v>
      </c>
      <c r="BI243">
        <f>($BH$277-$BH$274)/200</f>
        <v>0.09</v>
      </c>
    </row>
    <row r="244" spans="1:61" x14ac:dyDescent="0.25">
      <c r="A244">
        <v>243</v>
      </c>
      <c r="F244">
        <v>184.503623</v>
      </c>
      <c r="G244" s="5">
        <v>3</v>
      </c>
      <c r="H244">
        <v>184.45637399999998</v>
      </c>
      <c r="I244" s="4">
        <v>4</v>
      </c>
      <c r="P244">
        <v>2</v>
      </c>
      <c r="Q244" t="str">
        <f t="shared" si="4"/>
        <v>34</v>
      </c>
      <c r="R244">
        <v>3</v>
      </c>
      <c r="X244" t="s">
        <v>283</v>
      </c>
      <c r="Y244" t="s">
        <v>270</v>
      </c>
      <c r="BG244">
        <v>3</v>
      </c>
      <c r="BH244">
        <v>1293</v>
      </c>
      <c r="BI244">
        <f>($BH$278-$BH$275)/200</f>
        <v>7.0000000000000007E-2</v>
      </c>
    </row>
    <row r="245" spans="1:61" x14ac:dyDescent="0.25">
      <c r="A245">
        <v>244</v>
      </c>
      <c r="F245">
        <v>184.48938699999999</v>
      </c>
      <c r="G245" s="5">
        <v>3</v>
      </c>
      <c r="H245">
        <v>184.48576299999999</v>
      </c>
      <c r="I245" s="4">
        <v>4</v>
      </c>
      <c r="P245">
        <v>2</v>
      </c>
      <c r="Q245" t="str">
        <f t="shared" si="4"/>
        <v>34</v>
      </c>
      <c r="R245">
        <v>4</v>
      </c>
      <c r="X245" t="s">
        <v>283</v>
      </c>
      <c r="Y245" t="s">
        <v>271</v>
      </c>
      <c r="BG245">
        <v>4</v>
      </c>
      <c r="BH245">
        <v>1298</v>
      </c>
      <c r="BI245">
        <f>($BH$279-$BH$276)/200</f>
        <v>7.4999999999999997E-2</v>
      </c>
    </row>
    <row r="246" spans="1:61" x14ac:dyDescent="0.25">
      <c r="A246">
        <v>245</v>
      </c>
      <c r="F246">
        <v>184.45836599999998</v>
      </c>
      <c r="G246" s="5">
        <v>3</v>
      </c>
      <c r="H246">
        <v>184.49311399999999</v>
      </c>
      <c r="I246" s="4">
        <v>4</v>
      </c>
      <c r="P246">
        <v>2</v>
      </c>
      <c r="Q246" t="str">
        <f t="shared" si="4"/>
        <v>34</v>
      </c>
      <c r="R246">
        <v>1</v>
      </c>
      <c r="X246" t="s">
        <v>280</v>
      </c>
      <c r="Y246" t="s">
        <v>260</v>
      </c>
      <c r="BG246">
        <v>1</v>
      </c>
      <c r="BH246">
        <v>1304</v>
      </c>
      <c r="BI246">
        <f>($BH$285-$BH$282)/200</f>
        <v>7.4999999999999997E-2</v>
      </c>
    </row>
    <row r="247" spans="1:61" x14ac:dyDescent="0.25">
      <c r="A247">
        <v>246</v>
      </c>
      <c r="F247">
        <v>184.42346499999999</v>
      </c>
      <c r="G247" s="5">
        <v>3</v>
      </c>
      <c r="H247">
        <v>184.49576500000001</v>
      </c>
      <c r="I247" s="4">
        <v>4</v>
      </c>
      <c r="P247">
        <v>2</v>
      </c>
      <c r="Q247" t="str">
        <f t="shared" si="4"/>
        <v>34</v>
      </c>
      <c r="R247">
        <v>2</v>
      </c>
      <c r="X247" t="s">
        <v>280</v>
      </c>
      <c r="Y247" t="s">
        <v>261</v>
      </c>
      <c r="AB247" t="s">
        <v>283</v>
      </c>
      <c r="AC247" t="str">
        <f>CONCATENATE($R247,$R248,$R249,$R250)</f>
        <v>2341</v>
      </c>
      <c r="BG247">
        <v>2</v>
      </c>
      <c r="BH247">
        <v>1313</v>
      </c>
      <c r="BI247">
        <f>($BH$286-$BH$283)/200</f>
        <v>0.13500000000000001</v>
      </c>
    </row>
    <row r="248" spans="1:61" x14ac:dyDescent="0.25">
      <c r="A248">
        <v>247</v>
      </c>
      <c r="F248">
        <v>184.544997</v>
      </c>
      <c r="G248" s="5">
        <v>3</v>
      </c>
      <c r="H248">
        <v>184.49576500000001</v>
      </c>
      <c r="I248" s="4">
        <v>4</v>
      </c>
      <c r="P248">
        <v>2</v>
      </c>
      <c r="Q248" t="str">
        <f t="shared" si="4"/>
        <v>34</v>
      </c>
      <c r="R248">
        <v>3</v>
      </c>
      <c r="X248" t="s">
        <v>280</v>
      </c>
      <c r="Y248" t="s">
        <v>262</v>
      </c>
      <c r="BG248">
        <v>3</v>
      </c>
      <c r="BH248">
        <v>1318</v>
      </c>
      <c r="BI248">
        <f>($BH$287-$BH$284)/200</f>
        <v>0.08</v>
      </c>
    </row>
    <row r="249" spans="1:61" x14ac:dyDescent="0.25">
      <c r="A249">
        <v>248</v>
      </c>
      <c r="D249">
        <v>164.77862099999999</v>
      </c>
      <c r="E249" s="2">
        <v>2</v>
      </c>
      <c r="P249">
        <v>1</v>
      </c>
      <c r="Q249" t="str">
        <f t="shared" si="4"/>
        <v>2</v>
      </c>
      <c r="R249">
        <v>4</v>
      </c>
      <c r="X249" t="s">
        <v>280</v>
      </c>
      <c r="Y249" t="s">
        <v>259</v>
      </c>
      <c r="BG249">
        <v>4</v>
      </c>
      <c r="BH249">
        <v>1321</v>
      </c>
      <c r="BI249">
        <f>($BH$288-$BH$285)/200</f>
        <v>0.115</v>
      </c>
    </row>
    <row r="250" spans="1:61" x14ac:dyDescent="0.25">
      <c r="A250">
        <v>249</v>
      </c>
      <c r="D250">
        <v>164.72668199999998</v>
      </c>
      <c r="E250" s="2">
        <v>2</v>
      </c>
      <c r="P250">
        <v>1</v>
      </c>
      <c r="Q250" t="str">
        <f t="shared" si="4"/>
        <v>2</v>
      </c>
      <c r="R250">
        <v>1</v>
      </c>
      <c r="X250" t="s">
        <v>280</v>
      </c>
      <c r="Y250" t="s">
        <v>260</v>
      </c>
      <c r="BG250">
        <v>1</v>
      </c>
      <c r="BH250">
        <v>1330</v>
      </c>
      <c r="BI250">
        <f>($BH$289-$BH$286)/200</f>
        <v>7.0000000000000007E-2</v>
      </c>
    </row>
    <row r="251" spans="1:61" x14ac:dyDescent="0.25">
      <c r="A251">
        <v>250</v>
      </c>
      <c r="D251">
        <v>164.72397799999999</v>
      </c>
      <c r="E251" s="2">
        <v>2</v>
      </c>
      <c r="P251">
        <v>1</v>
      </c>
      <c r="Q251" t="str">
        <f t="shared" si="4"/>
        <v>2</v>
      </c>
      <c r="R251">
        <v>2</v>
      </c>
      <c r="X251" t="s">
        <v>280</v>
      </c>
      <c r="Y251" t="s">
        <v>261</v>
      </c>
      <c r="AB251" t="s">
        <v>283</v>
      </c>
      <c r="AC251" t="str">
        <f>CONCATENATE($R251,$R252,$R253,$R254)</f>
        <v>2341</v>
      </c>
      <c r="BG251">
        <v>2</v>
      </c>
      <c r="BH251">
        <v>1336</v>
      </c>
      <c r="BI251">
        <f>($BH$290-$BH$287)/200</f>
        <v>0.105</v>
      </c>
    </row>
    <row r="252" spans="1:61" x14ac:dyDescent="0.25">
      <c r="A252">
        <v>251</v>
      </c>
      <c r="D252">
        <v>164.65469400000001</v>
      </c>
      <c r="E252" s="2">
        <v>2</v>
      </c>
      <c r="P252">
        <v>1</v>
      </c>
      <c r="Q252" t="str">
        <f t="shared" si="4"/>
        <v>2</v>
      </c>
      <c r="R252">
        <v>3</v>
      </c>
      <c r="X252" t="s">
        <v>280</v>
      </c>
      <c r="Y252" t="s">
        <v>262</v>
      </c>
      <c r="BG252">
        <v>3</v>
      </c>
      <c r="BH252">
        <v>1343</v>
      </c>
      <c r="BI252">
        <f>($BH$291-$BH$288)/200</f>
        <v>0.08</v>
      </c>
    </row>
    <row r="253" spans="1:61" x14ac:dyDescent="0.25">
      <c r="A253">
        <v>252</v>
      </c>
      <c r="D253">
        <v>164.69127399999999</v>
      </c>
      <c r="E253" s="2">
        <v>2</v>
      </c>
      <c r="P253">
        <v>1</v>
      </c>
      <c r="Q253" t="str">
        <f t="shared" si="4"/>
        <v>2</v>
      </c>
      <c r="R253">
        <v>4</v>
      </c>
      <c r="X253" t="s">
        <v>280</v>
      </c>
      <c r="Y253" t="s">
        <v>259</v>
      </c>
      <c r="BG253">
        <v>4</v>
      </c>
      <c r="BH253">
        <v>1344</v>
      </c>
      <c r="BI253">
        <f>($BH$292-$BH$289)/200</f>
        <v>9.5000000000000001E-2</v>
      </c>
    </row>
    <row r="254" spans="1:61" x14ac:dyDescent="0.25">
      <c r="A254">
        <v>253</v>
      </c>
      <c r="B254">
        <v>159.658366</v>
      </c>
      <c r="C254" s="3">
        <v>1</v>
      </c>
      <c r="D254">
        <v>164.64857000000001</v>
      </c>
      <c r="E254" s="2">
        <v>2</v>
      </c>
      <c r="P254">
        <v>2</v>
      </c>
      <c r="Q254" t="str">
        <f t="shared" si="4"/>
        <v>12</v>
      </c>
      <c r="R254">
        <v>1</v>
      </c>
      <c r="X254" t="s">
        <v>280</v>
      </c>
      <c r="Y254" t="s">
        <v>260</v>
      </c>
      <c r="BG254">
        <v>1</v>
      </c>
      <c r="BH254">
        <v>1353</v>
      </c>
      <c r="BI254">
        <f>($BH$293-$BH$290)/200</f>
        <v>7.4999999999999997E-2</v>
      </c>
    </row>
    <row r="255" spans="1:61" x14ac:dyDescent="0.25">
      <c r="A255">
        <v>254</v>
      </c>
      <c r="B255">
        <v>159.61300899999998</v>
      </c>
      <c r="C255" s="3">
        <v>1</v>
      </c>
      <c r="D255">
        <v>164.61903000000001</v>
      </c>
      <c r="E255" s="2">
        <v>2</v>
      </c>
      <c r="P255">
        <v>2</v>
      </c>
      <c r="Q255" t="str">
        <f t="shared" si="4"/>
        <v>12</v>
      </c>
      <c r="R255">
        <v>2</v>
      </c>
      <c r="X255" t="s">
        <v>280</v>
      </c>
      <c r="Y255" t="s">
        <v>261</v>
      </c>
      <c r="AB255" t="s">
        <v>283</v>
      </c>
      <c r="AC255" t="str">
        <f>CONCATENATE($R255,$R256,$R257,$R258)</f>
        <v>2341</v>
      </c>
      <c r="BG255">
        <v>2</v>
      </c>
      <c r="BH255">
        <v>1359</v>
      </c>
      <c r="BI255">
        <f>($BH$294-$BH$291)/200</f>
        <v>9.5000000000000001E-2</v>
      </c>
    </row>
    <row r="256" spans="1:61" x14ac:dyDescent="0.25">
      <c r="A256">
        <v>255</v>
      </c>
      <c r="B256">
        <v>159.61300899999998</v>
      </c>
      <c r="C256" s="3">
        <v>1</v>
      </c>
      <c r="D256">
        <v>164.67841799999999</v>
      </c>
      <c r="E256" s="2">
        <v>2</v>
      </c>
      <c r="P256">
        <v>2</v>
      </c>
      <c r="Q256" t="str">
        <f t="shared" si="4"/>
        <v>12</v>
      </c>
      <c r="R256">
        <v>3</v>
      </c>
      <c r="X256" t="s">
        <v>280</v>
      </c>
      <c r="Y256" t="s">
        <v>262</v>
      </c>
      <c r="BG256">
        <v>3</v>
      </c>
      <c r="BH256">
        <v>1366</v>
      </c>
      <c r="BI256">
        <f>($BH$295-$BH$292)/200</f>
        <v>0.1</v>
      </c>
    </row>
    <row r="257" spans="1:61" x14ac:dyDescent="0.25">
      <c r="A257">
        <v>256</v>
      </c>
      <c r="B257">
        <v>159.683877</v>
      </c>
      <c r="C257" s="3">
        <v>1</v>
      </c>
      <c r="D257">
        <v>164.77862099999999</v>
      </c>
      <c r="E257" s="2">
        <v>2</v>
      </c>
      <c r="P257">
        <v>2</v>
      </c>
      <c r="Q257" t="str">
        <f t="shared" si="4"/>
        <v>12</v>
      </c>
      <c r="R257">
        <v>4</v>
      </c>
      <c r="X257" t="s">
        <v>280</v>
      </c>
      <c r="Y257" t="s">
        <v>259</v>
      </c>
      <c r="BG257">
        <v>4</v>
      </c>
      <c r="BH257">
        <v>1367</v>
      </c>
      <c r="BI257">
        <f>($BH$296-$BH$293)/200</f>
        <v>8.5000000000000006E-2</v>
      </c>
    </row>
    <row r="258" spans="1:61" x14ac:dyDescent="0.25">
      <c r="A258">
        <v>257</v>
      </c>
      <c r="B258">
        <v>159.69321399999998</v>
      </c>
      <c r="C258" s="3">
        <v>1</v>
      </c>
      <c r="D258">
        <v>164.77545699999999</v>
      </c>
      <c r="E258" s="2">
        <v>2</v>
      </c>
      <c r="P258">
        <v>2</v>
      </c>
      <c r="Q258" t="str">
        <f t="shared" ref="Q258:Q321" si="5">CONCATENATE(C258,E258,G258,I258)</f>
        <v>12</v>
      </c>
      <c r="R258">
        <v>1</v>
      </c>
      <c r="X258" t="s">
        <v>280</v>
      </c>
      <c r="Y258" t="s">
        <v>260</v>
      </c>
      <c r="BG258">
        <v>1</v>
      </c>
      <c r="BH258">
        <v>1374</v>
      </c>
      <c r="BI258">
        <f>($BH$297-$BH$294)/200</f>
        <v>7.4999999999999997E-2</v>
      </c>
    </row>
    <row r="259" spans="1:61" x14ac:dyDescent="0.25">
      <c r="A259">
        <v>258</v>
      </c>
      <c r="B259">
        <v>159.78637699999999</v>
      </c>
      <c r="C259" s="3">
        <v>1</v>
      </c>
      <c r="P259">
        <v>1</v>
      </c>
      <c r="Q259" t="str">
        <f t="shared" si="5"/>
        <v>1</v>
      </c>
      <c r="R259">
        <v>2</v>
      </c>
      <c r="X259" t="s">
        <v>280</v>
      </c>
      <c r="Y259" t="s">
        <v>261</v>
      </c>
      <c r="AB259" t="s">
        <v>283</v>
      </c>
      <c r="AC259" t="str">
        <f>CONCATENATE($R259,$R260,$R261,$R262)</f>
        <v>2341</v>
      </c>
      <c r="BG259">
        <v>2</v>
      </c>
      <c r="BH259">
        <v>1381</v>
      </c>
      <c r="BI259">
        <f>($BH$298-$BH$295)/200</f>
        <v>7.4999999999999997E-2</v>
      </c>
    </row>
    <row r="260" spans="1:61" x14ac:dyDescent="0.25">
      <c r="A260">
        <v>259</v>
      </c>
      <c r="B260">
        <v>159.79091799999998</v>
      </c>
      <c r="C260" s="3">
        <v>1</v>
      </c>
      <c r="P260">
        <v>1</v>
      </c>
      <c r="Q260" t="str">
        <f t="shared" si="5"/>
        <v>1</v>
      </c>
      <c r="R260">
        <v>3</v>
      </c>
      <c r="X260" t="s">
        <v>280</v>
      </c>
      <c r="Y260" t="s">
        <v>262</v>
      </c>
      <c r="BG260">
        <v>3</v>
      </c>
      <c r="BH260">
        <v>1389</v>
      </c>
      <c r="BI260">
        <f>($BH$299-$BH$296)/200</f>
        <v>0.105</v>
      </c>
    </row>
    <row r="261" spans="1:61" x14ac:dyDescent="0.25">
      <c r="A261">
        <v>260</v>
      </c>
      <c r="B261">
        <v>159.658366</v>
      </c>
      <c r="C261" s="3">
        <v>1</v>
      </c>
      <c r="P261">
        <v>1</v>
      </c>
      <c r="Q261" t="str">
        <f t="shared" si="5"/>
        <v>1</v>
      </c>
      <c r="R261">
        <v>4</v>
      </c>
      <c r="X261" t="s">
        <v>280</v>
      </c>
      <c r="Y261" t="s">
        <v>259</v>
      </c>
      <c r="BG261">
        <v>4</v>
      </c>
      <c r="BH261">
        <v>1389</v>
      </c>
      <c r="BI261">
        <f>($BH$300-$BH$297)/200</f>
        <v>8.5000000000000006E-2</v>
      </c>
    </row>
    <row r="262" spans="1:61" x14ac:dyDescent="0.25">
      <c r="A262">
        <v>261</v>
      </c>
      <c r="H262">
        <v>159.27678499999999</v>
      </c>
      <c r="I262" s="4">
        <v>4</v>
      </c>
      <c r="P262">
        <v>1</v>
      </c>
      <c r="Q262" t="str">
        <f t="shared" si="5"/>
        <v>4</v>
      </c>
      <c r="R262">
        <v>1</v>
      </c>
      <c r="X262" t="s">
        <v>280</v>
      </c>
      <c r="Y262" t="s">
        <v>260</v>
      </c>
      <c r="BG262">
        <v>1</v>
      </c>
      <c r="BH262">
        <v>1399</v>
      </c>
      <c r="BI262">
        <f>($BH$301-$BH$298)/200</f>
        <v>7.4999999999999997E-2</v>
      </c>
    </row>
    <row r="263" spans="1:61" x14ac:dyDescent="0.25">
      <c r="A263">
        <v>262</v>
      </c>
      <c r="F263">
        <v>158.83382499999999</v>
      </c>
      <c r="G263" s="5">
        <v>3</v>
      </c>
      <c r="H263">
        <v>159.25571399999998</v>
      </c>
      <c r="I263" s="4">
        <v>4</v>
      </c>
      <c r="P263">
        <v>2</v>
      </c>
      <c r="Q263" t="str">
        <f t="shared" si="5"/>
        <v>34</v>
      </c>
      <c r="R263">
        <v>2</v>
      </c>
      <c r="X263" t="s">
        <v>280</v>
      </c>
      <c r="Y263" t="s">
        <v>261</v>
      </c>
      <c r="AB263" t="s">
        <v>283</v>
      </c>
      <c r="AC263" t="str">
        <f>CONCATENATE($R263,$R264,$R265,$R266)</f>
        <v>2341</v>
      </c>
      <c r="BG263">
        <v>2</v>
      </c>
      <c r="BH263">
        <v>1405</v>
      </c>
      <c r="BI263">
        <f>($BH$302-$BH$299)/200</f>
        <v>7.4999999999999997E-2</v>
      </c>
    </row>
    <row r="264" spans="1:61" x14ac:dyDescent="0.25">
      <c r="A264">
        <v>263</v>
      </c>
      <c r="F264">
        <v>158.83413200000001</v>
      </c>
      <c r="G264" s="5">
        <v>3</v>
      </c>
      <c r="H264">
        <v>159.30601899999999</v>
      </c>
      <c r="I264" s="4">
        <v>4</v>
      </c>
      <c r="P264">
        <v>2</v>
      </c>
      <c r="Q264" t="str">
        <f t="shared" si="5"/>
        <v>34</v>
      </c>
      <c r="R264">
        <v>3</v>
      </c>
      <c r="X264" t="s">
        <v>280</v>
      </c>
      <c r="Y264" t="s">
        <v>262</v>
      </c>
      <c r="BG264">
        <v>3</v>
      </c>
      <c r="BH264">
        <v>1412</v>
      </c>
      <c r="BI264">
        <f>($BH$303-$BH$300)/200</f>
        <v>9.5000000000000001E-2</v>
      </c>
    </row>
    <row r="265" spans="1:61" x14ac:dyDescent="0.25">
      <c r="A265">
        <v>264</v>
      </c>
      <c r="F265">
        <v>158.79239699999999</v>
      </c>
      <c r="G265" s="5">
        <v>3</v>
      </c>
      <c r="H265">
        <v>159.253163</v>
      </c>
      <c r="I265" s="4">
        <v>4</v>
      </c>
      <c r="P265">
        <v>2</v>
      </c>
      <c r="Q265" t="str">
        <f t="shared" si="5"/>
        <v>34</v>
      </c>
      <c r="R265">
        <v>4</v>
      </c>
      <c r="X265" t="s">
        <v>280</v>
      </c>
      <c r="Y265" t="s">
        <v>259</v>
      </c>
      <c r="BG265">
        <v>4</v>
      </c>
      <c r="BH265">
        <v>1413</v>
      </c>
      <c r="BI265">
        <f>($BH$304-$BH$301)/200</f>
        <v>8.5000000000000006E-2</v>
      </c>
    </row>
    <row r="266" spans="1:61" x14ac:dyDescent="0.25">
      <c r="A266">
        <v>265</v>
      </c>
      <c r="F266">
        <v>158.82811099999998</v>
      </c>
      <c r="G266" s="5">
        <v>3</v>
      </c>
      <c r="H266">
        <v>159.28785599999998</v>
      </c>
      <c r="I266" s="4">
        <v>4</v>
      </c>
      <c r="P266">
        <v>2</v>
      </c>
      <c r="Q266" t="str">
        <f t="shared" si="5"/>
        <v>34</v>
      </c>
      <c r="R266">
        <v>1</v>
      </c>
      <c r="X266" t="s">
        <v>280</v>
      </c>
      <c r="Y266" t="s">
        <v>260</v>
      </c>
      <c r="BG266">
        <v>1</v>
      </c>
      <c r="BH266">
        <v>1422</v>
      </c>
      <c r="BI266">
        <f>($BH$305-$BH$302)/200</f>
        <v>0.08</v>
      </c>
    </row>
    <row r="267" spans="1:61" x14ac:dyDescent="0.25">
      <c r="A267">
        <v>266</v>
      </c>
      <c r="F267">
        <v>158.76193699999999</v>
      </c>
      <c r="G267" s="5">
        <v>3</v>
      </c>
      <c r="H267">
        <v>159.32556</v>
      </c>
      <c r="I267" s="4">
        <v>4</v>
      </c>
      <c r="P267">
        <v>2</v>
      </c>
      <c r="Q267" t="str">
        <f t="shared" si="5"/>
        <v>34</v>
      </c>
      <c r="R267">
        <v>2</v>
      </c>
      <c r="X267" t="s">
        <v>280</v>
      </c>
      <c r="Y267" t="s">
        <v>261</v>
      </c>
      <c r="AB267" t="s">
        <v>283</v>
      </c>
      <c r="AC267" t="str">
        <f>CONCATENATE($R267,$R268,$R269,$R270)</f>
        <v>2341</v>
      </c>
      <c r="BG267">
        <v>2</v>
      </c>
      <c r="BH267">
        <v>1428</v>
      </c>
      <c r="BI267">
        <f>($BH$306-$BH$303)/200</f>
        <v>8.5000000000000006E-2</v>
      </c>
    </row>
    <row r="268" spans="1:61" x14ac:dyDescent="0.25">
      <c r="A268">
        <v>267</v>
      </c>
      <c r="F268">
        <v>158.77882599999998</v>
      </c>
      <c r="G268" s="5">
        <v>3</v>
      </c>
      <c r="H268">
        <v>159.373469</v>
      </c>
      <c r="I268" s="4">
        <v>4</v>
      </c>
      <c r="P268">
        <v>2</v>
      </c>
      <c r="Q268" t="str">
        <f t="shared" si="5"/>
        <v>34</v>
      </c>
      <c r="R268">
        <v>3</v>
      </c>
      <c r="X268" t="s">
        <v>280</v>
      </c>
      <c r="Y268" t="s">
        <v>262</v>
      </c>
      <c r="BG268">
        <v>3</v>
      </c>
      <c r="BH268">
        <v>1435</v>
      </c>
      <c r="BI268">
        <f>($BH$307-$BH$304)/200</f>
        <v>0.11</v>
      </c>
    </row>
    <row r="269" spans="1:61" x14ac:dyDescent="0.25">
      <c r="A269">
        <v>268</v>
      </c>
      <c r="D269">
        <v>133.35826600000001</v>
      </c>
      <c r="E269" s="2">
        <v>2</v>
      </c>
      <c r="F269">
        <v>158.77112199999999</v>
      </c>
      <c r="G269" s="5">
        <v>3</v>
      </c>
      <c r="H269">
        <v>159.27678499999999</v>
      </c>
      <c r="I269" s="4">
        <v>4</v>
      </c>
      <c r="P269">
        <v>3</v>
      </c>
      <c r="Q269" t="str">
        <f t="shared" si="5"/>
        <v>234</v>
      </c>
      <c r="R269">
        <v>4</v>
      </c>
      <c r="X269" t="s">
        <v>280</v>
      </c>
      <c r="Y269" t="s">
        <v>259</v>
      </c>
      <c r="BG269">
        <v>4</v>
      </c>
      <c r="BH269">
        <v>1435</v>
      </c>
      <c r="BI269">
        <f>($BH$308-$BH$305)/200</f>
        <v>8.5000000000000006E-2</v>
      </c>
    </row>
    <row r="270" spans="1:61" x14ac:dyDescent="0.25">
      <c r="A270">
        <v>269</v>
      </c>
      <c r="D270">
        <v>133.341477</v>
      </c>
      <c r="E270" s="2">
        <v>2</v>
      </c>
      <c r="F270">
        <v>158.74489699999998</v>
      </c>
      <c r="G270" s="5">
        <v>3</v>
      </c>
      <c r="P270">
        <v>2</v>
      </c>
      <c r="Q270" t="str">
        <f t="shared" si="5"/>
        <v>23</v>
      </c>
      <c r="R270">
        <v>1</v>
      </c>
      <c r="X270" t="s">
        <v>280</v>
      </c>
      <c r="Y270" t="s">
        <v>260</v>
      </c>
      <c r="BG270">
        <v>1</v>
      </c>
      <c r="BH270">
        <v>1443</v>
      </c>
      <c r="BI270">
        <f>($BH$309-$BH$306)/200</f>
        <v>8.5000000000000006E-2</v>
      </c>
    </row>
    <row r="271" spans="1:61" x14ac:dyDescent="0.25">
      <c r="A271">
        <v>270</v>
      </c>
      <c r="D271">
        <v>133.30918200000002</v>
      </c>
      <c r="E271" s="2">
        <v>2</v>
      </c>
      <c r="F271">
        <v>158.83382499999999</v>
      </c>
      <c r="G271" s="5">
        <v>3</v>
      </c>
      <c r="P271">
        <v>2</v>
      </c>
      <c r="Q271" t="str">
        <f t="shared" si="5"/>
        <v>23</v>
      </c>
      <c r="R271">
        <v>2</v>
      </c>
      <c r="X271" t="s">
        <v>280</v>
      </c>
      <c r="Y271" t="s">
        <v>261</v>
      </c>
      <c r="AB271" t="s">
        <v>283</v>
      </c>
      <c r="AC271" t="str">
        <f>CONCATENATE($R271,$R272,$R273,$R274)</f>
        <v>2341</v>
      </c>
      <c r="BG271">
        <v>2</v>
      </c>
      <c r="BH271">
        <v>1450</v>
      </c>
      <c r="BI271">
        <f>($BH$310-$BH$307)/200</f>
        <v>7.4999999999999997E-2</v>
      </c>
    </row>
    <row r="272" spans="1:61" x14ac:dyDescent="0.25">
      <c r="A272">
        <v>271</v>
      </c>
      <c r="D272">
        <v>133.36265300000002</v>
      </c>
      <c r="E272" s="2">
        <v>2</v>
      </c>
      <c r="P272">
        <v>1</v>
      </c>
      <c r="Q272" t="str">
        <f t="shared" si="5"/>
        <v>2</v>
      </c>
      <c r="R272">
        <v>3</v>
      </c>
      <c r="X272" t="s">
        <v>280</v>
      </c>
      <c r="Y272" t="s">
        <v>262</v>
      </c>
      <c r="BG272">
        <v>3</v>
      </c>
      <c r="BH272">
        <v>1457</v>
      </c>
      <c r="BI272">
        <f>($BH$311-$BH$308)/200</f>
        <v>0.105</v>
      </c>
    </row>
    <row r="273" spans="1:61" x14ac:dyDescent="0.25">
      <c r="A273">
        <v>272</v>
      </c>
      <c r="D273">
        <v>133.36612000000002</v>
      </c>
      <c r="E273" s="2">
        <v>2</v>
      </c>
      <c r="P273">
        <v>1</v>
      </c>
      <c r="Q273" t="str">
        <f t="shared" si="5"/>
        <v>2</v>
      </c>
      <c r="R273">
        <v>4</v>
      </c>
      <c r="X273" t="s">
        <v>280</v>
      </c>
      <c r="Y273" t="s">
        <v>259</v>
      </c>
      <c r="BG273">
        <v>4</v>
      </c>
      <c r="BH273">
        <v>1458</v>
      </c>
      <c r="BI273">
        <f>($BH$312-$BH$309)/200</f>
        <v>0.08</v>
      </c>
    </row>
    <row r="274" spans="1:61" x14ac:dyDescent="0.25">
      <c r="A274">
        <v>273</v>
      </c>
      <c r="D274">
        <v>133.39046200000001</v>
      </c>
      <c r="E274" s="2">
        <v>2</v>
      </c>
      <c r="P274">
        <v>1</v>
      </c>
      <c r="Q274" t="str">
        <f t="shared" si="5"/>
        <v>2</v>
      </c>
      <c r="R274">
        <v>1</v>
      </c>
      <c r="X274" t="s">
        <v>280</v>
      </c>
      <c r="Y274" t="s">
        <v>260</v>
      </c>
      <c r="BG274">
        <v>1</v>
      </c>
      <c r="BH274">
        <v>1464</v>
      </c>
      <c r="BI274">
        <f>($BH$313-$BH$310)/200</f>
        <v>7.4999999999999997E-2</v>
      </c>
    </row>
    <row r="275" spans="1:61" x14ac:dyDescent="0.25">
      <c r="A275">
        <v>274</v>
      </c>
      <c r="D275">
        <v>133.343163</v>
      </c>
      <c r="E275" s="2">
        <v>2</v>
      </c>
      <c r="P275">
        <v>1</v>
      </c>
      <c r="Q275" t="str">
        <f t="shared" si="5"/>
        <v>2</v>
      </c>
      <c r="R275">
        <v>2</v>
      </c>
      <c r="X275" t="s">
        <v>280</v>
      </c>
      <c r="Y275" t="s">
        <v>261</v>
      </c>
      <c r="AB275" t="s">
        <v>283</v>
      </c>
      <c r="AC275" t="str">
        <f>CONCATENATE($R275,$R276,$R277,$R278)</f>
        <v>2341</v>
      </c>
      <c r="BG275">
        <v>2</v>
      </c>
      <c r="BH275">
        <v>1472</v>
      </c>
      <c r="BI275">
        <f>($BH$314-$BH$311)/200</f>
        <v>7.0000000000000007E-2</v>
      </c>
    </row>
    <row r="276" spans="1:61" x14ac:dyDescent="0.25">
      <c r="A276">
        <v>275</v>
      </c>
      <c r="B276">
        <v>127.466374</v>
      </c>
      <c r="C276" s="3">
        <v>1</v>
      </c>
      <c r="D276">
        <v>133.41280800000001</v>
      </c>
      <c r="E276" s="2">
        <v>2</v>
      </c>
      <c r="P276">
        <v>2</v>
      </c>
      <c r="Q276" t="str">
        <f t="shared" si="5"/>
        <v>12</v>
      </c>
      <c r="R276">
        <v>3</v>
      </c>
      <c r="X276" t="s">
        <v>280</v>
      </c>
      <c r="Y276" t="s">
        <v>262</v>
      </c>
      <c r="BG276">
        <v>3</v>
      </c>
      <c r="BH276">
        <v>1480</v>
      </c>
      <c r="BI276">
        <f>($BH$315-$BH$312)/200</f>
        <v>0.1</v>
      </c>
    </row>
    <row r="277" spans="1:61" x14ac:dyDescent="0.25">
      <c r="A277">
        <v>276</v>
      </c>
      <c r="B277">
        <v>127.455918</v>
      </c>
      <c r="C277" s="3">
        <v>1</v>
      </c>
      <c r="D277">
        <v>133.44530600000002</v>
      </c>
      <c r="E277" s="2">
        <v>2</v>
      </c>
      <c r="P277">
        <v>2</v>
      </c>
      <c r="Q277" t="str">
        <f t="shared" si="5"/>
        <v>12</v>
      </c>
      <c r="R277">
        <v>4</v>
      </c>
      <c r="X277" t="s">
        <v>280</v>
      </c>
      <c r="Y277" t="s">
        <v>259</v>
      </c>
      <c r="BG277">
        <v>4</v>
      </c>
      <c r="BH277">
        <v>1482</v>
      </c>
      <c r="BI277">
        <f>($BH$316-$BH$313)/200</f>
        <v>0.09</v>
      </c>
    </row>
    <row r="278" spans="1:61" x14ac:dyDescent="0.25">
      <c r="A278">
        <v>277</v>
      </c>
      <c r="B278">
        <v>127.45520100000002</v>
      </c>
      <c r="C278" s="3">
        <v>1</v>
      </c>
      <c r="D278">
        <v>133.35826600000001</v>
      </c>
      <c r="E278" s="2">
        <v>2</v>
      </c>
      <c r="P278">
        <v>2</v>
      </c>
      <c r="Q278" t="str">
        <f t="shared" si="5"/>
        <v>12</v>
      </c>
      <c r="R278">
        <v>1</v>
      </c>
      <c r="X278" t="s">
        <v>280</v>
      </c>
      <c r="Y278" t="s">
        <v>260</v>
      </c>
      <c r="BG278">
        <v>1</v>
      </c>
      <c r="BH278">
        <v>1486</v>
      </c>
      <c r="BI278">
        <f>($BH$317-$BH$314)/200</f>
        <v>0.08</v>
      </c>
    </row>
    <row r="279" spans="1:61" x14ac:dyDescent="0.25">
      <c r="A279">
        <v>278</v>
      </c>
      <c r="B279">
        <v>127.50576900000002</v>
      </c>
      <c r="C279" s="3">
        <v>1</v>
      </c>
      <c r="P279">
        <v>1</v>
      </c>
      <c r="Q279" t="str">
        <f t="shared" si="5"/>
        <v>1</v>
      </c>
      <c r="R279">
        <v>2</v>
      </c>
      <c r="X279" t="s">
        <v>280</v>
      </c>
      <c r="Y279" t="s">
        <v>261</v>
      </c>
      <c r="BG279">
        <v>2</v>
      </c>
      <c r="BH279">
        <v>1495</v>
      </c>
      <c r="BI279">
        <f>($BH$318-$BH$315)/200</f>
        <v>0.08</v>
      </c>
    </row>
    <row r="280" spans="1:61" x14ac:dyDescent="0.25">
      <c r="A280">
        <v>279</v>
      </c>
      <c r="B280">
        <v>127.426682</v>
      </c>
      <c r="C280" s="3">
        <v>1</v>
      </c>
      <c r="P280">
        <v>1</v>
      </c>
      <c r="Q280" t="str">
        <f t="shared" si="5"/>
        <v>1</v>
      </c>
      <c r="R280" t="s">
        <v>22</v>
      </c>
      <c r="X280" t="s">
        <v>280</v>
      </c>
      <c r="Y280" t="s">
        <v>262</v>
      </c>
      <c r="BG280" t="s">
        <v>22</v>
      </c>
      <c r="BH280">
        <v>1503</v>
      </c>
      <c r="BI280">
        <f>($BH$319-$BH$316)/200</f>
        <v>0.1</v>
      </c>
    </row>
    <row r="281" spans="1:61" x14ac:dyDescent="0.25">
      <c r="A281">
        <v>280</v>
      </c>
      <c r="B281">
        <v>127.36423600000001</v>
      </c>
      <c r="C281" s="3">
        <v>1</v>
      </c>
      <c r="P281">
        <v>1</v>
      </c>
      <c r="Q281" t="str">
        <f t="shared" si="5"/>
        <v>1</v>
      </c>
      <c r="R281" t="s">
        <v>22</v>
      </c>
      <c r="X281" t="s">
        <v>280</v>
      </c>
      <c r="Y281" t="s">
        <v>259</v>
      </c>
      <c r="BG281" t="s">
        <v>22</v>
      </c>
      <c r="BH281">
        <v>1505</v>
      </c>
      <c r="BI281">
        <f>($BH$320-$BH$317)/200</f>
        <v>0.1</v>
      </c>
    </row>
    <row r="282" spans="1:61" x14ac:dyDescent="0.25">
      <c r="A282">
        <v>281</v>
      </c>
      <c r="B282">
        <v>127.47050900000001</v>
      </c>
      <c r="C282" s="3">
        <v>1</v>
      </c>
      <c r="P282">
        <v>1</v>
      </c>
      <c r="Q282" t="str">
        <f t="shared" si="5"/>
        <v>1</v>
      </c>
      <c r="R282">
        <v>1</v>
      </c>
      <c r="X282" t="s">
        <v>280</v>
      </c>
      <c r="Y282" t="s">
        <v>260</v>
      </c>
      <c r="AB282" t="s">
        <v>280</v>
      </c>
      <c r="AC282" t="str">
        <f>CONCATENATE($R282,$R283,$R284,$R285)</f>
        <v>1432</v>
      </c>
      <c r="BG282">
        <v>1</v>
      </c>
      <c r="BH282">
        <v>1506</v>
      </c>
      <c r="BI282">
        <f>($BH$321-$BH$318)/200</f>
        <v>7.4999999999999997E-2</v>
      </c>
    </row>
    <row r="283" spans="1:61" x14ac:dyDescent="0.25">
      <c r="A283">
        <v>282</v>
      </c>
      <c r="B283">
        <v>127.4451</v>
      </c>
      <c r="C283" s="3">
        <v>1</v>
      </c>
      <c r="H283">
        <v>127.95443800000001</v>
      </c>
      <c r="I283" s="4">
        <v>4</v>
      </c>
      <c r="P283">
        <v>2</v>
      </c>
      <c r="Q283" t="str">
        <f t="shared" si="5"/>
        <v>14</v>
      </c>
      <c r="R283">
        <v>4</v>
      </c>
      <c r="X283" t="s">
        <v>280</v>
      </c>
      <c r="Y283" t="s">
        <v>261</v>
      </c>
      <c r="BG283">
        <v>4</v>
      </c>
      <c r="BH283">
        <v>1506</v>
      </c>
      <c r="BI283">
        <f>($BH$322-$BH$319)/200</f>
        <v>9.5000000000000001E-2</v>
      </c>
    </row>
    <row r="284" spans="1:61" x14ac:dyDescent="0.25">
      <c r="A284">
        <v>283</v>
      </c>
      <c r="H284">
        <v>128.001126</v>
      </c>
      <c r="I284" s="4">
        <v>4</v>
      </c>
      <c r="P284">
        <v>1</v>
      </c>
      <c r="Q284" t="str">
        <f t="shared" si="5"/>
        <v>4</v>
      </c>
      <c r="R284">
        <v>3</v>
      </c>
      <c r="X284" t="s">
        <v>280</v>
      </c>
      <c r="Y284" t="s">
        <v>262</v>
      </c>
      <c r="BG284">
        <v>3</v>
      </c>
      <c r="BH284">
        <v>1519</v>
      </c>
      <c r="BI284">
        <f>($BH$323-$BH$320)/200</f>
        <v>0.1</v>
      </c>
    </row>
    <row r="285" spans="1:61" x14ac:dyDescent="0.25">
      <c r="A285">
        <v>284</v>
      </c>
      <c r="F285">
        <v>127.09178600000001</v>
      </c>
      <c r="G285" s="5">
        <v>3</v>
      </c>
      <c r="H285">
        <v>128.04239699999999</v>
      </c>
      <c r="I285" s="4">
        <v>4</v>
      </c>
      <c r="P285">
        <v>2</v>
      </c>
      <c r="Q285" t="str">
        <f t="shared" si="5"/>
        <v>34</v>
      </c>
      <c r="R285">
        <v>2</v>
      </c>
      <c r="X285" t="s">
        <v>280</v>
      </c>
      <c r="Y285" t="s">
        <v>259</v>
      </c>
      <c r="BG285">
        <v>2</v>
      </c>
      <c r="BH285">
        <v>1521</v>
      </c>
      <c r="BI285">
        <f>($BH$324-$BH$321)/200</f>
        <v>0.115</v>
      </c>
    </row>
    <row r="286" spans="1:61" x14ac:dyDescent="0.25">
      <c r="A286">
        <v>285</v>
      </c>
      <c r="F286">
        <v>127.058572</v>
      </c>
      <c r="G286" s="5">
        <v>3</v>
      </c>
      <c r="H286">
        <v>128.08622400000002</v>
      </c>
      <c r="I286" s="4">
        <v>4</v>
      </c>
      <c r="P286">
        <v>2</v>
      </c>
      <c r="Q286" t="str">
        <f t="shared" si="5"/>
        <v>34</v>
      </c>
      <c r="R286">
        <v>1</v>
      </c>
      <c r="X286" t="s">
        <v>280</v>
      </c>
      <c r="Y286" t="s">
        <v>260</v>
      </c>
      <c r="AB286" t="s">
        <v>280</v>
      </c>
      <c r="AC286" t="str">
        <f>CONCATENATE($R286,$R287,$R288,$R289)</f>
        <v>1432</v>
      </c>
      <c r="BG286">
        <v>1</v>
      </c>
      <c r="BH286">
        <v>1533</v>
      </c>
      <c r="BI286">
        <f>($BH$325-$BH$322)/200</f>
        <v>0.08</v>
      </c>
    </row>
    <row r="287" spans="1:61" x14ac:dyDescent="0.25">
      <c r="A287">
        <v>286</v>
      </c>
      <c r="F287">
        <v>127.152142</v>
      </c>
      <c r="G287" s="5">
        <v>3</v>
      </c>
      <c r="H287">
        <v>128.073418</v>
      </c>
      <c r="I287" s="4">
        <v>4</v>
      </c>
      <c r="P287">
        <v>2</v>
      </c>
      <c r="Q287" t="str">
        <f t="shared" si="5"/>
        <v>34</v>
      </c>
      <c r="R287">
        <v>4</v>
      </c>
      <c r="X287" t="s">
        <v>280</v>
      </c>
      <c r="Y287" t="s">
        <v>260</v>
      </c>
      <c r="BG287">
        <v>4</v>
      </c>
      <c r="BH287">
        <v>1535</v>
      </c>
      <c r="BI287">
        <f>($BH$331-$BH$328)/200</f>
        <v>0.08</v>
      </c>
    </row>
    <row r="288" spans="1:61" x14ac:dyDescent="0.25">
      <c r="A288">
        <v>287</v>
      </c>
      <c r="F288">
        <v>127.086938</v>
      </c>
      <c r="G288" s="5">
        <v>3</v>
      </c>
      <c r="H288">
        <v>128.10326500000002</v>
      </c>
      <c r="I288" s="4">
        <v>4</v>
      </c>
      <c r="P288">
        <v>2</v>
      </c>
      <c r="Q288" t="str">
        <f t="shared" si="5"/>
        <v>34</v>
      </c>
      <c r="R288">
        <v>3</v>
      </c>
      <c r="X288" t="s">
        <v>280</v>
      </c>
      <c r="Y288" t="s">
        <v>261</v>
      </c>
      <c r="BG288">
        <v>3</v>
      </c>
      <c r="BH288">
        <v>1544</v>
      </c>
      <c r="BI288">
        <f>($BH$332-$BH$329)/200</f>
        <v>0.115</v>
      </c>
    </row>
    <row r="289" spans="1:61" x14ac:dyDescent="0.25">
      <c r="A289">
        <v>288</v>
      </c>
      <c r="F289">
        <v>127.05479100000001</v>
      </c>
      <c r="G289" s="5">
        <v>3</v>
      </c>
      <c r="H289">
        <v>128.14893000000001</v>
      </c>
      <c r="I289" s="4">
        <v>4</v>
      </c>
      <c r="P289">
        <v>2</v>
      </c>
      <c r="Q289" t="str">
        <f t="shared" si="5"/>
        <v>34</v>
      </c>
      <c r="R289">
        <v>2</v>
      </c>
      <c r="X289" t="s">
        <v>280</v>
      </c>
      <c r="Y289" t="s">
        <v>262</v>
      </c>
      <c r="BG289">
        <v>2</v>
      </c>
      <c r="BH289">
        <v>1547</v>
      </c>
      <c r="BI289">
        <f>($BH$333-$BH$330)/200</f>
        <v>7.0000000000000007E-2</v>
      </c>
    </row>
    <row r="290" spans="1:61" x14ac:dyDescent="0.25">
      <c r="A290">
        <v>289</v>
      </c>
      <c r="F290">
        <v>127.34708900000001</v>
      </c>
      <c r="G290" s="5">
        <v>3</v>
      </c>
      <c r="H290">
        <v>128.10724300000001</v>
      </c>
      <c r="I290" s="4">
        <v>4</v>
      </c>
      <c r="P290">
        <v>2</v>
      </c>
      <c r="Q290" t="str">
        <f t="shared" si="5"/>
        <v>34</v>
      </c>
      <c r="R290">
        <v>1</v>
      </c>
      <c r="X290" t="s">
        <v>280</v>
      </c>
      <c r="Y290" t="s">
        <v>259</v>
      </c>
      <c r="AB290" t="s">
        <v>280</v>
      </c>
      <c r="AC290" t="str">
        <f>CONCATENATE($R290,$R291,$R292,$R293)</f>
        <v>1432</v>
      </c>
      <c r="BG290">
        <v>1</v>
      </c>
      <c r="BH290">
        <v>1556</v>
      </c>
      <c r="BI290">
        <f>($BH$334-$BH$331)/200</f>
        <v>0.09</v>
      </c>
    </row>
    <row r="291" spans="1:61" x14ac:dyDescent="0.25">
      <c r="A291">
        <v>290</v>
      </c>
      <c r="F291">
        <v>127.323464</v>
      </c>
      <c r="G291" s="5">
        <v>3</v>
      </c>
      <c r="H291">
        <v>127.983113</v>
      </c>
      <c r="I291" s="4">
        <v>4</v>
      </c>
      <c r="P291">
        <v>2</v>
      </c>
      <c r="Q291" t="str">
        <f t="shared" si="5"/>
        <v>34</v>
      </c>
      <c r="R291">
        <v>4</v>
      </c>
      <c r="X291" t="s">
        <v>280</v>
      </c>
      <c r="Y291" t="s">
        <v>260</v>
      </c>
      <c r="BG291">
        <v>4</v>
      </c>
      <c r="BH291">
        <v>1560</v>
      </c>
      <c r="BI291">
        <f>($BH$335-$BH$332)/200</f>
        <v>7.0000000000000007E-2</v>
      </c>
    </row>
    <row r="292" spans="1:61" x14ac:dyDescent="0.25">
      <c r="A292">
        <v>291</v>
      </c>
      <c r="D292">
        <v>108.846532</v>
      </c>
      <c r="E292" s="2">
        <v>2</v>
      </c>
      <c r="F292">
        <v>127.09178600000001</v>
      </c>
      <c r="G292" s="5">
        <v>3</v>
      </c>
      <c r="P292">
        <v>2</v>
      </c>
      <c r="Q292" t="str">
        <f t="shared" si="5"/>
        <v>23</v>
      </c>
      <c r="R292">
        <v>3</v>
      </c>
      <c r="X292" t="s">
        <v>280</v>
      </c>
      <c r="Y292" t="s">
        <v>261</v>
      </c>
      <c r="BG292">
        <v>3</v>
      </c>
      <c r="BH292">
        <v>1566</v>
      </c>
      <c r="BI292">
        <f>($BH$336-$BH$333)/200</f>
        <v>8.5000000000000006E-2</v>
      </c>
    </row>
    <row r="293" spans="1:61" x14ac:dyDescent="0.25">
      <c r="A293">
        <v>292</v>
      </c>
      <c r="D293">
        <v>108.85846800000002</v>
      </c>
      <c r="E293" s="2">
        <v>2</v>
      </c>
      <c r="P293">
        <v>1</v>
      </c>
      <c r="Q293" t="str">
        <f t="shared" si="5"/>
        <v>2</v>
      </c>
      <c r="R293">
        <v>2</v>
      </c>
      <c r="X293" t="s">
        <v>280</v>
      </c>
      <c r="Y293" t="s">
        <v>262</v>
      </c>
      <c r="BG293">
        <v>2</v>
      </c>
      <c r="BH293">
        <v>1571</v>
      </c>
      <c r="BI293">
        <f>($BH$337-$BH$334)/200</f>
        <v>0.09</v>
      </c>
    </row>
    <row r="294" spans="1:61" x14ac:dyDescent="0.25">
      <c r="A294">
        <v>293</v>
      </c>
      <c r="D294">
        <v>108.87765200000001</v>
      </c>
      <c r="E294" s="2">
        <v>2</v>
      </c>
      <c r="P294">
        <v>1</v>
      </c>
      <c r="Q294" t="str">
        <f t="shared" si="5"/>
        <v>2</v>
      </c>
      <c r="R294">
        <v>1</v>
      </c>
      <c r="X294" t="s">
        <v>280</v>
      </c>
      <c r="Y294" t="s">
        <v>259</v>
      </c>
      <c r="AB294" t="s">
        <v>280</v>
      </c>
      <c r="AC294" t="str">
        <f>CONCATENATE($R294,$R295,$R296,$R297)</f>
        <v>1432</v>
      </c>
      <c r="BG294">
        <v>1</v>
      </c>
      <c r="BH294">
        <v>1579</v>
      </c>
      <c r="BI294">
        <f>($BH$338-$BH$335)/200</f>
        <v>7.0000000000000007E-2</v>
      </c>
    </row>
    <row r="295" spans="1:61" x14ac:dyDescent="0.25">
      <c r="A295">
        <v>294</v>
      </c>
      <c r="D295">
        <v>108.89122500000001</v>
      </c>
      <c r="E295" s="2">
        <v>2</v>
      </c>
      <c r="P295">
        <v>1</v>
      </c>
      <c r="Q295" t="str">
        <f t="shared" si="5"/>
        <v>2</v>
      </c>
      <c r="R295">
        <v>4</v>
      </c>
      <c r="X295" t="s">
        <v>280</v>
      </c>
      <c r="Y295" t="s">
        <v>260</v>
      </c>
      <c r="BG295">
        <v>4</v>
      </c>
      <c r="BH295">
        <v>1586</v>
      </c>
      <c r="BI295">
        <f>($BH$339-$BH$336)/200</f>
        <v>0.09</v>
      </c>
    </row>
    <row r="296" spans="1:61" x14ac:dyDescent="0.25">
      <c r="A296">
        <v>295</v>
      </c>
      <c r="D296">
        <v>108.88800900000001</v>
      </c>
      <c r="E296" s="2">
        <v>2</v>
      </c>
      <c r="P296">
        <v>1</v>
      </c>
      <c r="Q296" t="str">
        <f t="shared" si="5"/>
        <v>2</v>
      </c>
      <c r="R296">
        <v>3</v>
      </c>
      <c r="X296" t="s">
        <v>280</v>
      </c>
      <c r="Y296" t="s">
        <v>261</v>
      </c>
      <c r="BG296">
        <v>3</v>
      </c>
      <c r="BH296">
        <v>1588</v>
      </c>
      <c r="BI296">
        <f>($BH$340-$BH$337)/200</f>
        <v>0.08</v>
      </c>
    </row>
    <row r="297" spans="1:61" x14ac:dyDescent="0.25">
      <c r="A297">
        <v>296</v>
      </c>
      <c r="D297">
        <v>108.89882700000001</v>
      </c>
      <c r="E297" s="2">
        <v>2</v>
      </c>
      <c r="P297">
        <v>1</v>
      </c>
      <c r="Q297" t="str">
        <f t="shared" si="5"/>
        <v>2</v>
      </c>
      <c r="R297">
        <v>2</v>
      </c>
      <c r="X297" t="s">
        <v>280</v>
      </c>
      <c r="Y297" t="s">
        <v>262</v>
      </c>
      <c r="BG297">
        <v>2</v>
      </c>
      <c r="BH297">
        <v>1594</v>
      </c>
      <c r="BI297">
        <f>($BH$341-$BH$338)/200</f>
        <v>0.105</v>
      </c>
    </row>
    <row r="298" spans="1:61" x14ac:dyDescent="0.25">
      <c r="A298">
        <v>297</v>
      </c>
      <c r="B298">
        <v>102.01546</v>
      </c>
      <c r="C298" s="3">
        <v>1</v>
      </c>
      <c r="D298">
        <v>108.798878</v>
      </c>
      <c r="E298" s="2">
        <v>2</v>
      </c>
      <c r="P298">
        <v>2</v>
      </c>
      <c r="Q298" t="str">
        <f t="shared" si="5"/>
        <v>12</v>
      </c>
      <c r="R298">
        <v>1</v>
      </c>
      <c r="X298" t="s">
        <v>280</v>
      </c>
      <c r="Y298" t="s">
        <v>259</v>
      </c>
      <c r="AB298" t="s">
        <v>280</v>
      </c>
      <c r="AC298" t="str">
        <f>CONCATENATE($R298,$R299,$R300,$R301)</f>
        <v>1432</v>
      </c>
      <c r="BG298">
        <v>1</v>
      </c>
      <c r="BH298">
        <v>1601</v>
      </c>
      <c r="BI298">
        <f>($BH$342-$BH$339)/200</f>
        <v>6.5000000000000002E-2</v>
      </c>
    </row>
    <row r="299" spans="1:61" x14ac:dyDescent="0.25">
      <c r="A299">
        <v>298</v>
      </c>
      <c r="B299">
        <v>102.058316</v>
      </c>
      <c r="C299" s="3">
        <v>1</v>
      </c>
      <c r="D299">
        <v>108.869283</v>
      </c>
      <c r="E299" s="2">
        <v>2</v>
      </c>
      <c r="P299">
        <v>2</v>
      </c>
      <c r="Q299" t="str">
        <f t="shared" si="5"/>
        <v>12</v>
      </c>
      <c r="R299">
        <v>4</v>
      </c>
      <c r="X299" t="s">
        <v>280</v>
      </c>
      <c r="Y299" t="s">
        <v>260</v>
      </c>
      <c r="BG299">
        <v>4</v>
      </c>
      <c r="BH299">
        <v>1609</v>
      </c>
      <c r="BI299">
        <f>($BH$343-$BH$340)/200</f>
        <v>7.4999999999999997E-2</v>
      </c>
    </row>
    <row r="300" spans="1:61" x14ac:dyDescent="0.25">
      <c r="A300">
        <v>299</v>
      </c>
      <c r="B300">
        <v>102.05250100000001</v>
      </c>
      <c r="C300" s="3">
        <v>1</v>
      </c>
      <c r="D300">
        <v>108.846532</v>
      </c>
      <c r="E300" s="2">
        <v>2</v>
      </c>
      <c r="P300">
        <v>2</v>
      </c>
      <c r="Q300" t="str">
        <f t="shared" si="5"/>
        <v>12</v>
      </c>
      <c r="R300">
        <v>3</v>
      </c>
      <c r="X300" t="s">
        <v>280</v>
      </c>
      <c r="Y300" t="s">
        <v>261</v>
      </c>
      <c r="BG300">
        <v>3</v>
      </c>
      <c r="BH300">
        <v>1611</v>
      </c>
      <c r="BI300">
        <f>($BH$344-$BH$341)/200</f>
        <v>6.5000000000000002E-2</v>
      </c>
    </row>
    <row r="301" spans="1:61" x14ac:dyDescent="0.25">
      <c r="A301">
        <v>300</v>
      </c>
      <c r="B301">
        <v>102.02280500000001</v>
      </c>
      <c r="C301" s="3">
        <v>1</v>
      </c>
      <c r="P301">
        <v>1</v>
      </c>
      <c r="Q301" t="str">
        <f t="shared" si="5"/>
        <v>1</v>
      </c>
      <c r="R301">
        <v>2</v>
      </c>
      <c r="X301" t="s">
        <v>280</v>
      </c>
      <c r="Y301" t="s">
        <v>262</v>
      </c>
      <c r="BG301">
        <v>2</v>
      </c>
      <c r="BH301">
        <v>1616</v>
      </c>
      <c r="BI301">
        <f>($BH$345-$BH$342)/200</f>
        <v>0.1</v>
      </c>
    </row>
    <row r="302" spans="1:61" x14ac:dyDescent="0.25">
      <c r="A302">
        <v>301</v>
      </c>
      <c r="B302">
        <v>102.03336800000001</v>
      </c>
      <c r="C302" s="3">
        <v>1</v>
      </c>
      <c r="P302">
        <v>1</v>
      </c>
      <c r="Q302" t="str">
        <f t="shared" si="5"/>
        <v>1</v>
      </c>
      <c r="R302">
        <v>1</v>
      </c>
      <c r="X302" t="s">
        <v>280</v>
      </c>
      <c r="Y302" t="s">
        <v>259</v>
      </c>
      <c r="AB302" t="s">
        <v>280</v>
      </c>
      <c r="AC302" t="str">
        <f>CONCATENATE($R302,$R303,$R304,$R305)</f>
        <v>1432</v>
      </c>
      <c r="BG302">
        <v>1</v>
      </c>
      <c r="BH302">
        <v>1624</v>
      </c>
      <c r="BI302">
        <f>($BH$346-$BH$343)/200</f>
        <v>7.0000000000000007E-2</v>
      </c>
    </row>
    <row r="303" spans="1:61" x14ac:dyDescent="0.25">
      <c r="A303">
        <v>302</v>
      </c>
      <c r="B303">
        <v>102.000102</v>
      </c>
      <c r="C303" s="3">
        <v>1</v>
      </c>
      <c r="P303">
        <v>1</v>
      </c>
      <c r="Q303" t="str">
        <f t="shared" si="5"/>
        <v>1</v>
      </c>
      <c r="R303">
        <v>4</v>
      </c>
      <c r="X303" t="s">
        <v>280</v>
      </c>
      <c r="Y303" t="s">
        <v>260</v>
      </c>
      <c r="BG303">
        <v>4</v>
      </c>
      <c r="BH303">
        <v>1630</v>
      </c>
      <c r="BI303">
        <f>($BH$347-$BH$344)/200</f>
        <v>7.4999999999999997E-2</v>
      </c>
    </row>
    <row r="304" spans="1:61" x14ac:dyDescent="0.25">
      <c r="A304">
        <v>303</v>
      </c>
      <c r="B304">
        <v>101.903317</v>
      </c>
      <c r="C304" s="3">
        <v>1</v>
      </c>
      <c r="P304">
        <v>1</v>
      </c>
      <c r="Q304" t="str">
        <f t="shared" si="5"/>
        <v>1</v>
      </c>
      <c r="R304">
        <v>3</v>
      </c>
      <c r="X304" t="s">
        <v>280</v>
      </c>
      <c r="Y304" t="s">
        <v>261</v>
      </c>
      <c r="BG304">
        <v>3</v>
      </c>
      <c r="BH304">
        <v>1633</v>
      </c>
      <c r="BI304">
        <f>($BH$348-$BH$345)/200</f>
        <v>6.5000000000000002E-2</v>
      </c>
    </row>
    <row r="305" spans="1:61" x14ac:dyDescent="0.25">
      <c r="A305">
        <v>304</v>
      </c>
      <c r="B305">
        <v>102.01546</v>
      </c>
      <c r="C305" s="3">
        <v>1</v>
      </c>
      <c r="H305">
        <v>101.554744</v>
      </c>
      <c r="I305" s="4">
        <v>4</v>
      </c>
      <c r="P305">
        <v>2</v>
      </c>
      <c r="Q305" t="str">
        <f t="shared" si="5"/>
        <v>14</v>
      </c>
      <c r="R305">
        <v>2</v>
      </c>
      <c r="X305" t="s">
        <v>280</v>
      </c>
      <c r="Y305" t="s">
        <v>262</v>
      </c>
      <c r="BG305">
        <v>2</v>
      </c>
      <c r="BH305">
        <v>1640</v>
      </c>
      <c r="BI305">
        <f>($BH$349-$BH$346)/200</f>
        <v>9.5000000000000001E-2</v>
      </c>
    </row>
    <row r="306" spans="1:61" x14ac:dyDescent="0.25">
      <c r="A306">
        <v>305</v>
      </c>
      <c r="F306">
        <v>100.80576400000001</v>
      </c>
      <c r="G306" s="5">
        <v>3</v>
      </c>
      <c r="H306">
        <v>101.55647900000001</v>
      </c>
      <c r="I306" s="4">
        <v>4</v>
      </c>
      <c r="P306">
        <v>2</v>
      </c>
      <c r="Q306" t="str">
        <f t="shared" si="5"/>
        <v>34</v>
      </c>
      <c r="R306">
        <v>1</v>
      </c>
      <c r="X306" t="s">
        <v>280</v>
      </c>
      <c r="Y306" t="s">
        <v>259</v>
      </c>
      <c r="AB306" t="s">
        <v>280</v>
      </c>
      <c r="AC306" t="str">
        <f>CONCATENATE($R306,$R307,$R308,$R309)</f>
        <v>1432</v>
      </c>
      <c r="BG306">
        <v>1</v>
      </c>
      <c r="BH306">
        <v>1647</v>
      </c>
      <c r="BI306">
        <f>($BH$350-$BH$347)/200</f>
        <v>7.0000000000000007E-2</v>
      </c>
    </row>
    <row r="307" spans="1:61" x14ac:dyDescent="0.25">
      <c r="A307">
        <v>306</v>
      </c>
      <c r="F307">
        <v>100.801682</v>
      </c>
      <c r="G307" s="5">
        <v>3</v>
      </c>
      <c r="H307">
        <v>101.565459</v>
      </c>
      <c r="I307" s="4">
        <v>4</v>
      </c>
      <c r="P307">
        <v>2</v>
      </c>
      <c r="Q307" t="str">
        <f t="shared" si="5"/>
        <v>34</v>
      </c>
      <c r="R307">
        <v>4</v>
      </c>
      <c r="X307" t="s">
        <v>280</v>
      </c>
      <c r="Y307" t="s">
        <v>260</v>
      </c>
      <c r="BG307">
        <v>4</v>
      </c>
      <c r="BH307">
        <v>1655</v>
      </c>
      <c r="BI307">
        <f>($BH$351-$BH$348)/200</f>
        <v>0.08</v>
      </c>
    </row>
    <row r="308" spans="1:61" x14ac:dyDescent="0.25">
      <c r="A308">
        <v>307</v>
      </c>
      <c r="F308">
        <v>100.75153</v>
      </c>
      <c r="G308" s="5">
        <v>3</v>
      </c>
      <c r="H308">
        <v>101.56663400000001</v>
      </c>
      <c r="I308" s="4">
        <v>4</v>
      </c>
      <c r="P308">
        <v>2</v>
      </c>
      <c r="Q308" t="str">
        <f t="shared" si="5"/>
        <v>34</v>
      </c>
      <c r="R308">
        <v>3</v>
      </c>
      <c r="X308" t="s">
        <v>280</v>
      </c>
      <c r="Y308" t="s">
        <v>261</v>
      </c>
      <c r="BG308">
        <v>3</v>
      </c>
      <c r="BH308">
        <v>1657</v>
      </c>
      <c r="BI308">
        <f>($BH$352-$BH$349)/200</f>
        <v>0.08</v>
      </c>
    </row>
    <row r="309" spans="1:61" x14ac:dyDescent="0.25">
      <c r="A309">
        <v>308</v>
      </c>
      <c r="F309">
        <v>100.76852100000001</v>
      </c>
      <c r="G309" s="5">
        <v>3</v>
      </c>
      <c r="H309">
        <v>101.574082</v>
      </c>
      <c r="I309" s="4">
        <v>4</v>
      </c>
      <c r="P309">
        <v>2</v>
      </c>
      <c r="Q309" t="str">
        <f t="shared" si="5"/>
        <v>34</v>
      </c>
      <c r="R309">
        <v>2</v>
      </c>
      <c r="X309" t="s">
        <v>280</v>
      </c>
      <c r="Y309" t="s">
        <v>262</v>
      </c>
      <c r="BG309">
        <v>2</v>
      </c>
      <c r="BH309">
        <v>1664</v>
      </c>
      <c r="BI309">
        <f>($BH$353-$BH$350)/200</f>
        <v>0.11</v>
      </c>
    </row>
    <row r="310" spans="1:61" x14ac:dyDescent="0.25">
      <c r="A310">
        <v>309</v>
      </c>
      <c r="F310">
        <v>100.750562</v>
      </c>
      <c r="G310" s="5">
        <v>3</v>
      </c>
      <c r="H310">
        <v>101.57142900000001</v>
      </c>
      <c r="I310" s="4">
        <v>4</v>
      </c>
      <c r="P310">
        <v>2</v>
      </c>
      <c r="Q310" t="str">
        <f t="shared" si="5"/>
        <v>34</v>
      </c>
      <c r="R310">
        <v>1</v>
      </c>
      <c r="X310" t="s">
        <v>280</v>
      </c>
      <c r="Y310" t="s">
        <v>259</v>
      </c>
      <c r="AB310" t="s">
        <v>280</v>
      </c>
      <c r="AC310" t="str">
        <f>CONCATENATE($R310,$R311,$R312,$R313)</f>
        <v>1432</v>
      </c>
      <c r="BG310">
        <v>1</v>
      </c>
      <c r="BH310">
        <v>1670</v>
      </c>
      <c r="BI310">
        <f>($BH$354-$BH$351)/200</f>
        <v>7.4999999999999997E-2</v>
      </c>
    </row>
    <row r="311" spans="1:61" x14ac:dyDescent="0.25">
      <c r="A311">
        <v>310</v>
      </c>
      <c r="F311">
        <v>100.777243</v>
      </c>
      <c r="G311" s="5">
        <v>3</v>
      </c>
      <c r="H311">
        <v>101.583623</v>
      </c>
      <c r="I311" s="4">
        <v>4</v>
      </c>
      <c r="P311">
        <v>2</v>
      </c>
      <c r="Q311" t="str">
        <f t="shared" si="5"/>
        <v>34</v>
      </c>
      <c r="R311">
        <v>4</v>
      </c>
      <c r="X311" t="s">
        <v>280</v>
      </c>
      <c r="Y311" t="s">
        <v>260</v>
      </c>
      <c r="BG311">
        <v>4</v>
      </c>
      <c r="BH311">
        <v>1678</v>
      </c>
      <c r="BI311">
        <f>($BH$355-$BH$352)/200</f>
        <v>7.0000000000000007E-2</v>
      </c>
    </row>
    <row r="312" spans="1:61" x14ac:dyDescent="0.25">
      <c r="A312">
        <v>311</v>
      </c>
      <c r="F312">
        <v>100.76357300000001</v>
      </c>
      <c r="G312" s="5">
        <v>3</v>
      </c>
      <c r="H312">
        <v>101.55341800000001</v>
      </c>
      <c r="I312" s="4">
        <v>4</v>
      </c>
      <c r="P312">
        <v>2</v>
      </c>
      <c r="Q312" t="str">
        <f t="shared" si="5"/>
        <v>34</v>
      </c>
      <c r="R312">
        <v>3</v>
      </c>
      <c r="X312" t="s">
        <v>280</v>
      </c>
      <c r="Y312" t="s">
        <v>261</v>
      </c>
      <c r="BG312">
        <v>3</v>
      </c>
      <c r="BH312">
        <v>1680</v>
      </c>
      <c r="BI312">
        <f>($BH$356-$BH$353)/200</f>
        <v>7.0000000000000007E-2</v>
      </c>
    </row>
    <row r="313" spans="1:61" x14ac:dyDescent="0.25">
      <c r="A313">
        <v>312</v>
      </c>
      <c r="D313">
        <v>84.811837000000011</v>
      </c>
      <c r="E313" s="2">
        <v>2</v>
      </c>
      <c r="F313">
        <v>100.749644</v>
      </c>
      <c r="G313" s="5">
        <v>3</v>
      </c>
      <c r="H313">
        <v>101.50234700000001</v>
      </c>
      <c r="I313" s="4">
        <v>4</v>
      </c>
      <c r="P313">
        <v>3</v>
      </c>
      <c r="Q313" t="str">
        <f t="shared" si="5"/>
        <v>234</v>
      </c>
      <c r="R313">
        <v>2</v>
      </c>
      <c r="X313" t="s">
        <v>280</v>
      </c>
      <c r="Y313" t="s">
        <v>262</v>
      </c>
      <c r="BG313">
        <v>2</v>
      </c>
      <c r="BH313">
        <v>1685</v>
      </c>
      <c r="BI313">
        <f>($BH$357-$BH$354)/200</f>
        <v>0.105</v>
      </c>
    </row>
    <row r="314" spans="1:61" x14ac:dyDescent="0.25">
      <c r="A314">
        <v>313</v>
      </c>
      <c r="D314">
        <v>84.79147900000001</v>
      </c>
      <c r="E314" s="2">
        <v>2</v>
      </c>
      <c r="F314">
        <v>100.80576400000001</v>
      </c>
      <c r="G314" s="5">
        <v>3</v>
      </c>
      <c r="H314">
        <v>101.554744</v>
      </c>
      <c r="I314" s="4">
        <v>4</v>
      </c>
      <c r="P314">
        <v>3</v>
      </c>
      <c r="Q314" t="str">
        <f t="shared" si="5"/>
        <v>234</v>
      </c>
      <c r="R314">
        <v>1</v>
      </c>
      <c r="X314" t="s">
        <v>280</v>
      </c>
      <c r="Y314" t="s">
        <v>259</v>
      </c>
      <c r="AB314" t="s">
        <v>280</v>
      </c>
      <c r="AC314" t="str">
        <f>CONCATENATE($R314,$R315,$R316,$R317)</f>
        <v>1432</v>
      </c>
      <c r="BG314">
        <v>1</v>
      </c>
      <c r="BH314">
        <v>1692</v>
      </c>
      <c r="BI314">
        <f>($BH$358-$BH$355)/200</f>
        <v>8.5000000000000006E-2</v>
      </c>
    </row>
    <row r="315" spans="1:61" x14ac:dyDescent="0.25">
      <c r="A315">
        <v>314</v>
      </c>
      <c r="D315">
        <v>84.786837000000006</v>
      </c>
      <c r="E315" s="2">
        <v>2</v>
      </c>
      <c r="P315">
        <v>1</v>
      </c>
      <c r="Q315" t="str">
        <f t="shared" si="5"/>
        <v>2</v>
      </c>
      <c r="R315">
        <v>4</v>
      </c>
      <c r="X315" t="s">
        <v>280</v>
      </c>
      <c r="Y315" t="s">
        <v>260</v>
      </c>
      <c r="BG315">
        <v>4</v>
      </c>
      <c r="BH315">
        <v>1700</v>
      </c>
      <c r="BI315">
        <f>($BH$359-$BH$356)/200</f>
        <v>7.0000000000000007E-2</v>
      </c>
    </row>
    <row r="316" spans="1:61" x14ac:dyDescent="0.25">
      <c r="A316">
        <v>315</v>
      </c>
      <c r="D316">
        <v>84.802755000000005</v>
      </c>
      <c r="E316" s="2">
        <v>2</v>
      </c>
      <c r="P316">
        <v>1</v>
      </c>
      <c r="Q316" t="str">
        <f t="shared" si="5"/>
        <v>2</v>
      </c>
      <c r="R316">
        <v>3</v>
      </c>
      <c r="X316" t="s">
        <v>280</v>
      </c>
      <c r="Y316" t="s">
        <v>261</v>
      </c>
      <c r="BG316">
        <v>3</v>
      </c>
      <c r="BH316">
        <v>1703</v>
      </c>
      <c r="BI316">
        <f>($BH$360-$BH$357)/200</f>
        <v>7.0000000000000007E-2</v>
      </c>
    </row>
    <row r="317" spans="1:61" x14ac:dyDescent="0.25">
      <c r="A317">
        <v>316</v>
      </c>
      <c r="D317">
        <v>84.798826000000005</v>
      </c>
      <c r="E317" s="2">
        <v>2</v>
      </c>
      <c r="P317">
        <v>1</v>
      </c>
      <c r="Q317" t="str">
        <f t="shared" si="5"/>
        <v>2</v>
      </c>
      <c r="R317">
        <v>2</v>
      </c>
      <c r="X317" t="s">
        <v>280</v>
      </c>
      <c r="Y317" t="s">
        <v>262</v>
      </c>
      <c r="BG317">
        <v>2</v>
      </c>
      <c r="BH317">
        <v>1708</v>
      </c>
      <c r="BI317">
        <f>($BH$361-$BH$358)/200</f>
        <v>9.5000000000000001E-2</v>
      </c>
    </row>
    <row r="318" spans="1:61" x14ac:dyDescent="0.25">
      <c r="A318">
        <v>317</v>
      </c>
      <c r="D318">
        <v>84.807141999999999</v>
      </c>
      <c r="E318" s="2">
        <v>2</v>
      </c>
      <c r="P318">
        <v>1</v>
      </c>
      <c r="Q318" t="str">
        <f t="shared" si="5"/>
        <v>2</v>
      </c>
      <c r="R318">
        <v>1</v>
      </c>
      <c r="X318" t="s">
        <v>280</v>
      </c>
      <c r="Y318" t="s">
        <v>259</v>
      </c>
      <c r="AB318" t="s">
        <v>280</v>
      </c>
      <c r="AC318" t="str">
        <f>CONCATENATE($R318,$R319,$R320,$R321)</f>
        <v>1432</v>
      </c>
      <c r="BG318">
        <v>1</v>
      </c>
      <c r="BH318">
        <v>1716</v>
      </c>
      <c r="BI318">
        <f>($BH$362-$BH$359)/200</f>
        <v>0.09</v>
      </c>
    </row>
    <row r="319" spans="1:61" x14ac:dyDescent="0.25">
      <c r="A319">
        <v>318</v>
      </c>
      <c r="D319">
        <v>84.814338000000006</v>
      </c>
      <c r="E319" s="2">
        <v>2</v>
      </c>
      <c r="P319">
        <v>1</v>
      </c>
      <c r="Q319" t="str">
        <f t="shared" si="5"/>
        <v>2</v>
      </c>
      <c r="R319">
        <v>4</v>
      </c>
      <c r="X319" t="s">
        <v>280</v>
      </c>
      <c r="Y319" t="s">
        <v>260</v>
      </c>
      <c r="BG319">
        <v>4</v>
      </c>
      <c r="BH319">
        <v>1723</v>
      </c>
      <c r="BI319">
        <f>($BH$363-$BH$360)/200</f>
        <v>7.4999999999999997E-2</v>
      </c>
    </row>
    <row r="320" spans="1:61" x14ac:dyDescent="0.25">
      <c r="A320">
        <v>319</v>
      </c>
      <c r="B320">
        <v>78.23352100000001</v>
      </c>
      <c r="C320" s="3">
        <v>1</v>
      </c>
      <c r="D320">
        <v>84.713673</v>
      </c>
      <c r="E320" s="2">
        <v>2</v>
      </c>
      <c r="P320">
        <v>2</v>
      </c>
      <c r="Q320" t="str">
        <f t="shared" si="5"/>
        <v>12</v>
      </c>
      <c r="R320">
        <v>3</v>
      </c>
      <c r="X320" t="s">
        <v>280</v>
      </c>
      <c r="Y320" t="s">
        <v>261</v>
      </c>
      <c r="BG320">
        <v>3</v>
      </c>
      <c r="BH320">
        <v>1728</v>
      </c>
      <c r="BI320">
        <f>($BH$364-$BH$361)/200</f>
        <v>7.4999999999999997E-2</v>
      </c>
    </row>
    <row r="321" spans="1:61" x14ac:dyDescent="0.25">
      <c r="A321">
        <v>320</v>
      </c>
      <c r="B321">
        <v>78.183622000000014</v>
      </c>
      <c r="C321" s="3">
        <v>1</v>
      </c>
      <c r="D321">
        <v>84.811837000000011</v>
      </c>
      <c r="E321" s="2">
        <v>2</v>
      </c>
      <c r="P321">
        <v>2</v>
      </c>
      <c r="Q321" t="str">
        <f t="shared" si="5"/>
        <v>12</v>
      </c>
      <c r="R321">
        <v>2</v>
      </c>
      <c r="X321" t="s">
        <v>280</v>
      </c>
      <c r="Y321" t="s">
        <v>262</v>
      </c>
      <c r="BG321">
        <v>2</v>
      </c>
      <c r="BH321">
        <v>1731</v>
      </c>
      <c r="BI321">
        <f>($BH$365-$BH$362)/200</f>
        <v>0.1</v>
      </c>
    </row>
    <row r="322" spans="1:61" x14ac:dyDescent="0.25">
      <c r="A322">
        <v>321</v>
      </c>
      <c r="B322">
        <v>78.203877000000006</v>
      </c>
      <c r="C322" s="3">
        <v>1</v>
      </c>
      <c r="P322">
        <v>1</v>
      </c>
      <c r="Q322" t="str">
        <f t="shared" ref="Q322:Q385" si="6">CONCATENATE(C322,E322,G322,I322)</f>
        <v>1</v>
      </c>
      <c r="R322">
        <v>1</v>
      </c>
      <c r="X322" t="s">
        <v>280</v>
      </c>
      <c r="Y322" t="s">
        <v>259</v>
      </c>
      <c r="AB322" t="s">
        <v>280</v>
      </c>
      <c r="AC322" t="str">
        <f>CONCATENATE($R322,$R323,$R324,$R325)</f>
        <v>1432</v>
      </c>
      <c r="BG322">
        <v>1</v>
      </c>
      <c r="BH322">
        <v>1742</v>
      </c>
      <c r="BI322">
        <f>($BH$366-$BH$363)/200</f>
        <v>0.09</v>
      </c>
    </row>
    <row r="323" spans="1:61" x14ac:dyDescent="0.25">
      <c r="A323">
        <v>322</v>
      </c>
      <c r="B323">
        <v>78.24229600000001</v>
      </c>
      <c r="C323" s="3">
        <v>1</v>
      </c>
      <c r="P323">
        <v>1</v>
      </c>
      <c r="Q323" t="str">
        <f t="shared" si="6"/>
        <v>1</v>
      </c>
      <c r="R323">
        <v>4</v>
      </c>
      <c r="X323" t="s">
        <v>280</v>
      </c>
      <c r="Y323" t="s">
        <v>260</v>
      </c>
      <c r="BG323">
        <v>4</v>
      </c>
      <c r="BH323">
        <v>1748</v>
      </c>
      <c r="BI323">
        <f>($BH$367-$BH$364)/200</f>
        <v>7.4999999999999997E-2</v>
      </c>
    </row>
    <row r="324" spans="1:61" x14ac:dyDescent="0.25">
      <c r="A324">
        <v>323</v>
      </c>
      <c r="B324">
        <v>78.229541000000012</v>
      </c>
      <c r="C324" s="3">
        <v>1</v>
      </c>
      <c r="P324">
        <v>1</v>
      </c>
      <c r="Q324" t="str">
        <f t="shared" si="6"/>
        <v>1</v>
      </c>
      <c r="R324">
        <v>3</v>
      </c>
      <c r="X324" t="s">
        <v>280</v>
      </c>
      <c r="Y324" t="s">
        <v>261</v>
      </c>
      <c r="BG324">
        <v>3</v>
      </c>
      <c r="BH324">
        <v>1754</v>
      </c>
      <c r="BI324">
        <f>($BH$368-$BH$365)/200</f>
        <v>7.4999999999999997E-2</v>
      </c>
    </row>
    <row r="325" spans="1:61" x14ac:dyDescent="0.25">
      <c r="A325">
        <v>324</v>
      </c>
      <c r="B325">
        <v>78.267245000000003</v>
      </c>
      <c r="C325" s="3">
        <v>1</v>
      </c>
      <c r="P325">
        <v>1</v>
      </c>
      <c r="Q325" t="str">
        <f t="shared" si="6"/>
        <v>1</v>
      </c>
      <c r="R325">
        <v>2</v>
      </c>
      <c r="X325" t="s">
        <v>280</v>
      </c>
      <c r="Y325" t="s">
        <v>262</v>
      </c>
      <c r="BG325">
        <v>2</v>
      </c>
      <c r="BH325">
        <v>1758</v>
      </c>
      <c r="BI325">
        <f>($BH$369-$BH$366)/200</f>
        <v>0.1</v>
      </c>
    </row>
    <row r="326" spans="1:61" x14ac:dyDescent="0.25">
      <c r="A326">
        <v>325</v>
      </c>
      <c r="B326">
        <v>78.141173000000009</v>
      </c>
      <c r="C326" s="3">
        <v>1</v>
      </c>
      <c r="P326">
        <v>1</v>
      </c>
      <c r="Q326" t="str">
        <f t="shared" si="6"/>
        <v>1</v>
      </c>
      <c r="R326" t="s">
        <v>22</v>
      </c>
      <c r="X326" t="s">
        <v>280</v>
      </c>
      <c r="Y326" t="s">
        <v>259</v>
      </c>
      <c r="BG326" t="s">
        <v>22</v>
      </c>
      <c r="BH326">
        <v>1759</v>
      </c>
      <c r="BI326">
        <f>($BH$370-$BH$367)/200</f>
        <v>0.11</v>
      </c>
    </row>
    <row r="327" spans="1:61" x14ac:dyDescent="0.25">
      <c r="A327">
        <v>326</v>
      </c>
      <c r="B327">
        <v>78.23352100000001</v>
      </c>
      <c r="C327" s="3">
        <v>1</v>
      </c>
      <c r="P327">
        <v>1</v>
      </c>
      <c r="Q327" t="str">
        <f t="shared" si="6"/>
        <v>1</v>
      </c>
      <c r="R327" t="s">
        <v>22</v>
      </c>
      <c r="BG327" t="s">
        <v>22</v>
      </c>
      <c r="BH327">
        <v>1761</v>
      </c>
    </row>
    <row r="328" spans="1:61" x14ac:dyDescent="0.25">
      <c r="A328">
        <v>327</v>
      </c>
      <c r="H328">
        <v>77.389386999999999</v>
      </c>
      <c r="I328" s="4">
        <v>4</v>
      </c>
      <c r="P328">
        <v>1</v>
      </c>
      <c r="Q328" t="str">
        <f t="shared" si="6"/>
        <v>4</v>
      </c>
      <c r="R328">
        <v>1</v>
      </c>
      <c r="AB328" t="s">
        <v>280</v>
      </c>
      <c r="AC328" t="str">
        <f>CONCATENATE($R328,$R329,$R330,$R331)</f>
        <v>1432</v>
      </c>
      <c r="BG328">
        <v>1</v>
      </c>
      <c r="BH328">
        <v>1762</v>
      </c>
    </row>
    <row r="329" spans="1:61" x14ac:dyDescent="0.25">
      <c r="A329">
        <v>328</v>
      </c>
      <c r="H329">
        <v>77.396939000000003</v>
      </c>
      <c r="I329" s="4">
        <v>4</v>
      </c>
      <c r="P329">
        <v>1</v>
      </c>
      <c r="Q329" t="str">
        <f t="shared" si="6"/>
        <v>4</v>
      </c>
      <c r="R329">
        <v>4</v>
      </c>
      <c r="BG329">
        <v>4</v>
      </c>
      <c r="BH329">
        <v>1765</v>
      </c>
    </row>
    <row r="330" spans="1:61" x14ac:dyDescent="0.25">
      <c r="A330">
        <v>329</v>
      </c>
      <c r="F330">
        <v>76.421071000000012</v>
      </c>
      <c r="G330" s="5">
        <v>3</v>
      </c>
      <c r="H330">
        <v>77.367500000000007</v>
      </c>
      <c r="I330" s="4">
        <v>4</v>
      </c>
      <c r="P330">
        <v>2</v>
      </c>
      <c r="Q330" t="str">
        <f t="shared" si="6"/>
        <v>34</v>
      </c>
      <c r="R330">
        <v>3</v>
      </c>
      <c r="BG330">
        <v>3</v>
      </c>
      <c r="BH330">
        <v>1776</v>
      </c>
    </row>
    <row r="331" spans="1:61" x14ac:dyDescent="0.25">
      <c r="A331">
        <v>330</v>
      </c>
      <c r="F331">
        <v>76.410663</v>
      </c>
      <c r="G331" s="5">
        <v>3</v>
      </c>
      <c r="H331">
        <v>77.368316000000007</v>
      </c>
      <c r="I331" s="4">
        <v>4</v>
      </c>
      <c r="P331">
        <v>2</v>
      </c>
      <c r="Q331" t="str">
        <f t="shared" si="6"/>
        <v>34</v>
      </c>
      <c r="R331">
        <v>2</v>
      </c>
      <c r="BG331">
        <v>2</v>
      </c>
      <c r="BH331">
        <v>1778</v>
      </c>
    </row>
    <row r="332" spans="1:61" x14ac:dyDescent="0.25">
      <c r="A332">
        <v>331</v>
      </c>
      <c r="F332">
        <v>76.379949000000011</v>
      </c>
      <c r="G332" s="5">
        <v>3</v>
      </c>
      <c r="H332">
        <v>77.359133000000014</v>
      </c>
      <c r="I332" s="4">
        <v>4</v>
      </c>
      <c r="P332">
        <v>2</v>
      </c>
      <c r="Q332" t="str">
        <f t="shared" si="6"/>
        <v>34</v>
      </c>
      <c r="R332">
        <v>1</v>
      </c>
      <c r="AB332" t="s">
        <v>280</v>
      </c>
      <c r="AC332" t="str">
        <f>CONCATENATE($R332,$R333,$R334,$R335)</f>
        <v>1432</v>
      </c>
      <c r="BG332">
        <v>1</v>
      </c>
      <c r="BH332">
        <v>1788</v>
      </c>
    </row>
    <row r="333" spans="1:61" x14ac:dyDescent="0.25">
      <c r="A333">
        <v>332</v>
      </c>
      <c r="F333">
        <v>76.358316000000002</v>
      </c>
      <c r="G333" s="5">
        <v>3</v>
      </c>
      <c r="H333">
        <v>77.397143</v>
      </c>
      <c r="I333" s="4">
        <v>4</v>
      </c>
      <c r="P333">
        <v>2</v>
      </c>
      <c r="Q333" t="str">
        <f t="shared" si="6"/>
        <v>34</v>
      </c>
      <c r="R333">
        <v>4</v>
      </c>
      <c r="BG333">
        <v>4</v>
      </c>
      <c r="BH333">
        <v>1790</v>
      </c>
    </row>
    <row r="334" spans="1:61" x14ac:dyDescent="0.25">
      <c r="A334">
        <v>333</v>
      </c>
      <c r="D334">
        <v>64.000031000000007</v>
      </c>
      <c r="E334" s="2">
        <v>2</v>
      </c>
      <c r="F334">
        <v>76.383980000000008</v>
      </c>
      <c r="G334" s="5">
        <v>3</v>
      </c>
      <c r="H334">
        <v>77.460153000000005</v>
      </c>
      <c r="I334" s="4">
        <v>4</v>
      </c>
      <c r="P334">
        <v>3</v>
      </c>
      <c r="Q334" t="str">
        <f t="shared" si="6"/>
        <v>234</v>
      </c>
      <c r="R334">
        <v>3</v>
      </c>
      <c r="BG334">
        <v>3</v>
      </c>
      <c r="BH334">
        <v>1796</v>
      </c>
    </row>
    <row r="335" spans="1:61" x14ac:dyDescent="0.25">
      <c r="A335">
        <v>334</v>
      </c>
      <c r="D335">
        <v>64.001282000000003</v>
      </c>
      <c r="E335" s="2">
        <v>2</v>
      </c>
      <c r="F335">
        <v>76.384949000000006</v>
      </c>
      <c r="G335" s="5">
        <v>3</v>
      </c>
      <c r="H335">
        <v>77.417857000000012</v>
      </c>
      <c r="I335" s="4">
        <v>4</v>
      </c>
      <c r="P335">
        <v>3</v>
      </c>
      <c r="Q335" t="str">
        <f t="shared" si="6"/>
        <v>234</v>
      </c>
      <c r="R335">
        <v>2</v>
      </c>
      <c r="BG335">
        <v>2</v>
      </c>
      <c r="BH335">
        <v>1802</v>
      </c>
    </row>
    <row r="336" spans="1:61" x14ac:dyDescent="0.25">
      <c r="A336">
        <v>335</v>
      </c>
      <c r="D336">
        <v>64.011276000000009</v>
      </c>
      <c r="E336" s="2">
        <v>2</v>
      </c>
      <c r="F336">
        <v>76.338367000000005</v>
      </c>
      <c r="G336" s="5">
        <v>3</v>
      </c>
      <c r="H336">
        <v>77.389386999999999</v>
      </c>
      <c r="I336" s="4">
        <v>4</v>
      </c>
      <c r="P336">
        <v>3</v>
      </c>
      <c r="Q336" t="str">
        <f t="shared" si="6"/>
        <v>234</v>
      </c>
      <c r="R336">
        <v>1</v>
      </c>
      <c r="AB336" t="s">
        <v>280</v>
      </c>
      <c r="AC336" t="str">
        <f>CONCATENATE($R336,$R337,$R338,$R339)</f>
        <v>1432</v>
      </c>
      <c r="BG336">
        <v>1</v>
      </c>
      <c r="BH336">
        <v>1807</v>
      </c>
    </row>
    <row r="337" spans="1:60" x14ac:dyDescent="0.25">
      <c r="A337">
        <v>336</v>
      </c>
      <c r="D337">
        <v>64.00179700000001</v>
      </c>
      <c r="E337" s="2">
        <v>2</v>
      </c>
      <c r="F337">
        <v>76.29535700000001</v>
      </c>
      <c r="G337" s="5">
        <v>3</v>
      </c>
      <c r="P337">
        <v>2</v>
      </c>
      <c r="Q337" t="str">
        <f t="shared" si="6"/>
        <v>23</v>
      </c>
      <c r="R337">
        <v>4</v>
      </c>
      <c r="BG337">
        <v>4</v>
      </c>
      <c r="BH337">
        <v>1814</v>
      </c>
    </row>
    <row r="338" spans="1:60" x14ac:dyDescent="0.25">
      <c r="A338">
        <v>337</v>
      </c>
      <c r="D338">
        <v>64.008883999999995</v>
      </c>
      <c r="E338" s="2">
        <v>2</v>
      </c>
      <c r="F338">
        <v>76.421071000000012</v>
      </c>
      <c r="G338" s="5">
        <v>3</v>
      </c>
      <c r="P338">
        <v>2</v>
      </c>
      <c r="Q338" t="str">
        <f t="shared" si="6"/>
        <v>23</v>
      </c>
      <c r="R338">
        <v>3</v>
      </c>
      <c r="BG338">
        <v>3</v>
      </c>
      <c r="BH338">
        <v>1816</v>
      </c>
    </row>
    <row r="339" spans="1:60" x14ac:dyDescent="0.25">
      <c r="A339">
        <v>338</v>
      </c>
      <c r="D339">
        <v>64.008728000000005</v>
      </c>
      <c r="E339" s="2">
        <v>2</v>
      </c>
      <c r="P339">
        <v>1</v>
      </c>
      <c r="Q339" t="str">
        <f t="shared" si="6"/>
        <v>2</v>
      </c>
      <c r="R339">
        <v>2</v>
      </c>
      <c r="BG339">
        <v>2</v>
      </c>
      <c r="BH339">
        <v>1825</v>
      </c>
    </row>
    <row r="340" spans="1:60" x14ac:dyDescent="0.25">
      <c r="A340">
        <v>339</v>
      </c>
      <c r="D340">
        <v>63.989094000000001</v>
      </c>
      <c r="E340" s="2">
        <v>2</v>
      </c>
      <c r="P340">
        <v>1</v>
      </c>
      <c r="Q340" t="str">
        <f t="shared" si="6"/>
        <v>2</v>
      </c>
      <c r="R340">
        <v>1</v>
      </c>
      <c r="AB340" t="s">
        <v>280</v>
      </c>
      <c r="AC340" t="str">
        <f>CONCATENATE($R340,$R341,$R342,$R343)</f>
        <v>1432</v>
      </c>
      <c r="BG340">
        <v>1</v>
      </c>
      <c r="BH340">
        <v>1830</v>
      </c>
    </row>
    <row r="341" spans="1:60" x14ac:dyDescent="0.25">
      <c r="A341">
        <v>340</v>
      </c>
      <c r="D341">
        <v>63.990711000000005</v>
      </c>
      <c r="E341" s="2">
        <v>2</v>
      </c>
      <c r="P341">
        <v>1</v>
      </c>
      <c r="Q341" t="str">
        <f t="shared" si="6"/>
        <v>2</v>
      </c>
      <c r="R341">
        <v>4</v>
      </c>
      <c r="BG341">
        <v>4</v>
      </c>
      <c r="BH341">
        <v>1837</v>
      </c>
    </row>
    <row r="342" spans="1:60" x14ac:dyDescent="0.25">
      <c r="A342">
        <v>341</v>
      </c>
      <c r="B342">
        <v>57.178005000000006</v>
      </c>
      <c r="C342" s="3">
        <v>1</v>
      </c>
      <c r="D342">
        <v>63.973782</v>
      </c>
      <c r="E342" s="2">
        <v>2</v>
      </c>
      <c r="P342">
        <v>2</v>
      </c>
      <c r="Q342" t="str">
        <f t="shared" si="6"/>
        <v>12</v>
      </c>
      <c r="R342">
        <v>3</v>
      </c>
      <c r="BG342">
        <v>3</v>
      </c>
      <c r="BH342">
        <v>1838</v>
      </c>
    </row>
    <row r="343" spans="1:60" x14ac:dyDescent="0.25">
      <c r="A343">
        <v>342</v>
      </c>
      <c r="B343">
        <v>57.198418000000004</v>
      </c>
      <c r="C343" s="3">
        <v>1</v>
      </c>
      <c r="D343">
        <v>64.009299999999996</v>
      </c>
      <c r="E343" s="2">
        <v>2</v>
      </c>
      <c r="P343">
        <v>2</v>
      </c>
      <c r="Q343" t="str">
        <f t="shared" si="6"/>
        <v>12</v>
      </c>
      <c r="R343">
        <v>2</v>
      </c>
      <c r="BG343">
        <v>2</v>
      </c>
      <c r="BH343">
        <v>1845</v>
      </c>
    </row>
    <row r="344" spans="1:60" x14ac:dyDescent="0.25">
      <c r="A344">
        <v>343</v>
      </c>
      <c r="B344">
        <v>57.194256000000003</v>
      </c>
      <c r="C344" s="3">
        <v>1</v>
      </c>
      <c r="P344">
        <v>1</v>
      </c>
      <c r="Q344" t="str">
        <f t="shared" si="6"/>
        <v>1</v>
      </c>
      <c r="R344">
        <v>1</v>
      </c>
      <c r="AB344" t="s">
        <v>280</v>
      </c>
      <c r="AC344" t="str">
        <f>CONCATENATE($R344,$R345,$R346,$R347)</f>
        <v>1432</v>
      </c>
      <c r="BG344">
        <v>1</v>
      </c>
      <c r="BH344">
        <v>1850</v>
      </c>
    </row>
    <row r="345" spans="1:60" x14ac:dyDescent="0.25">
      <c r="A345">
        <v>344</v>
      </c>
      <c r="B345">
        <v>57.206493000000002</v>
      </c>
      <c r="C345" s="3">
        <v>1</v>
      </c>
      <c r="P345">
        <v>1</v>
      </c>
      <c r="Q345" t="str">
        <f t="shared" si="6"/>
        <v>1</v>
      </c>
      <c r="R345">
        <v>4</v>
      </c>
      <c r="BG345">
        <v>4</v>
      </c>
      <c r="BH345">
        <v>1858</v>
      </c>
    </row>
    <row r="346" spans="1:60" x14ac:dyDescent="0.25">
      <c r="A346">
        <v>345</v>
      </c>
      <c r="B346">
        <v>57.213730000000005</v>
      </c>
      <c r="C346" s="3">
        <v>1</v>
      </c>
      <c r="P346">
        <v>1</v>
      </c>
      <c r="Q346" t="str">
        <f t="shared" si="6"/>
        <v>1</v>
      </c>
      <c r="R346">
        <v>3</v>
      </c>
      <c r="BG346">
        <v>3</v>
      </c>
      <c r="BH346">
        <v>1859</v>
      </c>
    </row>
    <row r="347" spans="1:60" x14ac:dyDescent="0.25">
      <c r="A347">
        <v>346</v>
      </c>
      <c r="B347">
        <v>57.319454</v>
      </c>
      <c r="C347" s="3">
        <v>1</v>
      </c>
      <c r="P347">
        <v>1</v>
      </c>
      <c r="Q347" t="str">
        <f t="shared" si="6"/>
        <v>1</v>
      </c>
      <c r="R347">
        <v>2</v>
      </c>
      <c r="BG347">
        <v>2</v>
      </c>
      <c r="BH347">
        <v>1865</v>
      </c>
    </row>
    <row r="348" spans="1:60" x14ac:dyDescent="0.25">
      <c r="A348">
        <v>347</v>
      </c>
      <c r="B348">
        <v>57.302010000000003</v>
      </c>
      <c r="C348" s="3">
        <v>1</v>
      </c>
      <c r="H348">
        <v>59.347416000000003</v>
      </c>
      <c r="I348" s="4">
        <v>4</v>
      </c>
      <c r="P348">
        <v>2</v>
      </c>
      <c r="Q348" t="str">
        <f t="shared" si="6"/>
        <v>14</v>
      </c>
      <c r="R348">
        <v>1</v>
      </c>
      <c r="AB348" t="s">
        <v>280</v>
      </c>
      <c r="AC348" t="str">
        <f>CONCATENATE($R348,$R349,$R350,$R351)</f>
        <v>1432</v>
      </c>
      <c r="BG348">
        <v>1</v>
      </c>
      <c r="BH348">
        <v>1871</v>
      </c>
    </row>
    <row r="349" spans="1:60" x14ac:dyDescent="0.25">
      <c r="A349">
        <v>348</v>
      </c>
      <c r="B349">
        <v>57.207325000000004</v>
      </c>
      <c r="C349" s="3">
        <v>1</v>
      </c>
      <c r="H349">
        <v>59.337887000000002</v>
      </c>
      <c r="I349" s="4">
        <v>4</v>
      </c>
      <c r="P349">
        <v>2</v>
      </c>
      <c r="Q349" t="str">
        <f t="shared" si="6"/>
        <v>14</v>
      </c>
      <c r="R349">
        <v>4</v>
      </c>
      <c r="BG349">
        <v>4</v>
      </c>
      <c r="BH349">
        <v>1878</v>
      </c>
    </row>
    <row r="350" spans="1:60" x14ac:dyDescent="0.25">
      <c r="A350">
        <v>349</v>
      </c>
      <c r="B350">
        <v>57.183006000000006</v>
      </c>
      <c r="C350" s="3">
        <v>1</v>
      </c>
      <c r="H350">
        <v>59.341011000000002</v>
      </c>
      <c r="I350" s="4">
        <v>4</v>
      </c>
      <c r="P350">
        <v>2</v>
      </c>
      <c r="Q350" t="str">
        <f t="shared" si="6"/>
        <v>14</v>
      </c>
      <c r="R350">
        <v>3</v>
      </c>
      <c r="BG350">
        <v>3</v>
      </c>
      <c r="BH350">
        <v>1879</v>
      </c>
    </row>
    <row r="351" spans="1:60" x14ac:dyDescent="0.25">
      <c r="A351">
        <v>350</v>
      </c>
      <c r="F351">
        <v>56.851303000000001</v>
      </c>
      <c r="G351" s="5">
        <v>3</v>
      </c>
      <c r="H351">
        <v>59.359032000000006</v>
      </c>
      <c r="I351" s="4">
        <v>4</v>
      </c>
      <c r="P351">
        <v>2</v>
      </c>
      <c r="Q351" t="str">
        <f t="shared" si="6"/>
        <v>34</v>
      </c>
      <c r="R351">
        <v>2</v>
      </c>
      <c r="BG351">
        <v>2</v>
      </c>
      <c r="BH351">
        <v>1887</v>
      </c>
    </row>
    <row r="352" spans="1:60" x14ac:dyDescent="0.25">
      <c r="A352">
        <v>351</v>
      </c>
      <c r="F352">
        <v>56.943695000000005</v>
      </c>
      <c r="G352" s="5">
        <v>3</v>
      </c>
      <c r="H352">
        <v>59.392986000000001</v>
      </c>
      <c r="I352" s="4">
        <v>4</v>
      </c>
      <c r="P352">
        <v>2</v>
      </c>
      <c r="Q352" t="str">
        <f t="shared" si="6"/>
        <v>34</v>
      </c>
      <c r="R352">
        <v>1</v>
      </c>
      <c r="AB352" t="s">
        <v>280</v>
      </c>
      <c r="AC352" t="str">
        <f>CONCATENATE($R352,$R353,$R354,$R355)</f>
        <v>1432</v>
      </c>
      <c r="BG352">
        <v>1</v>
      </c>
      <c r="BH352">
        <v>1894</v>
      </c>
    </row>
    <row r="353" spans="1:60" x14ac:dyDescent="0.25">
      <c r="A353">
        <v>352</v>
      </c>
      <c r="F353">
        <v>56.933228</v>
      </c>
      <c r="G353" s="5">
        <v>3</v>
      </c>
      <c r="H353">
        <v>59.405853</v>
      </c>
      <c r="I353" s="4">
        <v>4</v>
      </c>
      <c r="P353">
        <v>2</v>
      </c>
      <c r="Q353" t="str">
        <f t="shared" si="6"/>
        <v>34</v>
      </c>
      <c r="R353">
        <v>4</v>
      </c>
      <c r="BG353">
        <v>4</v>
      </c>
      <c r="BH353">
        <v>1901</v>
      </c>
    </row>
    <row r="354" spans="1:60" x14ac:dyDescent="0.25">
      <c r="A354">
        <v>353</v>
      </c>
      <c r="F354">
        <v>56.909737</v>
      </c>
      <c r="G354" s="5">
        <v>3</v>
      </c>
      <c r="H354">
        <v>59.447254000000001</v>
      </c>
      <c r="I354" s="4">
        <v>4</v>
      </c>
      <c r="P354">
        <v>2</v>
      </c>
      <c r="Q354" t="str">
        <f t="shared" si="6"/>
        <v>34</v>
      </c>
      <c r="R354">
        <v>3</v>
      </c>
      <c r="BG354">
        <v>3</v>
      </c>
      <c r="BH354">
        <v>1902</v>
      </c>
    </row>
    <row r="355" spans="1:60" x14ac:dyDescent="0.25">
      <c r="A355">
        <v>354</v>
      </c>
      <c r="F355">
        <v>56.887135000000001</v>
      </c>
      <c r="G355" s="5">
        <v>3</v>
      </c>
      <c r="H355">
        <v>59.389813000000004</v>
      </c>
      <c r="I355" s="4">
        <v>4</v>
      </c>
      <c r="P355">
        <v>2</v>
      </c>
      <c r="Q355" t="str">
        <f t="shared" si="6"/>
        <v>34</v>
      </c>
      <c r="R355">
        <v>2</v>
      </c>
      <c r="BG355">
        <v>2</v>
      </c>
      <c r="BH355">
        <v>1908</v>
      </c>
    </row>
    <row r="356" spans="1:60" x14ac:dyDescent="0.25">
      <c r="A356">
        <v>355</v>
      </c>
      <c r="D356">
        <v>42.070229000000005</v>
      </c>
      <c r="E356" s="2">
        <v>2</v>
      </c>
      <c r="F356">
        <v>56.898228000000003</v>
      </c>
      <c r="G356" s="5">
        <v>3</v>
      </c>
      <c r="H356">
        <v>59.359604000000004</v>
      </c>
      <c r="I356" s="4">
        <v>4</v>
      </c>
      <c r="P356">
        <v>3</v>
      </c>
      <c r="Q356" t="str">
        <f t="shared" si="6"/>
        <v>234</v>
      </c>
      <c r="R356">
        <v>1</v>
      </c>
      <c r="AB356" t="s">
        <v>280</v>
      </c>
      <c r="AC356" t="str">
        <f>CONCATENATE($R356,$R357,$R358,$R359)</f>
        <v>1432</v>
      </c>
      <c r="BG356">
        <v>1</v>
      </c>
      <c r="BH356">
        <v>1915</v>
      </c>
    </row>
    <row r="357" spans="1:60" x14ac:dyDescent="0.25">
      <c r="A357">
        <v>356</v>
      </c>
      <c r="D357">
        <v>42.086376000000001</v>
      </c>
      <c r="E357" s="2">
        <v>2</v>
      </c>
      <c r="F357">
        <v>56.908436000000002</v>
      </c>
      <c r="G357" s="5">
        <v>3</v>
      </c>
      <c r="H357">
        <v>59.347416000000003</v>
      </c>
      <c r="I357" s="4">
        <v>4</v>
      </c>
      <c r="P357">
        <v>3</v>
      </c>
      <c r="Q357" t="str">
        <f t="shared" si="6"/>
        <v>234</v>
      </c>
      <c r="R357">
        <v>4</v>
      </c>
      <c r="BG357">
        <v>4</v>
      </c>
      <c r="BH357">
        <v>1923</v>
      </c>
    </row>
    <row r="358" spans="1:60" x14ac:dyDescent="0.25">
      <c r="A358">
        <v>357</v>
      </c>
      <c r="D358">
        <v>42.080124000000005</v>
      </c>
      <c r="E358" s="2">
        <v>2</v>
      </c>
      <c r="F358">
        <v>56.923641000000003</v>
      </c>
      <c r="G358" s="5">
        <v>3</v>
      </c>
      <c r="P358">
        <v>2</v>
      </c>
      <c r="Q358" t="str">
        <f t="shared" si="6"/>
        <v>23</v>
      </c>
      <c r="R358">
        <v>3</v>
      </c>
      <c r="BG358">
        <v>3</v>
      </c>
      <c r="BH358">
        <v>1925</v>
      </c>
    </row>
    <row r="359" spans="1:60" x14ac:dyDescent="0.25">
      <c r="A359">
        <v>358</v>
      </c>
      <c r="D359">
        <v>42.076950000000004</v>
      </c>
      <c r="E359" s="2">
        <v>2</v>
      </c>
      <c r="F359">
        <v>56.908695000000002</v>
      </c>
      <c r="G359" s="5">
        <v>3</v>
      </c>
      <c r="P359">
        <v>2</v>
      </c>
      <c r="Q359" t="str">
        <f t="shared" si="6"/>
        <v>23</v>
      </c>
      <c r="R359">
        <v>2</v>
      </c>
      <c r="BG359">
        <v>2</v>
      </c>
      <c r="BH359">
        <v>1929</v>
      </c>
    </row>
    <row r="360" spans="1:60" x14ac:dyDescent="0.25">
      <c r="A360">
        <v>359</v>
      </c>
      <c r="D360">
        <v>42.069656000000002</v>
      </c>
      <c r="E360" s="2">
        <v>2</v>
      </c>
      <c r="F360">
        <v>56.851303000000001</v>
      </c>
      <c r="G360" s="5">
        <v>3</v>
      </c>
      <c r="P360">
        <v>2</v>
      </c>
      <c r="Q360" t="str">
        <f t="shared" si="6"/>
        <v>23</v>
      </c>
      <c r="R360">
        <v>1</v>
      </c>
      <c r="AB360" t="s">
        <v>280</v>
      </c>
      <c r="AC360" t="str">
        <f>CONCATENATE($R360,$R361,$R362,$R363)</f>
        <v>1432</v>
      </c>
      <c r="BG360">
        <v>1</v>
      </c>
      <c r="BH360">
        <v>1937</v>
      </c>
    </row>
    <row r="361" spans="1:60" x14ac:dyDescent="0.25">
      <c r="A361">
        <v>360</v>
      </c>
      <c r="D361">
        <v>42.064812000000003</v>
      </c>
      <c r="E361" s="2">
        <v>2</v>
      </c>
      <c r="P361">
        <v>1</v>
      </c>
      <c r="Q361" t="str">
        <f t="shared" si="6"/>
        <v>2</v>
      </c>
      <c r="R361">
        <v>4</v>
      </c>
      <c r="BG361">
        <v>4</v>
      </c>
      <c r="BH361">
        <v>1944</v>
      </c>
    </row>
    <row r="362" spans="1:60" x14ac:dyDescent="0.25">
      <c r="A362">
        <v>361</v>
      </c>
      <c r="D362">
        <v>42.037941000000004</v>
      </c>
      <c r="E362" s="2">
        <v>2</v>
      </c>
      <c r="P362">
        <v>1</v>
      </c>
      <c r="Q362" t="str">
        <f t="shared" si="6"/>
        <v>2</v>
      </c>
      <c r="R362">
        <v>3</v>
      </c>
      <c r="BG362">
        <v>3</v>
      </c>
      <c r="BH362">
        <v>1947</v>
      </c>
    </row>
    <row r="363" spans="1:60" x14ac:dyDescent="0.25">
      <c r="A363">
        <v>362</v>
      </c>
      <c r="D363">
        <v>42.042522000000005</v>
      </c>
      <c r="E363" s="2">
        <v>2</v>
      </c>
      <c r="P363">
        <v>1</v>
      </c>
      <c r="Q363" t="str">
        <f t="shared" si="6"/>
        <v>2</v>
      </c>
      <c r="R363">
        <v>2</v>
      </c>
      <c r="BG363">
        <v>2</v>
      </c>
      <c r="BH363">
        <v>1952</v>
      </c>
    </row>
    <row r="364" spans="1:60" x14ac:dyDescent="0.25">
      <c r="A364">
        <v>363</v>
      </c>
      <c r="B364">
        <v>34.362576000000004</v>
      </c>
      <c r="C364" s="3">
        <v>1</v>
      </c>
      <c r="D364">
        <v>42.032681000000004</v>
      </c>
      <c r="E364" s="2">
        <v>2</v>
      </c>
      <c r="P364">
        <v>2</v>
      </c>
      <c r="Q364" t="str">
        <f t="shared" si="6"/>
        <v>12</v>
      </c>
      <c r="R364">
        <v>1</v>
      </c>
      <c r="AB364" t="s">
        <v>280</v>
      </c>
      <c r="AC364" t="str">
        <f>CONCATENATE($R364,$R365,$R366,$R367)</f>
        <v>1432</v>
      </c>
      <c r="BG364">
        <v>1</v>
      </c>
      <c r="BH364">
        <v>1959</v>
      </c>
    </row>
    <row r="365" spans="1:60" x14ac:dyDescent="0.25">
      <c r="A365">
        <v>364</v>
      </c>
      <c r="B365">
        <v>34.336691000000002</v>
      </c>
      <c r="C365" s="3">
        <v>1</v>
      </c>
      <c r="D365">
        <v>42.064449000000003</v>
      </c>
      <c r="E365" s="2">
        <v>2</v>
      </c>
      <c r="P365">
        <v>2</v>
      </c>
      <c r="Q365" t="str">
        <f t="shared" si="6"/>
        <v>12</v>
      </c>
      <c r="R365">
        <v>4</v>
      </c>
      <c r="BG365">
        <v>4</v>
      </c>
      <c r="BH365">
        <v>1967</v>
      </c>
    </row>
    <row r="366" spans="1:60" x14ac:dyDescent="0.25">
      <c r="A366">
        <v>365</v>
      </c>
      <c r="B366">
        <v>34.336275000000001</v>
      </c>
      <c r="C366" s="3">
        <v>1</v>
      </c>
      <c r="D366">
        <v>42.070229000000005</v>
      </c>
      <c r="E366" s="2">
        <v>2</v>
      </c>
      <c r="P366">
        <v>2</v>
      </c>
      <c r="Q366" t="str">
        <f t="shared" si="6"/>
        <v>12</v>
      </c>
      <c r="R366">
        <v>3</v>
      </c>
      <c r="BG366">
        <v>3</v>
      </c>
      <c r="BH366">
        <v>1970</v>
      </c>
    </row>
    <row r="367" spans="1:60" x14ac:dyDescent="0.25">
      <c r="A367">
        <v>366</v>
      </c>
      <c r="B367">
        <v>34.373671000000002</v>
      </c>
      <c r="C367" s="3">
        <v>1</v>
      </c>
      <c r="P367">
        <v>1</v>
      </c>
      <c r="Q367" t="str">
        <f t="shared" si="6"/>
        <v>1</v>
      </c>
      <c r="R367">
        <v>2</v>
      </c>
      <c r="BG367">
        <v>2</v>
      </c>
      <c r="BH367">
        <v>1974</v>
      </c>
    </row>
    <row r="368" spans="1:60" x14ac:dyDescent="0.25">
      <c r="A368">
        <v>367</v>
      </c>
      <c r="B368">
        <v>34.371429000000006</v>
      </c>
      <c r="C368" s="3">
        <v>1</v>
      </c>
      <c r="P368">
        <v>1</v>
      </c>
      <c r="Q368" t="str">
        <f t="shared" si="6"/>
        <v>1</v>
      </c>
      <c r="R368">
        <v>1</v>
      </c>
      <c r="BG368">
        <v>1</v>
      </c>
      <c r="BH368">
        <v>1982</v>
      </c>
    </row>
    <row r="369" spans="1:60" x14ac:dyDescent="0.25">
      <c r="A369">
        <v>368</v>
      </c>
      <c r="B369">
        <v>34.373877000000007</v>
      </c>
      <c r="C369" s="3">
        <v>1</v>
      </c>
      <c r="P369">
        <v>1</v>
      </c>
      <c r="Q369" t="str">
        <f t="shared" si="6"/>
        <v>1</v>
      </c>
      <c r="R369">
        <v>4</v>
      </c>
      <c r="BG369">
        <v>4</v>
      </c>
      <c r="BH369">
        <v>1990</v>
      </c>
    </row>
    <row r="370" spans="1:60" x14ac:dyDescent="0.25">
      <c r="A370">
        <v>369</v>
      </c>
      <c r="B370">
        <v>34.385542000000001</v>
      </c>
      <c r="C370" s="3">
        <v>1</v>
      </c>
      <c r="P370">
        <v>1</v>
      </c>
      <c r="Q370" t="str">
        <f t="shared" si="6"/>
        <v>1</v>
      </c>
      <c r="R370">
        <v>3</v>
      </c>
      <c r="BG370">
        <v>3</v>
      </c>
      <c r="BH370">
        <v>1996</v>
      </c>
    </row>
    <row r="371" spans="1:60" x14ac:dyDescent="0.25">
      <c r="A371">
        <v>370</v>
      </c>
      <c r="B371">
        <v>34.370234000000004</v>
      </c>
      <c r="C371" s="3">
        <v>1</v>
      </c>
      <c r="H371">
        <v>37.064463000000003</v>
      </c>
      <c r="I371" s="4">
        <v>4</v>
      </c>
      <c r="P371">
        <v>2</v>
      </c>
      <c r="Q371" t="str">
        <f t="shared" si="6"/>
        <v>14</v>
      </c>
      <c r="R371" t="s">
        <v>22</v>
      </c>
      <c r="BG371" t="s">
        <v>22</v>
      </c>
      <c r="BH371">
        <v>1997</v>
      </c>
    </row>
    <row r="372" spans="1:60" x14ac:dyDescent="0.25">
      <c r="A372">
        <v>371</v>
      </c>
      <c r="B372">
        <v>34.353982999999999</v>
      </c>
      <c r="C372" s="3">
        <v>1</v>
      </c>
      <c r="H372">
        <v>37.066856000000001</v>
      </c>
      <c r="I372" s="4">
        <v>4</v>
      </c>
      <c r="P372">
        <v>2</v>
      </c>
      <c r="Q372" t="str">
        <f t="shared" si="6"/>
        <v>14</v>
      </c>
    </row>
    <row r="373" spans="1:60" x14ac:dyDescent="0.25">
      <c r="A373">
        <v>372</v>
      </c>
      <c r="B373">
        <v>34.372261000000002</v>
      </c>
      <c r="C373" s="3">
        <v>1</v>
      </c>
      <c r="H373">
        <v>37.071440000000003</v>
      </c>
      <c r="I373" s="4">
        <v>4</v>
      </c>
      <c r="P373">
        <v>2</v>
      </c>
      <c r="Q373" t="str">
        <f t="shared" si="6"/>
        <v>14</v>
      </c>
    </row>
    <row r="374" spans="1:60" x14ac:dyDescent="0.25">
      <c r="A374">
        <v>373</v>
      </c>
      <c r="B374">
        <v>34.362576000000004</v>
      </c>
      <c r="C374" s="3">
        <v>1</v>
      </c>
      <c r="H374">
        <v>37.073886999999999</v>
      </c>
      <c r="I374" s="4">
        <v>4</v>
      </c>
      <c r="P374">
        <v>2</v>
      </c>
      <c r="Q374" t="str">
        <f t="shared" si="6"/>
        <v>14</v>
      </c>
    </row>
    <row r="375" spans="1:60" x14ac:dyDescent="0.25">
      <c r="A375">
        <v>374</v>
      </c>
      <c r="H375">
        <v>37.054150000000007</v>
      </c>
      <c r="I375" s="4">
        <v>4</v>
      </c>
      <c r="P375">
        <v>1</v>
      </c>
      <c r="Q375" t="str">
        <f t="shared" si="6"/>
        <v>4</v>
      </c>
    </row>
    <row r="376" spans="1:60" x14ac:dyDescent="0.25">
      <c r="A376">
        <v>375</v>
      </c>
      <c r="F376">
        <v>33.859480000000005</v>
      </c>
      <c r="G376" s="5">
        <v>3</v>
      </c>
      <c r="H376">
        <v>37.079824000000002</v>
      </c>
      <c r="I376" s="4">
        <v>4</v>
      </c>
      <c r="P376">
        <v>2</v>
      </c>
      <c r="Q376" t="str">
        <f t="shared" si="6"/>
        <v>34</v>
      </c>
    </row>
    <row r="377" spans="1:60" x14ac:dyDescent="0.25">
      <c r="A377">
        <v>376</v>
      </c>
      <c r="F377">
        <v>33.887968000000001</v>
      </c>
      <c r="G377" s="5">
        <v>3</v>
      </c>
      <c r="H377">
        <v>37.083781999999999</v>
      </c>
      <c r="I377" s="4">
        <v>4</v>
      </c>
      <c r="P377">
        <v>2</v>
      </c>
      <c r="Q377" t="str">
        <f t="shared" si="6"/>
        <v>34</v>
      </c>
    </row>
    <row r="378" spans="1:60" x14ac:dyDescent="0.25">
      <c r="A378">
        <v>377</v>
      </c>
      <c r="F378">
        <v>33.859947000000005</v>
      </c>
      <c r="G378" s="5">
        <v>3</v>
      </c>
      <c r="H378">
        <v>37.086281</v>
      </c>
      <c r="I378" s="4">
        <v>4</v>
      </c>
      <c r="P378">
        <v>2</v>
      </c>
      <c r="Q378" t="str">
        <f t="shared" si="6"/>
        <v>34</v>
      </c>
    </row>
    <row r="379" spans="1:60" x14ac:dyDescent="0.25">
      <c r="A379">
        <v>378</v>
      </c>
      <c r="D379">
        <v>21.960333000000006</v>
      </c>
      <c r="E379" s="2">
        <v>2</v>
      </c>
      <c r="F379">
        <v>33.858072000000007</v>
      </c>
      <c r="G379" s="5">
        <v>3</v>
      </c>
      <c r="H379">
        <v>37.061077000000004</v>
      </c>
      <c r="I379" s="4">
        <v>4</v>
      </c>
      <c r="P379">
        <v>3</v>
      </c>
      <c r="Q379" t="str">
        <f t="shared" si="6"/>
        <v>234</v>
      </c>
    </row>
    <row r="380" spans="1:60" x14ac:dyDescent="0.25">
      <c r="A380">
        <v>379</v>
      </c>
      <c r="D380">
        <v>21.958144000000004</v>
      </c>
      <c r="E380" s="2">
        <v>2</v>
      </c>
      <c r="F380">
        <v>33.824999000000005</v>
      </c>
      <c r="G380" s="5">
        <v>3</v>
      </c>
      <c r="H380">
        <v>37.022953000000001</v>
      </c>
      <c r="I380" s="4">
        <v>4</v>
      </c>
      <c r="P380">
        <v>3</v>
      </c>
      <c r="Q380" t="str">
        <f t="shared" si="6"/>
        <v>234</v>
      </c>
    </row>
    <row r="381" spans="1:60" x14ac:dyDescent="0.25">
      <c r="A381">
        <v>380</v>
      </c>
      <c r="D381">
        <v>21.990383000000001</v>
      </c>
      <c r="E381" s="2">
        <v>2</v>
      </c>
      <c r="F381">
        <v>33.823490000000007</v>
      </c>
      <c r="G381" s="5">
        <v>3</v>
      </c>
      <c r="H381">
        <v>37.064463000000003</v>
      </c>
      <c r="I381" s="4">
        <v>4</v>
      </c>
      <c r="P381">
        <v>3</v>
      </c>
      <c r="Q381" t="str">
        <f t="shared" si="6"/>
        <v>234</v>
      </c>
    </row>
    <row r="382" spans="1:60" x14ac:dyDescent="0.25">
      <c r="A382">
        <v>381</v>
      </c>
      <c r="D382">
        <v>21.974446</v>
      </c>
      <c r="E382" s="2">
        <v>2</v>
      </c>
      <c r="F382">
        <v>33.866872999999998</v>
      </c>
      <c r="G382" s="5">
        <v>3</v>
      </c>
      <c r="P382">
        <v>2</v>
      </c>
      <c r="Q382" t="str">
        <f t="shared" si="6"/>
        <v>23</v>
      </c>
    </row>
    <row r="383" spans="1:60" x14ac:dyDescent="0.25">
      <c r="A383">
        <v>382</v>
      </c>
      <c r="D383">
        <v>21.980124000000004</v>
      </c>
      <c r="E383" s="2">
        <v>2</v>
      </c>
      <c r="F383">
        <v>33.866146000000001</v>
      </c>
      <c r="G383" s="5">
        <v>3</v>
      </c>
      <c r="P383">
        <v>2</v>
      </c>
      <c r="Q383" t="str">
        <f t="shared" si="6"/>
        <v>23</v>
      </c>
    </row>
    <row r="384" spans="1:60" x14ac:dyDescent="0.25">
      <c r="A384">
        <v>383</v>
      </c>
      <c r="D384">
        <v>21.940229000000002</v>
      </c>
      <c r="E384" s="2">
        <v>2</v>
      </c>
      <c r="F384">
        <v>33.877445000000002</v>
      </c>
      <c r="G384" s="5">
        <v>3</v>
      </c>
      <c r="P384">
        <v>2</v>
      </c>
      <c r="Q384" t="str">
        <f t="shared" si="6"/>
        <v>23</v>
      </c>
    </row>
    <row r="385" spans="1:17" x14ac:dyDescent="0.25">
      <c r="A385">
        <v>384</v>
      </c>
      <c r="D385">
        <v>21.943303</v>
      </c>
      <c r="E385" s="2">
        <v>2</v>
      </c>
      <c r="F385">
        <v>33.859480000000005</v>
      </c>
      <c r="G385" s="5">
        <v>3</v>
      </c>
      <c r="P385">
        <v>2</v>
      </c>
      <c r="Q385" t="str">
        <f t="shared" si="6"/>
        <v>23</v>
      </c>
    </row>
    <row r="386" spans="1:17" x14ac:dyDescent="0.25">
      <c r="A386">
        <v>385</v>
      </c>
      <c r="D386">
        <v>21.949395000000003</v>
      </c>
      <c r="E386" s="2">
        <v>2</v>
      </c>
      <c r="F386">
        <v>33.859480000000005</v>
      </c>
      <c r="G386" s="5">
        <v>3</v>
      </c>
      <c r="P386">
        <v>2</v>
      </c>
      <c r="Q386" t="str">
        <f t="shared" ref="Q386:Q449" si="7">CONCATENATE(C386,E386,G386,I386)</f>
        <v>23</v>
      </c>
    </row>
    <row r="387" spans="1:17" x14ac:dyDescent="0.25">
      <c r="A387">
        <v>386</v>
      </c>
      <c r="D387">
        <v>21.966635000000004</v>
      </c>
      <c r="E387" s="2">
        <v>2</v>
      </c>
      <c r="P387">
        <v>1</v>
      </c>
      <c r="Q387" t="str">
        <f t="shared" si="7"/>
        <v>2</v>
      </c>
    </row>
    <row r="388" spans="1:17" x14ac:dyDescent="0.25">
      <c r="A388">
        <v>387</v>
      </c>
      <c r="B388">
        <v>15.955398000000002</v>
      </c>
      <c r="C388" s="3">
        <v>1</v>
      </c>
      <c r="D388">
        <v>21.951687000000007</v>
      </c>
      <c r="E388" s="2">
        <v>2</v>
      </c>
      <c r="P388">
        <v>2</v>
      </c>
      <c r="Q388" t="str">
        <f t="shared" si="7"/>
        <v>12</v>
      </c>
    </row>
    <row r="389" spans="1:17" x14ac:dyDescent="0.25">
      <c r="A389">
        <v>388</v>
      </c>
      <c r="B389">
        <v>16.011593000000005</v>
      </c>
      <c r="C389" s="3">
        <v>1</v>
      </c>
      <c r="D389">
        <v>21.908616000000002</v>
      </c>
      <c r="E389" s="2">
        <v>2</v>
      </c>
      <c r="P389">
        <v>2</v>
      </c>
      <c r="Q389" t="str">
        <f t="shared" si="7"/>
        <v>12</v>
      </c>
    </row>
    <row r="390" spans="1:17" x14ac:dyDescent="0.25">
      <c r="A390">
        <v>389</v>
      </c>
      <c r="B390">
        <v>15.999510000000001</v>
      </c>
      <c r="C390" s="3">
        <v>1</v>
      </c>
      <c r="D390">
        <v>21.960333000000006</v>
      </c>
      <c r="E390" s="2">
        <v>2</v>
      </c>
      <c r="P390">
        <v>2</v>
      </c>
      <c r="Q390" t="str">
        <f t="shared" si="7"/>
        <v>12</v>
      </c>
    </row>
    <row r="391" spans="1:17" x14ac:dyDescent="0.25">
      <c r="A391">
        <v>390</v>
      </c>
      <c r="B391">
        <v>15.976803000000004</v>
      </c>
      <c r="C391" s="3">
        <v>1</v>
      </c>
      <c r="D391">
        <v>21.960333000000006</v>
      </c>
      <c r="E391" s="2">
        <v>2</v>
      </c>
      <c r="P391">
        <v>2</v>
      </c>
      <c r="Q391" t="str">
        <f t="shared" si="7"/>
        <v>12</v>
      </c>
    </row>
    <row r="392" spans="1:17" x14ac:dyDescent="0.25">
      <c r="A392">
        <v>391</v>
      </c>
      <c r="B392">
        <v>15.955398000000002</v>
      </c>
      <c r="C392" s="3">
        <v>1</v>
      </c>
      <c r="P392">
        <v>1</v>
      </c>
      <c r="Q392" t="str">
        <f t="shared" si="7"/>
        <v>1</v>
      </c>
    </row>
    <row r="393" spans="1:17" x14ac:dyDescent="0.25">
      <c r="A393">
        <v>392</v>
      </c>
      <c r="B393">
        <v>15.935503000000004</v>
      </c>
      <c r="C393" s="3">
        <v>1</v>
      </c>
      <c r="J393">
        <v>39.488915000000006</v>
      </c>
      <c r="K393" t="s">
        <v>22</v>
      </c>
      <c r="Q393" t="str">
        <f t="shared" si="7"/>
        <v>1</v>
      </c>
    </row>
    <row r="394" spans="1:17" x14ac:dyDescent="0.25">
      <c r="A394">
        <v>393</v>
      </c>
      <c r="Q394" t="str">
        <f t="shared" si="7"/>
        <v/>
      </c>
    </row>
    <row r="395" spans="1:17" x14ac:dyDescent="0.25">
      <c r="A395">
        <v>394</v>
      </c>
      <c r="J395">
        <v>39.371471</v>
      </c>
      <c r="K395" t="s">
        <v>22</v>
      </c>
      <c r="Q395" t="str">
        <f t="shared" si="7"/>
        <v/>
      </c>
    </row>
    <row r="396" spans="1:17" x14ac:dyDescent="0.25">
      <c r="A396">
        <v>395</v>
      </c>
      <c r="B396">
        <v>37.838118000000001</v>
      </c>
      <c r="C396" s="3">
        <v>1</v>
      </c>
      <c r="P396">
        <v>1</v>
      </c>
      <c r="Q396" t="str">
        <f t="shared" si="7"/>
        <v>1</v>
      </c>
    </row>
    <row r="397" spans="1:17" x14ac:dyDescent="0.25">
      <c r="A397">
        <v>396</v>
      </c>
      <c r="B397">
        <v>37.822178000000008</v>
      </c>
      <c r="C397" s="3">
        <v>1</v>
      </c>
      <c r="P397">
        <v>1</v>
      </c>
      <c r="Q397" t="str">
        <f t="shared" si="7"/>
        <v>1</v>
      </c>
    </row>
    <row r="398" spans="1:17" x14ac:dyDescent="0.25">
      <c r="A398">
        <v>397</v>
      </c>
      <c r="B398">
        <v>37.816867999999999</v>
      </c>
      <c r="C398" s="3">
        <v>1</v>
      </c>
      <c r="P398">
        <v>1</v>
      </c>
      <c r="Q398" t="str">
        <f t="shared" si="7"/>
        <v>1</v>
      </c>
    </row>
    <row r="399" spans="1:17" x14ac:dyDescent="0.25">
      <c r="A399">
        <v>398</v>
      </c>
      <c r="B399">
        <v>37.824369000000004</v>
      </c>
      <c r="C399" s="3">
        <v>1</v>
      </c>
      <c r="P399">
        <v>1</v>
      </c>
      <c r="Q399" t="str">
        <f t="shared" si="7"/>
        <v>1</v>
      </c>
    </row>
    <row r="400" spans="1:17" x14ac:dyDescent="0.25">
      <c r="A400">
        <v>399</v>
      </c>
      <c r="B400">
        <v>37.842701000000005</v>
      </c>
      <c r="C400" s="3">
        <v>1</v>
      </c>
      <c r="P400">
        <v>1</v>
      </c>
      <c r="Q400" t="str">
        <f t="shared" si="7"/>
        <v>1</v>
      </c>
    </row>
    <row r="401" spans="1:17" x14ac:dyDescent="0.25">
      <c r="A401">
        <v>400</v>
      </c>
      <c r="B401">
        <v>37.866032000000004</v>
      </c>
      <c r="C401" s="3">
        <v>1</v>
      </c>
      <c r="P401">
        <v>1</v>
      </c>
      <c r="Q401" t="str">
        <f t="shared" si="7"/>
        <v>1</v>
      </c>
    </row>
    <row r="402" spans="1:17" x14ac:dyDescent="0.25">
      <c r="A402">
        <v>401</v>
      </c>
      <c r="B402">
        <v>37.878737999999998</v>
      </c>
      <c r="C402" s="3">
        <v>1</v>
      </c>
      <c r="P402">
        <v>1</v>
      </c>
      <c r="Q402" t="str">
        <f t="shared" si="7"/>
        <v>1</v>
      </c>
    </row>
    <row r="403" spans="1:17" x14ac:dyDescent="0.25">
      <c r="A403">
        <v>402</v>
      </c>
      <c r="B403">
        <v>37.866604000000002</v>
      </c>
      <c r="C403" s="3">
        <v>1</v>
      </c>
      <c r="P403">
        <v>1</v>
      </c>
      <c r="Q403" t="str">
        <f t="shared" si="7"/>
        <v>1</v>
      </c>
    </row>
    <row r="404" spans="1:17" x14ac:dyDescent="0.25">
      <c r="A404">
        <v>403</v>
      </c>
      <c r="B404">
        <v>37.839054000000004</v>
      </c>
      <c r="C404" s="3">
        <v>1</v>
      </c>
      <c r="P404">
        <v>1</v>
      </c>
      <c r="Q404" t="str">
        <f t="shared" si="7"/>
        <v>1</v>
      </c>
    </row>
    <row r="405" spans="1:17" x14ac:dyDescent="0.25">
      <c r="A405">
        <v>404</v>
      </c>
      <c r="B405">
        <v>37.858219000000005</v>
      </c>
      <c r="C405" s="3">
        <v>1</v>
      </c>
      <c r="P405">
        <v>1</v>
      </c>
      <c r="Q405" t="str">
        <f t="shared" si="7"/>
        <v>1</v>
      </c>
    </row>
    <row r="406" spans="1:17" x14ac:dyDescent="0.25">
      <c r="A406">
        <v>405</v>
      </c>
      <c r="B406">
        <v>37.810202000000004</v>
      </c>
      <c r="C406" s="3">
        <v>1</v>
      </c>
      <c r="P406">
        <v>1</v>
      </c>
      <c r="Q406" t="str">
        <f t="shared" si="7"/>
        <v>1</v>
      </c>
    </row>
    <row r="407" spans="1:17" x14ac:dyDescent="0.25">
      <c r="A407">
        <v>406</v>
      </c>
      <c r="B407">
        <v>37.783327</v>
      </c>
      <c r="C407" s="3">
        <v>1</v>
      </c>
      <c r="D407">
        <v>46.172092000000006</v>
      </c>
      <c r="E407" s="2">
        <v>2</v>
      </c>
      <c r="P407">
        <v>2</v>
      </c>
      <c r="Q407" t="str">
        <f t="shared" si="7"/>
        <v>12</v>
      </c>
    </row>
    <row r="408" spans="1:17" x14ac:dyDescent="0.25">
      <c r="A408">
        <v>407</v>
      </c>
      <c r="B408">
        <v>37.806608000000004</v>
      </c>
      <c r="C408" s="3">
        <v>1</v>
      </c>
      <c r="D408">
        <v>46.141571000000006</v>
      </c>
      <c r="E408" s="2">
        <v>2</v>
      </c>
      <c r="P408">
        <v>2</v>
      </c>
      <c r="Q408" t="str">
        <f t="shared" si="7"/>
        <v>12</v>
      </c>
    </row>
    <row r="409" spans="1:17" x14ac:dyDescent="0.25">
      <c r="A409">
        <v>408</v>
      </c>
      <c r="B409">
        <v>37.806608000000004</v>
      </c>
      <c r="C409" s="3">
        <v>1</v>
      </c>
      <c r="D409">
        <v>46.191101000000003</v>
      </c>
      <c r="E409" s="2">
        <v>2</v>
      </c>
      <c r="P409">
        <v>2</v>
      </c>
      <c r="Q409" t="str">
        <f t="shared" si="7"/>
        <v>12</v>
      </c>
    </row>
    <row r="410" spans="1:17" x14ac:dyDescent="0.25">
      <c r="A410">
        <v>409</v>
      </c>
      <c r="D410">
        <v>46.185371000000004</v>
      </c>
      <c r="E410" s="2">
        <v>2</v>
      </c>
      <c r="P410">
        <v>1</v>
      </c>
      <c r="Q410" t="str">
        <f t="shared" si="7"/>
        <v>2</v>
      </c>
    </row>
    <row r="411" spans="1:17" x14ac:dyDescent="0.25">
      <c r="A411">
        <v>410</v>
      </c>
      <c r="D411">
        <v>46.250263000000004</v>
      </c>
      <c r="E411" s="2">
        <v>2</v>
      </c>
      <c r="F411">
        <v>39.109196000000004</v>
      </c>
      <c r="G411" s="5">
        <v>3</v>
      </c>
      <c r="P411">
        <v>2</v>
      </c>
      <c r="Q411" t="str">
        <f t="shared" si="7"/>
        <v>23</v>
      </c>
    </row>
    <row r="412" spans="1:17" x14ac:dyDescent="0.25">
      <c r="A412">
        <v>411</v>
      </c>
      <c r="D412">
        <v>46.243336000000006</v>
      </c>
      <c r="E412" s="2">
        <v>2</v>
      </c>
      <c r="F412">
        <v>39.134556000000003</v>
      </c>
      <c r="G412" s="5">
        <v>3</v>
      </c>
      <c r="P412">
        <v>2</v>
      </c>
      <c r="Q412" t="str">
        <f t="shared" si="7"/>
        <v>23</v>
      </c>
    </row>
    <row r="413" spans="1:17" x14ac:dyDescent="0.25">
      <c r="A413">
        <v>412</v>
      </c>
      <c r="D413">
        <v>46.264481000000004</v>
      </c>
      <c r="E413" s="2">
        <v>2</v>
      </c>
      <c r="F413">
        <v>39.081852000000005</v>
      </c>
      <c r="G413" s="5">
        <v>3</v>
      </c>
      <c r="P413">
        <v>2</v>
      </c>
      <c r="Q413" t="str">
        <f t="shared" si="7"/>
        <v>23</v>
      </c>
    </row>
    <row r="414" spans="1:17" x14ac:dyDescent="0.25">
      <c r="A414">
        <v>413</v>
      </c>
      <c r="D414">
        <v>46.257919000000001</v>
      </c>
      <c r="E414" s="2">
        <v>2</v>
      </c>
      <c r="F414">
        <v>39.089352000000005</v>
      </c>
      <c r="G414" s="5">
        <v>3</v>
      </c>
      <c r="P414">
        <v>2</v>
      </c>
      <c r="Q414" t="str">
        <f t="shared" si="7"/>
        <v>23</v>
      </c>
    </row>
    <row r="415" spans="1:17" x14ac:dyDescent="0.25">
      <c r="A415">
        <v>414</v>
      </c>
      <c r="D415">
        <v>46.287502000000003</v>
      </c>
      <c r="E415" s="2">
        <v>2</v>
      </c>
      <c r="F415">
        <v>39.085133000000006</v>
      </c>
      <c r="G415" s="5">
        <v>3</v>
      </c>
      <c r="P415">
        <v>2</v>
      </c>
      <c r="Q415" t="str">
        <f t="shared" si="7"/>
        <v>23</v>
      </c>
    </row>
    <row r="416" spans="1:17" x14ac:dyDescent="0.25">
      <c r="A416">
        <v>415</v>
      </c>
      <c r="D416">
        <v>46.306824000000006</v>
      </c>
      <c r="E416" s="2">
        <v>2</v>
      </c>
      <c r="F416">
        <v>39.086124000000005</v>
      </c>
      <c r="G416" s="5">
        <v>3</v>
      </c>
      <c r="P416">
        <v>2</v>
      </c>
      <c r="Q416" t="str">
        <f t="shared" si="7"/>
        <v>23</v>
      </c>
    </row>
    <row r="417" spans="1:17" x14ac:dyDescent="0.25">
      <c r="A417">
        <v>416</v>
      </c>
      <c r="D417">
        <v>46.243130000000001</v>
      </c>
      <c r="E417" s="2">
        <v>2</v>
      </c>
      <c r="F417">
        <v>39.08128</v>
      </c>
      <c r="G417" s="5">
        <v>3</v>
      </c>
      <c r="P417">
        <v>2</v>
      </c>
      <c r="Q417" t="str">
        <f t="shared" si="7"/>
        <v>23</v>
      </c>
    </row>
    <row r="418" spans="1:17" x14ac:dyDescent="0.25">
      <c r="A418">
        <v>417</v>
      </c>
      <c r="D418">
        <v>46.172092000000006</v>
      </c>
      <c r="E418" s="2">
        <v>2</v>
      </c>
      <c r="F418">
        <v>39.083674999999999</v>
      </c>
      <c r="G418" s="5">
        <v>3</v>
      </c>
      <c r="P418">
        <v>2</v>
      </c>
      <c r="Q418" t="str">
        <f t="shared" si="7"/>
        <v>23</v>
      </c>
    </row>
    <row r="419" spans="1:17" x14ac:dyDescent="0.25">
      <c r="A419">
        <v>418</v>
      </c>
      <c r="F419">
        <v>39.087841000000004</v>
      </c>
      <c r="G419" s="5">
        <v>3</v>
      </c>
      <c r="H419">
        <v>45.514107000000003</v>
      </c>
      <c r="I419" s="4">
        <v>4</v>
      </c>
      <c r="P419">
        <v>2</v>
      </c>
      <c r="Q419" t="str">
        <f t="shared" si="7"/>
        <v>34</v>
      </c>
    </row>
    <row r="420" spans="1:17" x14ac:dyDescent="0.25">
      <c r="A420">
        <v>419</v>
      </c>
      <c r="F420">
        <v>39.100132000000002</v>
      </c>
      <c r="G420" s="5">
        <v>3</v>
      </c>
      <c r="H420">
        <v>45.457443000000005</v>
      </c>
      <c r="I420" s="4">
        <v>4</v>
      </c>
      <c r="P420">
        <v>2</v>
      </c>
      <c r="Q420" t="str">
        <f t="shared" si="7"/>
        <v>34</v>
      </c>
    </row>
    <row r="421" spans="1:17" x14ac:dyDescent="0.25">
      <c r="A421">
        <v>420</v>
      </c>
      <c r="B421">
        <v>58.106133</v>
      </c>
      <c r="C421" s="3">
        <v>1</v>
      </c>
      <c r="F421">
        <v>39.109196000000004</v>
      </c>
      <c r="G421" s="5">
        <v>3</v>
      </c>
      <c r="H421">
        <v>45.464527000000004</v>
      </c>
      <c r="I421" s="4">
        <v>4</v>
      </c>
      <c r="P421">
        <v>3</v>
      </c>
      <c r="Q421" t="str">
        <f t="shared" si="7"/>
        <v>134</v>
      </c>
    </row>
    <row r="422" spans="1:17" x14ac:dyDescent="0.25">
      <c r="A422">
        <v>421</v>
      </c>
      <c r="B422">
        <v>58.109829000000005</v>
      </c>
      <c r="C422" s="3">
        <v>1</v>
      </c>
      <c r="F422">
        <v>39.109196000000004</v>
      </c>
      <c r="G422" s="5">
        <v>3</v>
      </c>
      <c r="H422">
        <v>45.476868000000003</v>
      </c>
      <c r="I422" s="4">
        <v>4</v>
      </c>
      <c r="P422">
        <v>3</v>
      </c>
      <c r="Q422" t="str">
        <f t="shared" si="7"/>
        <v>134</v>
      </c>
    </row>
    <row r="423" spans="1:17" x14ac:dyDescent="0.25">
      <c r="A423">
        <v>422</v>
      </c>
      <c r="B423">
        <v>58.138054000000004</v>
      </c>
      <c r="C423" s="3">
        <v>1</v>
      </c>
      <c r="H423">
        <v>45.512177000000001</v>
      </c>
      <c r="I423" s="4">
        <v>4</v>
      </c>
      <c r="P423">
        <v>2</v>
      </c>
      <c r="Q423" t="str">
        <f t="shared" si="7"/>
        <v>14</v>
      </c>
    </row>
    <row r="424" spans="1:17" x14ac:dyDescent="0.25">
      <c r="A424">
        <v>423</v>
      </c>
      <c r="B424">
        <v>58.129463000000001</v>
      </c>
      <c r="C424" s="3">
        <v>1</v>
      </c>
      <c r="H424">
        <v>45.550617000000003</v>
      </c>
      <c r="I424" s="4">
        <v>4</v>
      </c>
      <c r="P424">
        <v>2</v>
      </c>
      <c r="Q424" t="str">
        <f t="shared" si="7"/>
        <v>14</v>
      </c>
    </row>
    <row r="425" spans="1:17" x14ac:dyDescent="0.25">
      <c r="A425">
        <v>424</v>
      </c>
      <c r="B425">
        <v>58.131340000000002</v>
      </c>
      <c r="C425" s="3">
        <v>1</v>
      </c>
      <c r="H425">
        <v>45.659203000000005</v>
      </c>
      <c r="I425" s="4">
        <v>4</v>
      </c>
      <c r="P425">
        <v>2</v>
      </c>
      <c r="Q425" t="str">
        <f t="shared" si="7"/>
        <v>14</v>
      </c>
    </row>
    <row r="426" spans="1:17" x14ac:dyDescent="0.25">
      <c r="A426">
        <v>425</v>
      </c>
      <c r="B426">
        <v>58.116753000000003</v>
      </c>
      <c r="C426" s="3">
        <v>1</v>
      </c>
      <c r="H426">
        <v>45.634514000000003</v>
      </c>
      <c r="I426" s="4">
        <v>4</v>
      </c>
      <c r="P426">
        <v>2</v>
      </c>
      <c r="Q426" t="str">
        <f t="shared" si="7"/>
        <v>14</v>
      </c>
    </row>
    <row r="427" spans="1:17" x14ac:dyDescent="0.25">
      <c r="A427">
        <v>426</v>
      </c>
      <c r="B427">
        <v>58.117744000000002</v>
      </c>
      <c r="C427" s="3">
        <v>1</v>
      </c>
      <c r="H427">
        <v>45.576706000000001</v>
      </c>
      <c r="I427" s="4">
        <v>4</v>
      </c>
      <c r="P427">
        <v>2</v>
      </c>
      <c r="Q427" t="str">
        <f t="shared" si="7"/>
        <v>14</v>
      </c>
    </row>
    <row r="428" spans="1:17" x14ac:dyDescent="0.25">
      <c r="A428">
        <v>427</v>
      </c>
      <c r="B428">
        <v>58.120243000000002</v>
      </c>
      <c r="C428" s="3">
        <v>1</v>
      </c>
      <c r="H428">
        <v>45.618839000000001</v>
      </c>
      <c r="I428" s="4">
        <v>4</v>
      </c>
      <c r="P428">
        <v>2</v>
      </c>
      <c r="Q428" t="str">
        <f t="shared" si="7"/>
        <v>14</v>
      </c>
    </row>
    <row r="429" spans="1:17" x14ac:dyDescent="0.25">
      <c r="A429">
        <v>428</v>
      </c>
      <c r="B429">
        <v>58.135609000000002</v>
      </c>
      <c r="C429" s="3">
        <v>1</v>
      </c>
      <c r="H429">
        <v>45.514107000000003</v>
      </c>
      <c r="I429" s="4">
        <v>4</v>
      </c>
      <c r="P429">
        <v>2</v>
      </c>
      <c r="Q429" t="str">
        <f t="shared" si="7"/>
        <v>14</v>
      </c>
    </row>
    <row r="430" spans="1:17" x14ac:dyDescent="0.25">
      <c r="A430">
        <v>429</v>
      </c>
      <c r="B430">
        <v>58.130348000000005</v>
      </c>
      <c r="C430" s="3">
        <v>1</v>
      </c>
      <c r="H430">
        <v>45.514107000000003</v>
      </c>
      <c r="I430" s="4">
        <v>4</v>
      </c>
      <c r="P430">
        <v>2</v>
      </c>
      <c r="Q430" t="str">
        <f t="shared" si="7"/>
        <v>14</v>
      </c>
    </row>
    <row r="431" spans="1:17" x14ac:dyDescent="0.25">
      <c r="A431">
        <v>430</v>
      </c>
      <c r="B431">
        <v>58.140663000000004</v>
      </c>
      <c r="C431" s="3">
        <v>1</v>
      </c>
      <c r="P431">
        <v>1</v>
      </c>
      <c r="Q431" t="str">
        <f t="shared" si="7"/>
        <v>1</v>
      </c>
    </row>
    <row r="432" spans="1:17" x14ac:dyDescent="0.25">
      <c r="A432">
        <v>431</v>
      </c>
      <c r="B432">
        <v>58.145763000000002</v>
      </c>
      <c r="C432" s="3">
        <v>1</v>
      </c>
      <c r="P432">
        <v>1</v>
      </c>
      <c r="Q432" t="str">
        <f t="shared" si="7"/>
        <v>1</v>
      </c>
    </row>
    <row r="433" spans="1:17" x14ac:dyDescent="0.25">
      <c r="A433">
        <v>432</v>
      </c>
      <c r="B433">
        <v>58.079308000000005</v>
      </c>
      <c r="C433" s="3">
        <v>1</v>
      </c>
      <c r="D433">
        <v>65.518439999999998</v>
      </c>
      <c r="E433" s="2">
        <v>2</v>
      </c>
      <c r="P433">
        <v>2</v>
      </c>
      <c r="Q433" t="str">
        <f t="shared" si="7"/>
        <v>12</v>
      </c>
    </row>
    <row r="434" spans="1:17" x14ac:dyDescent="0.25">
      <c r="A434">
        <v>433</v>
      </c>
      <c r="B434">
        <v>58.106133</v>
      </c>
      <c r="C434" s="3">
        <v>1</v>
      </c>
      <c r="D434">
        <v>65.523747</v>
      </c>
      <c r="E434" s="2">
        <v>2</v>
      </c>
      <c r="P434">
        <v>2</v>
      </c>
      <c r="Q434" t="str">
        <f t="shared" si="7"/>
        <v>12</v>
      </c>
    </row>
    <row r="435" spans="1:17" x14ac:dyDescent="0.25">
      <c r="A435">
        <v>434</v>
      </c>
      <c r="D435">
        <v>65.469952000000006</v>
      </c>
      <c r="E435" s="2">
        <v>2</v>
      </c>
      <c r="P435">
        <v>1</v>
      </c>
      <c r="Q435" t="str">
        <f t="shared" si="7"/>
        <v>2</v>
      </c>
    </row>
    <row r="436" spans="1:17" x14ac:dyDescent="0.25">
      <c r="A436">
        <v>435</v>
      </c>
      <c r="D436">
        <v>65.483802999999995</v>
      </c>
      <c r="E436" s="2">
        <v>2</v>
      </c>
      <c r="P436">
        <v>1</v>
      </c>
      <c r="Q436" t="str">
        <f t="shared" si="7"/>
        <v>2</v>
      </c>
    </row>
    <row r="437" spans="1:17" x14ac:dyDescent="0.25">
      <c r="A437">
        <v>436</v>
      </c>
      <c r="D437">
        <v>65.493904000000001</v>
      </c>
      <c r="E437" s="2">
        <v>2</v>
      </c>
      <c r="F437">
        <v>58.979107000000006</v>
      </c>
      <c r="G437" s="5">
        <v>3</v>
      </c>
      <c r="P437">
        <v>2</v>
      </c>
      <c r="Q437" t="str">
        <f t="shared" si="7"/>
        <v>23</v>
      </c>
    </row>
    <row r="438" spans="1:17" x14ac:dyDescent="0.25">
      <c r="A438">
        <v>437</v>
      </c>
      <c r="D438">
        <v>65.498230000000007</v>
      </c>
      <c r="E438" s="2">
        <v>2</v>
      </c>
      <c r="F438">
        <v>59.020142</v>
      </c>
      <c r="G438" s="5">
        <v>3</v>
      </c>
      <c r="P438">
        <v>2</v>
      </c>
      <c r="Q438" t="str">
        <f t="shared" si="7"/>
        <v>23</v>
      </c>
    </row>
    <row r="439" spans="1:17" x14ac:dyDescent="0.25">
      <c r="A439">
        <v>438</v>
      </c>
      <c r="D439">
        <v>65.520676000000009</v>
      </c>
      <c r="E439" s="2">
        <v>2</v>
      </c>
      <c r="F439">
        <v>59.045769</v>
      </c>
      <c r="G439" s="5">
        <v>3</v>
      </c>
      <c r="P439">
        <v>2</v>
      </c>
      <c r="Q439" t="str">
        <f t="shared" si="7"/>
        <v>23</v>
      </c>
    </row>
    <row r="440" spans="1:17" x14ac:dyDescent="0.25">
      <c r="A440">
        <v>439</v>
      </c>
      <c r="D440">
        <v>65.549686000000008</v>
      </c>
      <c r="E440" s="2">
        <v>2</v>
      </c>
      <c r="F440">
        <v>59.029987000000006</v>
      </c>
      <c r="G440" s="5">
        <v>3</v>
      </c>
      <c r="P440">
        <v>2</v>
      </c>
      <c r="Q440" t="str">
        <f t="shared" si="7"/>
        <v>23</v>
      </c>
    </row>
    <row r="441" spans="1:17" x14ac:dyDescent="0.25">
      <c r="A441">
        <v>440</v>
      </c>
      <c r="D441">
        <v>65.567551000000009</v>
      </c>
      <c r="E441" s="2">
        <v>2</v>
      </c>
      <c r="F441">
        <v>58.981033000000004</v>
      </c>
      <c r="G441" s="5">
        <v>3</v>
      </c>
      <c r="P441">
        <v>2</v>
      </c>
      <c r="Q441" t="str">
        <f t="shared" si="7"/>
        <v>23</v>
      </c>
    </row>
    <row r="442" spans="1:17" x14ac:dyDescent="0.25">
      <c r="A442">
        <v>441</v>
      </c>
      <c r="D442">
        <v>65.492603000000003</v>
      </c>
      <c r="E442" s="2">
        <v>2</v>
      </c>
      <c r="F442">
        <v>58.978062000000001</v>
      </c>
      <c r="G442" s="5">
        <v>3</v>
      </c>
      <c r="P442">
        <v>2</v>
      </c>
      <c r="Q442" t="str">
        <f t="shared" si="7"/>
        <v>23</v>
      </c>
    </row>
    <row r="443" spans="1:17" x14ac:dyDescent="0.25">
      <c r="A443">
        <v>442</v>
      </c>
      <c r="D443">
        <v>65.531040000000004</v>
      </c>
      <c r="E443" s="2">
        <v>2</v>
      </c>
      <c r="F443">
        <v>58.994934000000001</v>
      </c>
      <c r="G443" s="5">
        <v>3</v>
      </c>
      <c r="H443">
        <v>63.585522000000005</v>
      </c>
      <c r="I443" s="4">
        <v>4</v>
      </c>
      <c r="P443">
        <v>3</v>
      </c>
      <c r="Q443" t="str">
        <f t="shared" si="7"/>
        <v>234</v>
      </c>
    </row>
    <row r="444" spans="1:17" x14ac:dyDescent="0.25">
      <c r="A444">
        <v>443</v>
      </c>
      <c r="D444">
        <v>65.518439999999998</v>
      </c>
      <c r="E444" s="2">
        <v>2</v>
      </c>
      <c r="F444">
        <v>58.990093000000002</v>
      </c>
      <c r="G444" s="5">
        <v>3</v>
      </c>
      <c r="H444">
        <v>63.578442000000003</v>
      </c>
      <c r="I444" s="4">
        <v>4</v>
      </c>
      <c r="P444">
        <v>3</v>
      </c>
      <c r="Q444" t="str">
        <f t="shared" si="7"/>
        <v>234</v>
      </c>
    </row>
    <row r="445" spans="1:17" x14ac:dyDescent="0.25">
      <c r="A445">
        <v>444</v>
      </c>
      <c r="F445">
        <v>58.983219000000005</v>
      </c>
      <c r="G445" s="5">
        <v>3</v>
      </c>
      <c r="H445">
        <v>63.627083000000006</v>
      </c>
      <c r="I445" s="4">
        <v>4</v>
      </c>
      <c r="P445">
        <v>2</v>
      </c>
      <c r="Q445" t="str">
        <f t="shared" si="7"/>
        <v>34</v>
      </c>
    </row>
    <row r="446" spans="1:17" x14ac:dyDescent="0.25">
      <c r="A446">
        <v>445</v>
      </c>
      <c r="F446">
        <v>58.959000000000003</v>
      </c>
      <c r="G446" s="5">
        <v>3</v>
      </c>
      <c r="H446">
        <v>63.598904000000005</v>
      </c>
      <c r="I446" s="4">
        <v>4</v>
      </c>
      <c r="P446">
        <v>2</v>
      </c>
      <c r="Q446" t="str">
        <f t="shared" si="7"/>
        <v>34</v>
      </c>
    </row>
    <row r="447" spans="1:17" x14ac:dyDescent="0.25">
      <c r="A447">
        <v>446</v>
      </c>
      <c r="F447">
        <v>58.972019000000003</v>
      </c>
      <c r="G447" s="5">
        <v>3</v>
      </c>
      <c r="H447">
        <v>63.613487000000006</v>
      </c>
      <c r="I447" s="4">
        <v>4</v>
      </c>
      <c r="P447">
        <v>2</v>
      </c>
      <c r="Q447" t="str">
        <f t="shared" si="7"/>
        <v>34</v>
      </c>
    </row>
    <row r="448" spans="1:17" x14ac:dyDescent="0.25">
      <c r="A448">
        <v>447</v>
      </c>
      <c r="F448">
        <v>58.942699000000005</v>
      </c>
      <c r="G448" s="5">
        <v>3</v>
      </c>
      <c r="H448">
        <v>63.628437000000005</v>
      </c>
      <c r="I448" s="4">
        <v>4</v>
      </c>
      <c r="P448">
        <v>2</v>
      </c>
      <c r="Q448" t="str">
        <f t="shared" si="7"/>
        <v>34</v>
      </c>
    </row>
    <row r="449" spans="1:17" x14ac:dyDescent="0.25">
      <c r="A449">
        <v>448</v>
      </c>
      <c r="B449">
        <v>76.108214000000004</v>
      </c>
      <c r="C449" s="3">
        <v>1</v>
      </c>
      <c r="H449">
        <v>63.568649000000001</v>
      </c>
      <c r="I449" s="4">
        <v>4</v>
      </c>
      <c r="P449">
        <v>2</v>
      </c>
      <c r="Q449" t="str">
        <f t="shared" si="7"/>
        <v>14</v>
      </c>
    </row>
    <row r="450" spans="1:17" x14ac:dyDescent="0.25">
      <c r="A450">
        <v>449</v>
      </c>
      <c r="B450">
        <v>76.11173500000001</v>
      </c>
      <c r="C450" s="3">
        <v>1</v>
      </c>
      <c r="H450">
        <v>63.620102000000003</v>
      </c>
      <c r="I450" s="4">
        <v>4</v>
      </c>
      <c r="P450">
        <v>2</v>
      </c>
      <c r="Q450" t="str">
        <f t="shared" ref="Q450:Q513" si="8">CONCATENATE(C450,E450,G450,I450)</f>
        <v>14</v>
      </c>
    </row>
    <row r="451" spans="1:17" x14ac:dyDescent="0.25">
      <c r="A451">
        <v>450</v>
      </c>
      <c r="B451">
        <v>76.071429000000009</v>
      </c>
      <c r="C451" s="3">
        <v>1</v>
      </c>
      <c r="H451">
        <v>63.659473000000006</v>
      </c>
      <c r="I451" s="4">
        <v>4</v>
      </c>
      <c r="P451">
        <v>2</v>
      </c>
      <c r="Q451" t="str">
        <f t="shared" si="8"/>
        <v>14</v>
      </c>
    </row>
    <row r="452" spans="1:17" x14ac:dyDescent="0.25">
      <c r="A452">
        <v>451</v>
      </c>
      <c r="B452">
        <v>76.085408000000001</v>
      </c>
      <c r="C452" s="3">
        <v>1</v>
      </c>
      <c r="H452">
        <v>63.69791</v>
      </c>
      <c r="I452" s="4">
        <v>4</v>
      </c>
      <c r="P452">
        <v>2</v>
      </c>
      <c r="Q452" t="str">
        <f t="shared" si="8"/>
        <v>14</v>
      </c>
    </row>
    <row r="453" spans="1:17" x14ac:dyDescent="0.25">
      <c r="A453">
        <v>452</v>
      </c>
      <c r="B453">
        <v>76.106377000000009</v>
      </c>
      <c r="C453" s="3">
        <v>1</v>
      </c>
      <c r="H453">
        <v>63.658798000000004</v>
      </c>
      <c r="I453" s="4">
        <v>4</v>
      </c>
      <c r="P453">
        <v>2</v>
      </c>
      <c r="Q453" t="str">
        <f t="shared" si="8"/>
        <v>14</v>
      </c>
    </row>
    <row r="454" spans="1:17" x14ac:dyDescent="0.25">
      <c r="A454">
        <v>453</v>
      </c>
      <c r="B454">
        <v>76.093469000000013</v>
      </c>
      <c r="C454" s="3">
        <v>1</v>
      </c>
      <c r="H454">
        <v>63.585522000000005</v>
      </c>
      <c r="I454" s="4">
        <v>4</v>
      </c>
      <c r="P454">
        <v>2</v>
      </c>
      <c r="Q454" t="str">
        <f t="shared" si="8"/>
        <v>14</v>
      </c>
    </row>
    <row r="455" spans="1:17" x14ac:dyDescent="0.25">
      <c r="A455">
        <v>454</v>
      </c>
      <c r="B455">
        <v>76.103418000000005</v>
      </c>
      <c r="C455" s="3">
        <v>1</v>
      </c>
      <c r="H455">
        <v>63.585522000000005</v>
      </c>
      <c r="I455" s="4">
        <v>4</v>
      </c>
      <c r="P455">
        <v>2</v>
      </c>
      <c r="Q455" t="str">
        <f t="shared" si="8"/>
        <v>14</v>
      </c>
    </row>
    <row r="456" spans="1:17" x14ac:dyDescent="0.25">
      <c r="A456">
        <v>455</v>
      </c>
      <c r="B456">
        <v>76.12357200000001</v>
      </c>
      <c r="C456" s="3">
        <v>1</v>
      </c>
      <c r="P456">
        <v>1</v>
      </c>
      <c r="Q456" t="str">
        <f t="shared" si="8"/>
        <v>1</v>
      </c>
    </row>
    <row r="457" spans="1:17" x14ac:dyDescent="0.25">
      <c r="A457">
        <v>456</v>
      </c>
      <c r="B457">
        <v>76.113673000000006</v>
      </c>
      <c r="C457" s="3">
        <v>1</v>
      </c>
      <c r="P457">
        <v>1</v>
      </c>
      <c r="Q457" t="str">
        <f t="shared" si="8"/>
        <v>1</v>
      </c>
    </row>
    <row r="458" spans="1:17" x14ac:dyDescent="0.25">
      <c r="A458">
        <v>457</v>
      </c>
      <c r="B458">
        <v>76.133316000000008</v>
      </c>
      <c r="C458" s="3">
        <v>1</v>
      </c>
      <c r="P458">
        <v>1</v>
      </c>
      <c r="Q458" t="str">
        <f t="shared" si="8"/>
        <v>1</v>
      </c>
    </row>
    <row r="459" spans="1:17" x14ac:dyDescent="0.25">
      <c r="A459">
        <v>458</v>
      </c>
      <c r="B459">
        <v>76.108214000000004</v>
      </c>
      <c r="C459" s="3">
        <v>1</v>
      </c>
      <c r="D459">
        <v>82.522092000000001</v>
      </c>
      <c r="E459" s="2">
        <v>2</v>
      </c>
      <c r="P459">
        <v>2</v>
      </c>
      <c r="Q459" t="str">
        <f t="shared" si="8"/>
        <v>12</v>
      </c>
    </row>
    <row r="460" spans="1:17" x14ac:dyDescent="0.25">
      <c r="A460">
        <v>459</v>
      </c>
      <c r="B460">
        <v>76.108214000000004</v>
      </c>
      <c r="C460" s="3">
        <v>1</v>
      </c>
      <c r="D460">
        <v>82.525765000000007</v>
      </c>
      <c r="E460" s="2">
        <v>2</v>
      </c>
      <c r="P460">
        <v>2</v>
      </c>
      <c r="Q460" t="str">
        <f t="shared" si="8"/>
        <v>12</v>
      </c>
    </row>
    <row r="461" spans="1:17" x14ac:dyDescent="0.25">
      <c r="A461">
        <v>460</v>
      </c>
      <c r="D461">
        <v>82.560714000000004</v>
      </c>
      <c r="E461" s="2">
        <v>2</v>
      </c>
      <c r="P461">
        <v>1</v>
      </c>
      <c r="Q461" t="str">
        <f t="shared" si="8"/>
        <v>2</v>
      </c>
    </row>
    <row r="462" spans="1:17" x14ac:dyDescent="0.25">
      <c r="A462">
        <v>461</v>
      </c>
      <c r="D462">
        <v>82.545051000000001</v>
      </c>
      <c r="E462" s="2">
        <v>2</v>
      </c>
      <c r="P462">
        <v>1</v>
      </c>
      <c r="Q462" t="str">
        <f t="shared" si="8"/>
        <v>2</v>
      </c>
    </row>
    <row r="463" spans="1:17" x14ac:dyDescent="0.25">
      <c r="A463">
        <v>462</v>
      </c>
      <c r="D463">
        <v>82.517959000000005</v>
      </c>
      <c r="E463" s="2">
        <v>2</v>
      </c>
      <c r="F463">
        <v>77.695510000000013</v>
      </c>
      <c r="G463" s="5">
        <v>3</v>
      </c>
      <c r="P463">
        <v>2</v>
      </c>
      <c r="Q463" t="str">
        <f t="shared" si="8"/>
        <v>23</v>
      </c>
    </row>
    <row r="464" spans="1:17" x14ac:dyDescent="0.25">
      <c r="A464">
        <v>463</v>
      </c>
      <c r="D464">
        <v>82.461939000000001</v>
      </c>
      <c r="E464" s="2">
        <v>2</v>
      </c>
      <c r="F464">
        <v>77.658469000000011</v>
      </c>
      <c r="G464" s="5">
        <v>3</v>
      </c>
      <c r="P464">
        <v>2</v>
      </c>
      <c r="Q464" t="str">
        <f t="shared" si="8"/>
        <v>23</v>
      </c>
    </row>
    <row r="465" spans="1:17" x14ac:dyDescent="0.25">
      <c r="A465">
        <v>464</v>
      </c>
      <c r="D465">
        <v>82.45750000000001</v>
      </c>
      <c r="E465" s="2">
        <v>2</v>
      </c>
      <c r="F465">
        <v>77.669592000000009</v>
      </c>
      <c r="G465" s="5">
        <v>3</v>
      </c>
      <c r="P465">
        <v>2</v>
      </c>
      <c r="Q465" t="str">
        <f t="shared" si="8"/>
        <v>23</v>
      </c>
    </row>
    <row r="466" spans="1:17" x14ac:dyDescent="0.25">
      <c r="A466">
        <v>465</v>
      </c>
      <c r="D466">
        <v>82.448623000000012</v>
      </c>
      <c r="E466" s="2">
        <v>2</v>
      </c>
      <c r="F466">
        <v>77.593980000000002</v>
      </c>
      <c r="G466" s="5">
        <v>3</v>
      </c>
      <c r="P466">
        <v>2</v>
      </c>
      <c r="Q466" t="str">
        <f t="shared" si="8"/>
        <v>23</v>
      </c>
    </row>
    <row r="467" spans="1:17" x14ac:dyDescent="0.25">
      <c r="A467">
        <v>466</v>
      </c>
      <c r="D467">
        <v>82.475153000000006</v>
      </c>
      <c r="E467" s="2">
        <v>2</v>
      </c>
      <c r="F467">
        <v>77.564184000000012</v>
      </c>
      <c r="G467" s="5">
        <v>3</v>
      </c>
      <c r="P467">
        <v>2</v>
      </c>
      <c r="Q467" t="str">
        <f t="shared" si="8"/>
        <v>23</v>
      </c>
    </row>
    <row r="468" spans="1:17" x14ac:dyDescent="0.25">
      <c r="A468">
        <v>467</v>
      </c>
      <c r="D468">
        <v>82.522092000000001</v>
      </c>
      <c r="E468" s="2">
        <v>2</v>
      </c>
      <c r="F468">
        <v>77.559745000000007</v>
      </c>
      <c r="G468" s="5">
        <v>3</v>
      </c>
      <c r="H468">
        <v>81.220663000000002</v>
      </c>
      <c r="I468" s="4">
        <v>4</v>
      </c>
      <c r="P468">
        <v>3</v>
      </c>
      <c r="Q468" t="str">
        <f t="shared" si="8"/>
        <v>234</v>
      </c>
    </row>
    <row r="469" spans="1:17" x14ac:dyDescent="0.25">
      <c r="A469">
        <v>468</v>
      </c>
      <c r="F469">
        <v>77.566122000000007</v>
      </c>
      <c r="G469" s="5">
        <v>3</v>
      </c>
      <c r="H469">
        <v>81.22964300000001</v>
      </c>
      <c r="I469" s="4">
        <v>4</v>
      </c>
      <c r="P469">
        <v>2</v>
      </c>
      <c r="Q469" t="str">
        <f t="shared" si="8"/>
        <v>34</v>
      </c>
    </row>
    <row r="470" spans="1:17" x14ac:dyDescent="0.25">
      <c r="A470">
        <v>469</v>
      </c>
      <c r="F470">
        <v>77.560306000000011</v>
      </c>
      <c r="G470" s="5">
        <v>3</v>
      </c>
      <c r="H470">
        <v>81.206786000000008</v>
      </c>
      <c r="I470" s="4">
        <v>4</v>
      </c>
      <c r="P470">
        <v>2</v>
      </c>
      <c r="Q470" t="str">
        <f t="shared" si="8"/>
        <v>34</v>
      </c>
    </row>
    <row r="471" spans="1:17" x14ac:dyDescent="0.25">
      <c r="A471">
        <v>470</v>
      </c>
      <c r="F471">
        <v>77.56903100000001</v>
      </c>
      <c r="G471" s="5">
        <v>3</v>
      </c>
      <c r="H471">
        <v>81.200357000000011</v>
      </c>
      <c r="I471" s="4">
        <v>4</v>
      </c>
      <c r="P471">
        <v>2</v>
      </c>
      <c r="Q471" t="str">
        <f t="shared" si="8"/>
        <v>34</v>
      </c>
    </row>
    <row r="472" spans="1:17" x14ac:dyDescent="0.25">
      <c r="A472">
        <v>471</v>
      </c>
      <c r="B472">
        <v>93.647092000000015</v>
      </c>
      <c r="C472" s="3">
        <v>1</v>
      </c>
      <c r="F472">
        <v>77.695510000000013</v>
      </c>
      <c r="G472" s="5">
        <v>3</v>
      </c>
      <c r="H472">
        <v>81.211735000000004</v>
      </c>
      <c r="I472" s="4">
        <v>4</v>
      </c>
      <c r="P472">
        <v>3</v>
      </c>
      <c r="Q472" t="str">
        <f t="shared" si="8"/>
        <v>134</v>
      </c>
    </row>
    <row r="473" spans="1:17" x14ac:dyDescent="0.25">
      <c r="A473">
        <v>472</v>
      </c>
      <c r="B473">
        <v>93.67607000000001</v>
      </c>
      <c r="C473" s="3">
        <v>1</v>
      </c>
      <c r="F473">
        <v>77.695510000000013</v>
      </c>
      <c r="G473" s="5">
        <v>3</v>
      </c>
      <c r="H473">
        <v>81.248215000000002</v>
      </c>
      <c r="I473" s="4">
        <v>4</v>
      </c>
      <c r="P473">
        <v>3</v>
      </c>
      <c r="Q473" t="str">
        <f t="shared" si="8"/>
        <v>134</v>
      </c>
    </row>
    <row r="474" spans="1:17" x14ac:dyDescent="0.25">
      <c r="A474">
        <v>473</v>
      </c>
      <c r="B474">
        <v>93.68592000000001</v>
      </c>
      <c r="C474" s="3">
        <v>1</v>
      </c>
      <c r="H474">
        <v>81.237449000000012</v>
      </c>
      <c r="I474" s="4">
        <v>4</v>
      </c>
      <c r="P474">
        <v>2</v>
      </c>
      <c r="Q474" t="str">
        <f t="shared" si="8"/>
        <v>14</v>
      </c>
    </row>
    <row r="475" spans="1:17" x14ac:dyDescent="0.25">
      <c r="A475">
        <v>474</v>
      </c>
      <c r="B475">
        <v>93.660306000000006</v>
      </c>
      <c r="C475" s="3">
        <v>1</v>
      </c>
      <c r="H475">
        <v>81.231939000000011</v>
      </c>
      <c r="I475" s="4">
        <v>4</v>
      </c>
      <c r="P475">
        <v>2</v>
      </c>
      <c r="Q475" t="str">
        <f t="shared" si="8"/>
        <v>14</v>
      </c>
    </row>
    <row r="476" spans="1:17" x14ac:dyDescent="0.25">
      <c r="A476">
        <v>475</v>
      </c>
      <c r="B476">
        <v>93.662755000000004</v>
      </c>
      <c r="C476" s="3">
        <v>1</v>
      </c>
      <c r="H476">
        <v>81.194949000000008</v>
      </c>
      <c r="I476" s="4">
        <v>4</v>
      </c>
      <c r="P476">
        <v>2</v>
      </c>
      <c r="Q476" t="str">
        <f t="shared" si="8"/>
        <v>14</v>
      </c>
    </row>
    <row r="477" spans="1:17" x14ac:dyDescent="0.25">
      <c r="A477">
        <v>476</v>
      </c>
      <c r="B477">
        <v>93.626836000000011</v>
      </c>
      <c r="C477" s="3">
        <v>1</v>
      </c>
      <c r="H477">
        <v>81.196123</v>
      </c>
      <c r="I477" s="4">
        <v>4</v>
      </c>
      <c r="P477">
        <v>2</v>
      </c>
      <c r="Q477" t="str">
        <f t="shared" si="8"/>
        <v>14</v>
      </c>
    </row>
    <row r="478" spans="1:17" x14ac:dyDescent="0.25">
      <c r="A478">
        <v>477</v>
      </c>
      <c r="B478">
        <v>93.624846000000005</v>
      </c>
      <c r="C478" s="3">
        <v>1</v>
      </c>
      <c r="H478">
        <v>81.209643</v>
      </c>
      <c r="I478" s="4">
        <v>4</v>
      </c>
      <c r="P478">
        <v>2</v>
      </c>
      <c r="Q478" t="str">
        <f t="shared" si="8"/>
        <v>14</v>
      </c>
    </row>
    <row r="479" spans="1:17" x14ac:dyDescent="0.25">
      <c r="A479">
        <v>478</v>
      </c>
      <c r="B479">
        <v>93.646735000000007</v>
      </c>
      <c r="C479" s="3">
        <v>1</v>
      </c>
      <c r="H479">
        <v>81.220663000000002</v>
      </c>
      <c r="I479" s="4">
        <v>4</v>
      </c>
      <c r="P479">
        <v>2</v>
      </c>
      <c r="Q479" t="str">
        <f t="shared" si="8"/>
        <v>14</v>
      </c>
    </row>
    <row r="480" spans="1:17" x14ac:dyDescent="0.25">
      <c r="A480">
        <v>479</v>
      </c>
      <c r="B480">
        <v>93.631633000000008</v>
      </c>
      <c r="C480" s="3">
        <v>1</v>
      </c>
      <c r="P480">
        <v>1</v>
      </c>
      <c r="Q480" t="str">
        <f t="shared" si="8"/>
        <v>1</v>
      </c>
    </row>
    <row r="481" spans="1:17" x14ac:dyDescent="0.25">
      <c r="A481">
        <v>480</v>
      </c>
      <c r="B481">
        <v>93.653519000000003</v>
      </c>
      <c r="C481" s="3">
        <v>1</v>
      </c>
      <c r="P481">
        <v>1</v>
      </c>
      <c r="Q481" t="str">
        <f t="shared" si="8"/>
        <v>1</v>
      </c>
    </row>
    <row r="482" spans="1:17" x14ac:dyDescent="0.25">
      <c r="A482">
        <v>481</v>
      </c>
      <c r="B482">
        <v>93.692141000000007</v>
      </c>
      <c r="C482" s="3">
        <v>1</v>
      </c>
      <c r="P482">
        <v>1</v>
      </c>
      <c r="Q482" t="str">
        <f t="shared" si="8"/>
        <v>1</v>
      </c>
    </row>
    <row r="483" spans="1:17" x14ac:dyDescent="0.25">
      <c r="A483">
        <v>482</v>
      </c>
      <c r="B483">
        <v>93.647092000000015</v>
      </c>
      <c r="C483" s="3">
        <v>1</v>
      </c>
      <c r="P483">
        <v>1</v>
      </c>
      <c r="Q483" t="str">
        <f t="shared" si="8"/>
        <v>1</v>
      </c>
    </row>
    <row r="484" spans="1:17" x14ac:dyDescent="0.25">
      <c r="A484">
        <v>483</v>
      </c>
      <c r="B484">
        <v>93.647092000000015</v>
      </c>
      <c r="C484" s="3">
        <v>1</v>
      </c>
      <c r="D484">
        <v>102.14898000000001</v>
      </c>
      <c r="E484" s="2">
        <v>2</v>
      </c>
      <c r="P484">
        <v>2</v>
      </c>
      <c r="Q484" t="str">
        <f t="shared" si="8"/>
        <v>12</v>
      </c>
    </row>
    <row r="485" spans="1:17" x14ac:dyDescent="0.25">
      <c r="A485">
        <v>484</v>
      </c>
      <c r="B485">
        <v>93.647092000000015</v>
      </c>
      <c r="C485" s="3">
        <v>1</v>
      </c>
      <c r="D485">
        <v>102.148112</v>
      </c>
      <c r="E485" s="2">
        <v>2</v>
      </c>
      <c r="P485">
        <v>2</v>
      </c>
      <c r="Q485" t="str">
        <f t="shared" si="8"/>
        <v>12</v>
      </c>
    </row>
    <row r="486" spans="1:17" x14ac:dyDescent="0.25">
      <c r="A486">
        <v>485</v>
      </c>
      <c r="D486">
        <v>102.147704</v>
      </c>
      <c r="E486" s="2">
        <v>2</v>
      </c>
      <c r="P486">
        <v>1</v>
      </c>
      <c r="Q486" t="str">
        <f t="shared" si="8"/>
        <v>2</v>
      </c>
    </row>
    <row r="487" spans="1:17" x14ac:dyDescent="0.25">
      <c r="A487">
        <v>486</v>
      </c>
      <c r="D487">
        <v>102.14459300000001</v>
      </c>
      <c r="E487" s="2">
        <v>2</v>
      </c>
      <c r="F487">
        <v>94.614541000000003</v>
      </c>
      <c r="G487" s="5">
        <v>3</v>
      </c>
      <c r="P487">
        <v>2</v>
      </c>
      <c r="Q487" t="str">
        <f t="shared" si="8"/>
        <v>23</v>
      </c>
    </row>
    <row r="488" spans="1:17" x14ac:dyDescent="0.25">
      <c r="A488">
        <v>487</v>
      </c>
      <c r="D488">
        <v>102.120969</v>
      </c>
      <c r="E488" s="2">
        <v>2</v>
      </c>
      <c r="F488">
        <v>94.597449000000012</v>
      </c>
      <c r="G488" s="5">
        <v>3</v>
      </c>
      <c r="P488">
        <v>2</v>
      </c>
      <c r="Q488" t="str">
        <f t="shared" si="8"/>
        <v>23</v>
      </c>
    </row>
    <row r="489" spans="1:17" x14ac:dyDescent="0.25">
      <c r="A489">
        <v>488</v>
      </c>
      <c r="D489">
        <v>102.124644</v>
      </c>
      <c r="E489" s="2">
        <v>2</v>
      </c>
      <c r="F489">
        <v>94.571173000000002</v>
      </c>
      <c r="G489" s="5">
        <v>3</v>
      </c>
      <c r="P489">
        <v>2</v>
      </c>
      <c r="Q489" t="str">
        <f t="shared" si="8"/>
        <v>23</v>
      </c>
    </row>
    <row r="490" spans="1:17" x14ac:dyDescent="0.25">
      <c r="A490">
        <v>489</v>
      </c>
      <c r="D490">
        <v>102.092501</v>
      </c>
      <c r="E490" s="2">
        <v>2</v>
      </c>
      <c r="F490">
        <v>94.523164000000008</v>
      </c>
      <c r="G490" s="5">
        <v>3</v>
      </c>
      <c r="P490">
        <v>2</v>
      </c>
      <c r="Q490" t="str">
        <f t="shared" si="8"/>
        <v>23</v>
      </c>
    </row>
    <row r="491" spans="1:17" x14ac:dyDescent="0.25">
      <c r="A491">
        <v>490</v>
      </c>
      <c r="D491">
        <v>102.10847000000001</v>
      </c>
      <c r="E491" s="2">
        <v>2</v>
      </c>
      <c r="F491">
        <v>94.495152000000004</v>
      </c>
      <c r="G491" s="5">
        <v>3</v>
      </c>
      <c r="P491">
        <v>2</v>
      </c>
      <c r="Q491" t="str">
        <f t="shared" si="8"/>
        <v>23</v>
      </c>
    </row>
    <row r="492" spans="1:17" x14ac:dyDescent="0.25">
      <c r="A492">
        <v>491</v>
      </c>
      <c r="D492">
        <v>102.10173500000001</v>
      </c>
      <c r="E492" s="2">
        <v>2</v>
      </c>
      <c r="F492">
        <v>94.465766000000002</v>
      </c>
      <c r="G492" s="5">
        <v>3</v>
      </c>
      <c r="H492">
        <v>99.704900000000009</v>
      </c>
      <c r="I492" s="4">
        <v>4</v>
      </c>
      <c r="P492">
        <v>3</v>
      </c>
      <c r="Q492" t="str">
        <f t="shared" si="8"/>
        <v>234</v>
      </c>
    </row>
    <row r="493" spans="1:17" x14ac:dyDescent="0.25">
      <c r="A493">
        <v>492</v>
      </c>
      <c r="D493">
        <v>102.14852</v>
      </c>
      <c r="E493" s="2">
        <v>2</v>
      </c>
      <c r="F493">
        <v>94.620051000000004</v>
      </c>
      <c r="G493" s="5">
        <v>3</v>
      </c>
      <c r="H493">
        <v>99.614848000000009</v>
      </c>
      <c r="I493" s="4">
        <v>4</v>
      </c>
      <c r="P493">
        <v>3</v>
      </c>
      <c r="Q493" t="str">
        <f t="shared" si="8"/>
        <v>234</v>
      </c>
    </row>
    <row r="494" spans="1:17" x14ac:dyDescent="0.25">
      <c r="A494">
        <v>493</v>
      </c>
      <c r="F494">
        <v>94.620051000000004</v>
      </c>
      <c r="G494" s="5">
        <v>3</v>
      </c>
      <c r="H494">
        <v>99.647601000000009</v>
      </c>
      <c r="I494" s="4">
        <v>4</v>
      </c>
      <c r="P494">
        <v>2</v>
      </c>
      <c r="Q494" t="str">
        <f t="shared" si="8"/>
        <v>34</v>
      </c>
    </row>
    <row r="495" spans="1:17" x14ac:dyDescent="0.25">
      <c r="A495">
        <v>494</v>
      </c>
      <c r="F495">
        <v>94.620051000000004</v>
      </c>
      <c r="G495" s="5">
        <v>3</v>
      </c>
      <c r="H495">
        <v>99.686581000000004</v>
      </c>
      <c r="I495" s="4">
        <v>4</v>
      </c>
      <c r="P495">
        <v>2</v>
      </c>
      <c r="Q495" t="str">
        <f t="shared" si="8"/>
        <v>34</v>
      </c>
    </row>
    <row r="496" spans="1:17" x14ac:dyDescent="0.25">
      <c r="A496">
        <v>495</v>
      </c>
      <c r="F496">
        <v>94.620051000000004</v>
      </c>
      <c r="G496" s="5">
        <v>3</v>
      </c>
      <c r="H496">
        <v>99.658011000000002</v>
      </c>
      <c r="I496" s="4">
        <v>4</v>
      </c>
      <c r="P496">
        <v>2</v>
      </c>
      <c r="Q496" t="str">
        <f t="shared" si="8"/>
        <v>34</v>
      </c>
    </row>
    <row r="497" spans="1:17" x14ac:dyDescent="0.25">
      <c r="A497">
        <v>496</v>
      </c>
      <c r="F497">
        <v>94.620051000000004</v>
      </c>
      <c r="G497" s="5">
        <v>3</v>
      </c>
      <c r="H497">
        <v>99.695918000000006</v>
      </c>
      <c r="I497" s="4">
        <v>4</v>
      </c>
      <c r="P497">
        <v>2</v>
      </c>
      <c r="Q497" t="str">
        <f t="shared" si="8"/>
        <v>34</v>
      </c>
    </row>
    <row r="498" spans="1:17" x14ac:dyDescent="0.25">
      <c r="A498">
        <v>497</v>
      </c>
      <c r="H498">
        <v>99.687398000000002</v>
      </c>
      <c r="I498" s="4">
        <v>4</v>
      </c>
      <c r="P498">
        <v>1</v>
      </c>
      <c r="Q498" t="str">
        <f t="shared" si="8"/>
        <v>4</v>
      </c>
    </row>
    <row r="499" spans="1:17" x14ac:dyDescent="0.25">
      <c r="A499">
        <v>498</v>
      </c>
      <c r="B499">
        <v>116.740002</v>
      </c>
      <c r="C499" s="3">
        <v>1</v>
      </c>
      <c r="H499">
        <v>99.658828</v>
      </c>
      <c r="I499" s="4">
        <v>4</v>
      </c>
      <c r="P499">
        <v>2</v>
      </c>
      <c r="Q499" t="str">
        <f t="shared" si="8"/>
        <v>14</v>
      </c>
    </row>
    <row r="500" spans="1:17" x14ac:dyDescent="0.25">
      <c r="A500">
        <v>499</v>
      </c>
      <c r="B500">
        <v>116.81035700000001</v>
      </c>
      <c r="C500" s="3">
        <v>1</v>
      </c>
      <c r="H500">
        <v>99.621172999999999</v>
      </c>
      <c r="I500" s="4">
        <v>4</v>
      </c>
      <c r="P500">
        <v>2</v>
      </c>
      <c r="Q500" t="str">
        <f t="shared" si="8"/>
        <v>14</v>
      </c>
    </row>
    <row r="501" spans="1:17" x14ac:dyDescent="0.25">
      <c r="A501">
        <v>500</v>
      </c>
      <c r="B501">
        <v>116.75076800000001</v>
      </c>
      <c r="C501" s="3">
        <v>1</v>
      </c>
      <c r="H501">
        <v>99.704900000000009</v>
      </c>
      <c r="I501" s="4">
        <v>4</v>
      </c>
      <c r="P501">
        <v>2</v>
      </c>
      <c r="Q501" t="str">
        <f t="shared" si="8"/>
        <v>14</v>
      </c>
    </row>
    <row r="502" spans="1:17" x14ac:dyDescent="0.25">
      <c r="A502">
        <v>501</v>
      </c>
      <c r="B502">
        <v>116.72464400000001</v>
      </c>
      <c r="C502" s="3">
        <v>1</v>
      </c>
      <c r="P502">
        <v>1</v>
      </c>
      <c r="Q502" t="str">
        <f t="shared" si="8"/>
        <v>1</v>
      </c>
    </row>
    <row r="503" spans="1:17" x14ac:dyDescent="0.25">
      <c r="A503">
        <v>502</v>
      </c>
      <c r="B503">
        <v>116.74648000000001</v>
      </c>
      <c r="C503" s="3">
        <v>1</v>
      </c>
      <c r="P503">
        <v>1</v>
      </c>
      <c r="Q503" t="str">
        <f t="shared" si="8"/>
        <v>1</v>
      </c>
    </row>
    <row r="504" spans="1:17" x14ac:dyDescent="0.25">
      <c r="A504">
        <v>503</v>
      </c>
      <c r="B504">
        <v>116.771325</v>
      </c>
      <c r="C504" s="3">
        <v>1</v>
      </c>
      <c r="P504">
        <v>1</v>
      </c>
      <c r="Q504" t="str">
        <f t="shared" si="8"/>
        <v>1</v>
      </c>
    </row>
    <row r="505" spans="1:17" x14ac:dyDescent="0.25">
      <c r="A505">
        <v>504</v>
      </c>
      <c r="B505">
        <v>116.786477</v>
      </c>
      <c r="C505" s="3">
        <v>1</v>
      </c>
      <c r="P505">
        <v>1</v>
      </c>
      <c r="Q505" t="str">
        <f t="shared" si="8"/>
        <v>1</v>
      </c>
    </row>
    <row r="506" spans="1:17" x14ac:dyDescent="0.25">
      <c r="A506">
        <v>505</v>
      </c>
      <c r="B506">
        <v>116.83275700000002</v>
      </c>
      <c r="C506" s="3">
        <v>1</v>
      </c>
      <c r="P506">
        <v>1</v>
      </c>
      <c r="Q506" t="str">
        <f t="shared" si="8"/>
        <v>1</v>
      </c>
    </row>
    <row r="507" spans="1:17" x14ac:dyDescent="0.25">
      <c r="A507">
        <v>506</v>
      </c>
      <c r="B507">
        <v>116.834744</v>
      </c>
      <c r="C507" s="3">
        <v>1</v>
      </c>
      <c r="D507">
        <v>123.288625</v>
      </c>
      <c r="E507" s="2">
        <v>2</v>
      </c>
      <c r="P507">
        <v>2</v>
      </c>
      <c r="Q507" t="str">
        <f t="shared" si="8"/>
        <v>12</v>
      </c>
    </row>
    <row r="508" spans="1:17" x14ac:dyDescent="0.25">
      <c r="A508">
        <v>507</v>
      </c>
      <c r="B508">
        <v>116.84362100000001</v>
      </c>
      <c r="C508" s="3">
        <v>1</v>
      </c>
      <c r="D508">
        <v>123.288625</v>
      </c>
      <c r="E508" s="2">
        <v>2</v>
      </c>
      <c r="P508">
        <v>2</v>
      </c>
      <c r="Q508" t="str">
        <f t="shared" si="8"/>
        <v>12</v>
      </c>
    </row>
    <row r="509" spans="1:17" x14ac:dyDescent="0.25">
      <c r="A509">
        <v>508</v>
      </c>
      <c r="B509">
        <v>116.740002</v>
      </c>
      <c r="C509" s="3">
        <v>1</v>
      </c>
      <c r="D509">
        <v>123.297757</v>
      </c>
      <c r="E509" s="2">
        <v>2</v>
      </c>
      <c r="P509">
        <v>2</v>
      </c>
      <c r="Q509" t="str">
        <f t="shared" si="8"/>
        <v>12</v>
      </c>
    </row>
    <row r="510" spans="1:17" x14ac:dyDescent="0.25">
      <c r="A510">
        <v>509</v>
      </c>
      <c r="D510">
        <v>123.31744800000001</v>
      </c>
      <c r="E510" s="2">
        <v>2</v>
      </c>
      <c r="P510">
        <v>1</v>
      </c>
      <c r="Q510" t="str">
        <f t="shared" si="8"/>
        <v>2</v>
      </c>
    </row>
    <row r="511" spans="1:17" x14ac:dyDescent="0.25">
      <c r="A511">
        <v>510</v>
      </c>
      <c r="D511">
        <v>123.25459000000001</v>
      </c>
      <c r="E511" s="2">
        <v>2</v>
      </c>
      <c r="P511">
        <v>1</v>
      </c>
      <c r="Q511" t="str">
        <f t="shared" si="8"/>
        <v>2</v>
      </c>
    </row>
    <row r="512" spans="1:17" x14ac:dyDescent="0.25">
      <c r="A512">
        <v>511</v>
      </c>
      <c r="D512">
        <v>123.247041</v>
      </c>
      <c r="E512" s="2">
        <v>2</v>
      </c>
      <c r="P512">
        <v>1</v>
      </c>
      <c r="Q512" t="str">
        <f t="shared" si="8"/>
        <v>2</v>
      </c>
    </row>
    <row r="513" spans="1:17" x14ac:dyDescent="0.25">
      <c r="A513">
        <v>512</v>
      </c>
      <c r="D513">
        <v>123.254845</v>
      </c>
      <c r="E513" s="2">
        <v>2</v>
      </c>
      <c r="P513">
        <v>1</v>
      </c>
      <c r="Q513" t="str">
        <f t="shared" si="8"/>
        <v>2</v>
      </c>
    </row>
    <row r="514" spans="1:17" x14ac:dyDescent="0.25">
      <c r="A514">
        <v>513</v>
      </c>
      <c r="D514">
        <v>123.300408</v>
      </c>
      <c r="E514" s="2">
        <v>2</v>
      </c>
      <c r="F514">
        <v>121.114949</v>
      </c>
      <c r="G514" s="5">
        <v>3</v>
      </c>
      <c r="P514">
        <v>2</v>
      </c>
      <c r="Q514" t="str">
        <f t="shared" ref="Q514:Q577" si="9">CONCATENATE(C514,E514,G514,I514)</f>
        <v>23</v>
      </c>
    </row>
    <row r="515" spans="1:17" x14ac:dyDescent="0.25">
      <c r="A515">
        <v>514</v>
      </c>
      <c r="D515">
        <v>123.288625</v>
      </c>
      <c r="E515" s="2">
        <v>2</v>
      </c>
      <c r="F515">
        <v>121.15194</v>
      </c>
      <c r="G515" s="5">
        <v>3</v>
      </c>
      <c r="H515">
        <v>122.52806200000001</v>
      </c>
      <c r="I515" s="4">
        <v>4</v>
      </c>
      <c r="P515">
        <v>3</v>
      </c>
      <c r="Q515" t="str">
        <f t="shared" si="9"/>
        <v>234</v>
      </c>
    </row>
    <row r="516" spans="1:17" x14ac:dyDescent="0.25">
      <c r="A516">
        <v>515</v>
      </c>
      <c r="F516">
        <v>121.16658100000001</v>
      </c>
      <c r="G516" s="5">
        <v>3</v>
      </c>
      <c r="H516">
        <v>122.584847</v>
      </c>
      <c r="I516" s="4">
        <v>4</v>
      </c>
      <c r="P516">
        <v>2</v>
      </c>
      <c r="Q516" t="str">
        <f t="shared" si="9"/>
        <v>34</v>
      </c>
    </row>
    <row r="517" spans="1:17" x14ac:dyDescent="0.25">
      <c r="A517">
        <v>516</v>
      </c>
      <c r="F517">
        <v>121.14030500000001</v>
      </c>
      <c r="G517" s="5">
        <v>3</v>
      </c>
      <c r="H517">
        <v>122.62637800000002</v>
      </c>
      <c r="I517" s="4">
        <v>4</v>
      </c>
      <c r="P517">
        <v>2</v>
      </c>
      <c r="Q517" t="str">
        <f t="shared" si="9"/>
        <v>34</v>
      </c>
    </row>
    <row r="518" spans="1:17" x14ac:dyDescent="0.25">
      <c r="A518">
        <v>517</v>
      </c>
      <c r="F518">
        <v>121.127702</v>
      </c>
      <c r="G518" s="5">
        <v>3</v>
      </c>
      <c r="H518">
        <v>122.626172</v>
      </c>
      <c r="I518" s="4">
        <v>4</v>
      </c>
      <c r="P518">
        <v>2</v>
      </c>
      <c r="Q518" t="str">
        <f t="shared" si="9"/>
        <v>34</v>
      </c>
    </row>
    <row r="519" spans="1:17" x14ac:dyDescent="0.25">
      <c r="A519">
        <v>518</v>
      </c>
      <c r="F519">
        <v>121.180817</v>
      </c>
      <c r="G519" s="5">
        <v>3</v>
      </c>
      <c r="H519">
        <v>122.57979700000001</v>
      </c>
      <c r="I519" s="4">
        <v>4</v>
      </c>
      <c r="P519">
        <v>2</v>
      </c>
      <c r="Q519" t="str">
        <f t="shared" si="9"/>
        <v>34</v>
      </c>
    </row>
    <row r="520" spans="1:17" x14ac:dyDescent="0.25">
      <c r="A520">
        <v>519</v>
      </c>
      <c r="F520">
        <v>121.216683</v>
      </c>
      <c r="G520" s="5">
        <v>3</v>
      </c>
      <c r="H520">
        <v>122.57795800000001</v>
      </c>
      <c r="I520" s="4">
        <v>4</v>
      </c>
      <c r="P520">
        <v>2</v>
      </c>
      <c r="Q520" t="str">
        <f t="shared" si="9"/>
        <v>34</v>
      </c>
    </row>
    <row r="521" spans="1:17" x14ac:dyDescent="0.25">
      <c r="A521">
        <v>520</v>
      </c>
      <c r="F521">
        <v>121.20816500000001</v>
      </c>
      <c r="G521" s="5">
        <v>3</v>
      </c>
      <c r="H521">
        <v>122.58030400000001</v>
      </c>
      <c r="I521" s="4">
        <v>4</v>
      </c>
      <c r="P521">
        <v>2</v>
      </c>
      <c r="Q521" t="str">
        <f t="shared" si="9"/>
        <v>34</v>
      </c>
    </row>
    <row r="522" spans="1:17" x14ac:dyDescent="0.25">
      <c r="A522">
        <v>521</v>
      </c>
      <c r="F522">
        <v>121.25005000000002</v>
      </c>
      <c r="G522" s="5">
        <v>3</v>
      </c>
      <c r="H522">
        <v>122.64602000000001</v>
      </c>
      <c r="I522" s="4">
        <v>4</v>
      </c>
      <c r="P522">
        <v>2</v>
      </c>
      <c r="Q522" t="str">
        <f t="shared" si="9"/>
        <v>34</v>
      </c>
    </row>
    <row r="523" spans="1:17" x14ac:dyDescent="0.25">
      <c r="A523">
        <v>522</v>
      </c>
      <c r="F523">
        <v>121.114949</v>
      </c>
      <c r="G523" s="5">
        <v>3</v>
      </c>
      <c r="H523">
        <v>122.665868</v>
      </c>
      <c r="I523" s="4">
        <v>4</v>
      </c>
      <c r="P523">
        <v>2</v>
      </c>
      <c r="Q523" t="str">
        <f t="shared" si="9"/>
        <v>34</v>
      </c>
    </row>
    <row r="524" spans="1:17" x14ac:dyDescent="0.25">
      <c r="A524">
        <v>523</v>
      </c>
      <c r="B524">
        <v>151.07408099999998</v>
      </c>
      <c r="C524" s="3">
        <v>1</v>
      </c>
      <c r="H524">
        <v>122.69347100000002</v>
      </c>
      <c r="I524" s="4">
        <v>4</v>
      </c>
      <c r="P524">
        <v>2</v>
      </c>
      <c r="Q524" t="str">
        <f t="shared" si="9"/>
        <v>14</v>
      </c>
    </row>
    <row r="525" spans="1:17" x14ac:dyDescent="0.25">
      <c r="A525">
        <v>524</v>
      </c>
      <c r="B525">
        <v>151.07408099999998</v>
      </c>
      <c r="C525" s="3">
        <v>1</v>
      </c>
      <c r="H525">
        <v>122.52806200000001</v>
      </c>
      <c r="I525" s="4">
        <v>4</v>
      </c>
      <c r="P525">
        <v>2</v>
      </c>
      <c r="Q525" t="str">
        <f t="shared" si="9"/>
        <v>14</v>
      </c>
    </row>
    <row r="526" spans="1:17" x14ac:dyDescent="0.25">
      <c r="A526">
        <v>525</v>
      </c>
      <c r="B526">
        <v>151.113213</v>
      </c>
      <c r="C526" s="3">
        <v>1</v>
      </c>
      <c r="P526">
        <v>1</v>
      </c>
      <c r="Q526" t="str">
        <f t="shared" si="9"/>
        <v>1</v>
      </c>
    </row>
    <row r="527" spans="1:17" x14ac:dyDescent="0.25">
      <c r="A527">
        <v>526</v>
      </c>
      <c r="B527">
        <v>151.11040700000001</v>
      </c>
      <c r="C527" s="3">
        <v>1</v>
      </c>
      <c r="P527">
        <v>1</v>
      </c>
      <c r="Q527" t="str">
        <f t="shared" si="9"/>
        <v>1</v>
      </c>
    </row>
    <row r="528" spans="1:17" x14ac:dyDescent="0.25">
      <c r="A528">
        <v>527</v>
      </c>
      <c r="B528">
        <v>151.12071299999999</v>
      </c>
      <c r="C528" s="3">
        <v>1</v>
      </c>
      <c r="P528">
        <v>1</v>
      </c>
      <c r="Q528" t="str">
        <f t="shared" si="9"/>
        <v>1</v>
      </c>
    </row>
    <row r="529" spans="1:17" x14ac:dyDescent="0.25">
      <c r="A529">
        <v>528</v>
      </c>
      <c r="B529">
        <v>151.12071299999999</v>
      </c>
      <c r="C529" s="3">
        <v>1</v>
      </c>
      <c r="P529">
        <v>1</v>
      </c>
      <c r="Q529" t="str">
        <f t="shared" si="9"/>
        <v>1</v>
      </c>
    </row>
    <row r="530" spans="1:17" x14ac:dyDescent="0.25">
      <c r="A530">
        <v>529</v>
      </c>
      <c r="B530">
        <v>151.10647899999998</v>
      </c>
      <c r="C530" s="3">
        <v>1</v>
      </c>
      <c r="P530">
        <v>1</v>
      </c>
      <c r="Q530" t="str">
        <f t="shared" si="9"/>
        <v>1</v>
      </c>
    </row>
    <row r="531" spans="1:17" x14ac:dyDescent="0.25">
      <c r="A531">
        <v>530</v>
      </c>
      <c r="B531">
        <v>151.13734599999998</v>
      </c>
      <c r="C531" s="3">
        <v>1</v>
      </c>
      <c r="D531">
        <v>155.15734599999999</v>
      </c>
      <c r="E531" s="2">
        <v>2</v>
      </c>
      <c r="P531">
        <v>2</v>
      </c>
      <c r="Q531" t="str">
        <f t="shared" si="9"/>
        <v>12</v>
      </c>
    </row>
    <row r="532" spans="1:17" x14ac:dyDescent="0.25">
      <c r="A532">
        <v>531</v>
      </c>
      <c r="B532">
        <v>151.07408099999998</v>
      </c>
      <c r="C532" s="3">
        <v>1</v>
      </c>
      <c r="D532">
        <v>155.145815</v>
      </c>
      <c r="E532" s="2">
        <v>2</v>
      </c>
      <c r="P532">
        <v>2</v>
      </c>
      <c r="Q532" t="str">
        <f t="shared" si="9"/>
        <v>12</v>
      </c>
    </row>
    <row r="533" spans="1:17" x14ac:dyDescent="0.25">
      <c r="A533">
        <v>532</v>
      </c>
      <c r="B533">
        <v>151.07408099999998</v>
      </c>
      <c r="C533" s="3">
        <v>1</v>
      </c>
      <c r="D533">
        <v>155.18183599999998</v>
      </c>
      <c r="E533" s="2">
        <v>2</v>
      </c>
      <c r="P533">
        <v>2</v>
      </c>
      <c r="Q533" t="str">
        <f t="shared" si="9"/>
        <v>12</v>
      </c>
    </row>
    <row r="534" spans="1:17" x14ac:dyDescent="0.25">
      <c r="A534">
        <v>533</v>
      </c>
      <c r="D534">
        <v>155.235254</v>
      </c>
      <c r="E534" s="2">
        <v>2</v>
      </c>
      <c r="P534">
        <v>1</v>
      </c>
      <c r="Q534" t="str">
        <f t="shared" si="9"/>
        <v>2</v>
      </c>
    </row>
    <row r="535" spans="1:17" x14ac:dyDescent="0.25">
      <c r="A535">
        <v>534</v>
      </c>
      <c r="D535">
        <v>155.20867299999998</v>
      </c>
      <c r="E535" s="2">
        <v>2</v>
      </c>
      <c r="P535">
        <v>1</v>
      </c>
      <c r="Q535" t="str">
        <f t="shared" si="9"/>
        <v>2</v>
      </c>
    </row>
    <row r="536" spans="1:17" x14ac:dyDescent="0.25">
      <c r="A536">
        <v>535</v>
      </c>
      <c r="D536">
        <v>155.15734599999999</v>
      </c>
      <c r="E536" s="2">
        <v>2</v>
      </c>
      <c r="P536">
        <v>1</v>
      </c>
      <c r="Q536" t="str">
        <f t="shared" si="9"/>
        <v>2</v>
      </c>
    </row>
    <row r="537" spans="1:17" x14ac:dyDescent="0.25">
      <c r="A537">
        <v>536</v>
      </c>
      <c r="F537">
        <v>154.519744</v>
      </c>
      <c r="G537" s="5">
        <v>3</v>
      </c>
      <c r="P537">
        <v>1</v>
      </c>
      <c r="Q537" t="str">
        <f t="shared" si="9"/>
        <v>3</v>
      </c>
    </row>
    <row r="538" spans="1:17" x14ac:dyDescent="0.25">
      <c r="A538">
        <v>537</v>
      </c>
      <c r="F538">
        <v>154.44198899999998</v>
      </c>
      <c r="G538" s="5">
        <v>3</v>
      </c>
      <c r="H538">
        <v>155.54709099999999</v>
      </c>
      <c r="I538" s="4">
        <v>4</v>
      </c>
      <c r="P538">
        <v>2</v>
      </c>
      <c r="Q538" t="str">
        <f t="shared" si="9"/>
        <v>34</v>
      </c>
    </row>
    <row r="539" spans="1:17" x14ac:dyDescent="0.25">
      <c r="A539">
        <v>538</v>
      </c>
      <c r="F539">
        <v>154.37964199999999</v>
      </c>
      <c r="G539" s="5">
        <v>3</v>
      </c>
      <c r="H539">
        <v>155.54709099999999</v>
      </c>
      <c r="I539" s="4">
        <v>4</v>
      </c>
      <c r="P539">
        <v>2</v>
      </c>
      <c r="Q539" t="str">
        <f t="shared" si="9"/>
        <v>34</v>
      </c>
    </row>
    <row r="540" spans="1:17" x14ac:dyDescent="0.25">
      <c r="A540">
        <v>539</v>
      </c>
      <c r="F540">
        <v>154.374336</v>
      </c>
      <c r="G540" s="5">
        <v>3</v>
      </c>
      <c r="H540">
        <v>155.54709099999999</v>
      </c>
      <c r="I540" s="4">
        <v>4</v>
      </c>
      <c r="P540">
        <v>2</v>
      </c>
      <c r="Q540" t="str">
        <f t="shared" si="9"/>
        <v>34</v>
      </c>
    </row>
    <row r="541" spans="1:17" x14ac:dyDescent="0.25">
      <c r="A541">
        <v>540</v>
      </c>
      <c r="F541">
        <v>154.33260100000001</v>
      </c>
      <c r="G541" s="5">
        <v>3</v>
      </c>
      <c r="H541">
        <v>155.54709099999999</v>
      </c>
      <c r="I541" s="4">
        <v>4</v>
      </c>
      <c r="P541">
        <v>2</v>
      </c>
      <c r="Q541" t="str">
        <f t="shared" si="9"/>
        <v>34</v>
      </c>
    </row>
    <row r="542" spans="1:17" x14ac:dyDescent="0.25">
      <c r="A542">
        <v>541</v>
      </c>
      <c r="F542">
        <v>154.160203</v>
      </c>
      <c r="G542" s="5">
        <v>3</v>
      </c>
      <c r="H542">
        <v>155.54709099999999</v>
      </c>
      <c r="I542" s="4">
        <v>4</v>
      </c>
      <c r="P542">
        <v>2</v>
      </c>
      <c r="Q542" t="str">
        <f t="shared" si="9"/>
        <v>34</v>
      </c>
    </row>
    <row r="543" spans="1:17" x14ac:dyDescent="0.25">
      <c r="A543">
        <v>542</v>
      </c>
      <c r="F543">
        <v>154.26270299999999</v>
      </c>
      <c r="G543" s="5">
        <v>3</v>
      </c>
      <c r="H543">
        <v>155.54709099999999</v>
      </c>
      <c r="I543" s="4">
        <v>4</v>
      </c>
      <c r="P543">
        <v>2</v>
      </c>
      <c r="Q543" t="str">
        <f t="shared" si="9"/>
        <v>34</v>
      </c>
    </row>
    <row r="544" spans="1:17" x14ac:dyDescent="0.25">
      <c r="A544">
        <v>543</v>
      </c>
      <c r="F544">
        <v>154.519744</v>
      </c>
      <c r="G544" s="5">
        <v>3</v>
      </c>
      <c r="H544">
        <v>155.54709099999999</v>
      </c>
      <c r="I544" s="4">
        <v>4</v>
      </c>
      <c r="P544">
        <v>2</v>
      </c>
      <c r="Q544" t="str">
        <f t="shared" si="9"/>
        <v>34</v>
      </c>
    </row>
    <row r="545" spans="1:17" x14ac:dyDescent="0.25">
      <c r="A545">
        <v>544</v>
      </c>
      <c r="H545">
        <v>155.54709099999999</v>
      </c>
      <c r="I545" s="4">
        <v>4</v>
      </c>
      <c r="P545">
        <v>1</v>
      </c>
      <c r="Q545" t="str">
        <f t="shared" si="9"/>
        <v>4</v>
      </c>
    </row>
    <row r="546" spans="1:17" x14ac:dyDescent="0.25">
      <c r="A546">
        <v>545</v>
      </c>
      <c r="H546">
        <v>155.54709099999999</v>
      </c>
      <c r="I546" s="4">
        <v>4</v>
      </c>
      <c r="P546">
        <v>1</v>
      </c>
      <c r="Q546" t="str">
        <f t="shared" si="9"/>
        <v>4</v>
      </c>
    </row>
    <row r="547" spans="1:17" x14ac:dyDescent="0.25">
      <c r="A547">
        <v>546</v>
      </c>
      <c r="P547">
        <v>0</v>
      </c>
      <c r="Q547" t="str">
        <f t="shared" si="9"/>
        <v/>
      </c>
    </row>
    <row r="548" spans="1:17" x14ac:dyDescent="0.25">
      <c r="A548">
        <v>547</v>
      </c>
      <c r="B548">
        <v>173.703723</v>
      </c>
      <c r="C548" s="3">
        <v>1</v>
      </c>
      <c r="P548">
        <v>1</v>
      </c>
      <c r="Q548" t="str">
        <f t="shared" si="9"/>
        <v>1</v>
      </c>
    </row>
    <row r="549" spans="1:17" x14ac:dyDescent="0.25">
      <c r="A549">
        <v>548</v>
      </c>
      <c r="B549">
        <v>173.74076399999998</v>
      </c>
      <c r="C549" s="3">
        <v>1</v>
      </c>
      <c r="P549">
        <v>1</v>
      </c>
      <c r="Q549" t="str">
        <f t="shared" si="9"/>
        <v>1</v>
      </c>
    </row>
    <row r="550" spans="1:17" x14ac:dyDescent="0.25">
      <c r="A550">
        <v>549</v>
      </c>
      <c r="B550">
        <v>173.72015099999999</v>
      </c>
      <c r="C550" s="3">
        <v>1</v>
      </c>
      <c r="P550">
        <v>1</v>
      </c>
      <c r="Q550" t="str">
        <f t="shared" si="9"/>
        <v>1</v>
      </c>
    </row>
    <row r="551" spans="1:17" x14ac:dyDescent="0.25">
      <c r="A551">
        <v>550</v>
      </c>
      <c r="B551">
        <v>173.732856</v>
      </c>
      <c r="C551" s="3">
        <v>1</v>
      </c>
      <c r="P551">
        <v>1</v>
      </c>
      <c r="Q551" t="str">
        <f t="shared" si="9"/>
        <v>1</v>
      </c>
    </row>
    <row r="552" spans="1:17" x14ac:dyDescent="0.25">
      <c r="A552">
        <v>551</v>
      </c>
      <c r="B552">
        <v>173.735816</v>
      </c>
      <c r="C552" s="3">
        <v>1</v>
      </c>
      <c r="P552">
        <v>1</v>
      </c>
      <c r="Q552" t="str">
        <f t="shared" si="9"/>
        <v>1</v>
      </c>
    </row>
    <row r="553" spans="1:17" x14ac:dyDescent="0.25">
      <c r="A553">
        <v>552</v>
      </c>
      <c r="B553">
        <v>173.75198899999998</v>
      </c>
      <c r="C553" s="3">
        <v>1</v>
      </c>
      <c r="P553">
        <v>1</v>
      </c>
      <c r="Q553" t="str">
        <f t="shared" si="9"/>
        <v>1</v>
      </c>
    </row>
    <row r="554" spans="1:17" x14ac:dyDescent="0.25">
      <c r="A554">
        <v>553</v>
      </c>
      <c r="B554">
        <v>173.72433599999999</v>
      </c>
      <c r="C554" s="3">
        <v>1</v>
      </c>
      <c r="D554">
        <v>180.25219299999998</v>
      </c>
      <c r="E554" s="2">
        <v>2</v>
      </c>
      <c r="P554">
        <v>2</v>
      </c>
      <c r="Q554" t="str">
        <f t="shared" si="9"/>
        <v>12</v>
      </c>
    </row>
    <row r="555" spans="1:17" x14ac:dyDescent="0.25">
      <c r="A555">
        <v>554</v>
      </c>
      <c r="B555">
        <v>173.67530599999998</v>
      </c>
      <c r="C555" s="3">
        <v>1</v>
      </c>
      <c r="D555">
        <v>180.08606800000001</v>
      </c>
      <c r="E555" s="2">
        <v>2</v>
      </c>
      <c r="P555">
        <v>2</v>
      </c>
      <c r="Q555" t="str">
        <f t="shared" si="9"/>
        <v>12</v>
      </c>
    </row>
    <row r="556" spans="1:17" x14ac:dyDescent="0.25">
      <c r="A556">
        <v>555</v>
      </c>
      <c r="B556">
        <v>173.703723</v>
      </c>
      <c r="C556" s="3">
        <v>1</v>
      </c>
      <c r="D556">
        <v>180.10147799999999</v>
      </c>
      <c r="E556" s="2">
        <v>2</v>
      </c>
      <c r="P556">
        <v>2</v>
      </c>
      <c r="Q556" t="str">
        <f t="shared" si="9"/>
        <v>12</v>
      </c>
    </row>
    <row r="557" spans="1:17" x14ac:dyDescent="0.25">
      <c r="A557">
        <v>556</v>
      </c>
      <c r="D557">
        <v>180.250508</v>
      </c>
      <c r="E557" s="2">
        <v>2</v>
      </c>
      <c r="P557">
        <v>1</v>
      </c>
      <c r="Q557" t="str">
        <f t="shared" si="9"/>
        <v>2</v>
      </c>
    </row>
    <row r="558" spans="1:17" x14ac:dyDescent="0.25">
      <c r="A558">
        <v>557</v>
      </c>
      <c r="D558">
        <v>180.19657999999998</v>
      </c>
      <c r="E558" s="2">
        <v>2</v>
      </c>
      <c r="P558">
        <v>1</v>
      </c>
      <c r="Q558" t="str">
        <f t="shared" si="9"/>
        <v>2</v>
      </c>
    </row>
    <row r="559" spans="1:17" x14ac:dyDescent="0.25">
      <c r="A559">
        <v>558</v>
      </c>
      <c r="D559">
        <v>180.25887599999999</v>
      </c>
      <c r="E559" s="2">
        <v>2</v>
      </c>
      <c r="P559">
        <v>1</v>
      </c>
      <c r="Q559" t="str">
        <f t="shared" si="9"/>
        <v>2</v>
      </c>
    </row>
    <row r="560" spans="1:17" x14ac:dyDescent="0.25">
      <c r="A560">
        <v>559</v>
      </c>
      <c r="D560">
        <v>180.164132</v>
      </c>
      <c r="E560" s="2">
        <v>2</v>
      </c>
      <c r="P560">
        <v>1</v>
      </c>
      <c r="Q560" t="str">
        <f t="shared" si="9"/>
        <v>2</v>
      </c>
    </row>
    <row r="561" spans="1:17" x14ac:dyDescent="0.25">
      <c r="A561">
        <v>560</v>
      </c>
      <c r="D561">
        <v>180.25219299999998</v>
      </c>
      <c r="E561" s="2">
        <v>2</v>
      </c>
      <c r="F561">
        <v>180.03101799999999</v>
      </c>
      <c r="G561" s="5">
        <v>3</v>
      </c>
      <c r="P561">
        <v>2</v>
      </c>
      <c r="Q561" t="str">
        <f t="shared" si="9"/>
        <v>23</v>
      </c>
    </row>
    <row r="562" spans="1:17" x14ac:dyDescent="0.25">
      <c r="A562">
        <v>561</v>
      </c>
      <c r="F562">
        <v>180.031835</v>
      </c>
      <c r="G562" s="5">
        <v>3</v>
      </c>
      <c r="H562">
        <v>181.96387799999999</v>
      </c>
      <c r="I562" s="4">
        <v>4</v>
      </c>
      <c r="P562">
        <v>2</v>
      </c>
      <c r="Q562" t="str">
        <f t="shared" si="9"/>
        <v>34</v>
      </c>
    </row>
    <row r="563" spans="1:17" x14ac:dyDescent="0.25">
      <c r="A563">
        <v>562</v>
      </c>
      <c r="F563">
        <v>180.01030499999999</v>
      </c>
      <c r="G563" s="5">
        <v>3</v>
      </c>
      <c r="H563">
        <v>181.870509</v>
      </c>
      <c r="I563" s="4">
        <v>4</v>
      </c>
      <c r="P563">
        <v>2</v>
      </c>
      <c r="Q563" t="str">
        <f t="shared" si="9"/>
        <v>34</v>
      </c>
    </row>
    <row r="564" spans="1:17" x14ac:dyDescent="0.25">
      <c r="A564">
        <v>563</v>
      </c>
      <c r="F564">
        <v>180.04673299999999</v>
      </c>
      <c r="G564" s="5">
        <v>3</v>
      </c>
      <c r="H564">
        <v>181.993011</v>
      </c>
      <c r="I564" s="4">
        <v>4</v>
      </c>
      <c r="P564">
        <v>2</v>
      </c>
      <c r="Q564" t="str">
        <f t="shared" si="9"/>
        <v>34</v>
      </c>
    </row>
    <row r="565" spans="1:17" x14ac:dyDescent="0.25">
      <c r="A565">
        <v>564</v>
      </c>
      <c r="F565">
        <v>179.985355</v>
      </c>
      <c r="G565" s="5">
        <v>3</v>
      </c>
      <c r="H565">
        <v>181.919028</v>
      </c>
      <c r="I565" s="4">
        <v>4</v>
      </c>
      <c r="P565">
        <v>2</v>
      </c>
      <c r="Q565" t="str">
        <f t="shared" si="9"/>
        <v>34</v>
      </c>
    </row>
    <row r="566" spans="1:17" x14ac:dyDescent="0.25">
      <c r="A566">
        <v>565</v>
      </c>
      <c r="F566">
        <v>179.97734600000001</v>
      </c>
      <c r="G566" s="5">
        <v>3</v>
      </c>
      <c r="H566">
        <v>181.94617</v>
      </c>
      <c r="I566" s="4">
        <v>4</v>
      </c>
      <c r="P566">
        <v>2</v>
      </c>
      <c r="Q566" t="str">
        <f t="shared" si="9"/>
        <v>34</v>
      </c>
    </row>
    <row r="567" spans="1:17" x14ac:dyDescent="0.25">
      <c r="A567">
        <v>566</v>
      </c>
      <c r="F567">
        <v>179.99902800000001</v>
      </c>
      <c r="G567" s="5">
        <v>3</v>
      </c>
      <c r="H567">
        <v>181.99867599999999</v>
      </c>
      <c r="I567" s="4">
        <v>4</v>
      </c>
      <c r="P567">
        <v>2</v>
      </c>
      <c r="Q567" t="str">
        <f t="shared" si="9"/>
        <v>34</v>
      </c>
    </row>
    <row r="568" spans="1:17" x14ac:dyDescent="0.25">
      <c r="A568">
        <v>567</v>
      </c>
      <c r="B568">
        <v>198.836173</v>
      </c>
      <c r="C568" s="3">
        <v>1</v>
      </c>
      <c r="F568">
        <v>180.02285699999999</v>
      </c>
      <c r="G568" s="5">
        <v>3</v>
      </c>
      <c r="H568">
        <v>181.97571499999998</v>
      </c>
      <c r="I568" s="4">
        <v>4</v>
      </c>
      <c r="P568">
        <v>3</v>
      </c>
      <c r="Q568" t="str">
        <f t="shared" si="9"/>
        <v>134</v>
      </c>
    </row>
    <row r="569" spans="1:17" x14ac:dyDescent="0.25">
      <c r="A569">
        <v>568</v>
      </c>
      <c r="B569">
        <v>198.761989</v>
      </c>
      <c r="C569" s="3">
        <v>1</v>
      </c>
      <c r="H569">
        <v>181.96387799999999</v>
      </c>
      <c r="I569" s="4">
        <v>4</v>
      </c>
      <c r="P569">
        <v>2</v>
      </c>
      <c r="Q569" t="str">
        <f t="shared" si="9"/>
        <v>14</v>
      </c>
    </row>
    <row r="570" spans="1:17" x14ac:dyDescent="0.25">
      <c r="A570">
        <v>569</v>
      </c>
      <c r="B570">
        <v>198.77489800000001</v>
      </c>
      <c r="C570" s="3">
        <v>1</v>
      </c>
      <c r="H570">
        <v>181.96387799999999</v>
      </c>
      <c r="I570" s="4">
        <v>4</v>
      </c>
      <c r="P570">
        <v>2</v>
      </c>
      <c r="Q570" t="str">
        <f t="shared" si="9"/>
        <v>14</v>
      </c>
    </row>
    <row r="571" spans="1:17" x14ac:dyDescent="0.25">
      <c r="A571">
        <v>570</v>
      </c>
      <c r="B571">
        <v>198.76387699999998</v>
      </c>
      <c r="C571" s="3">
        <v>1</v>
      </c>
      <c r="P571">
        <v>1</v>
      </c>
      <c r="Q571" t="str">
        <f t="shared" si="9"/>
        <v>1</v>
      </c>
    </row>
    <row r="572" spans="1:17" x14ac:dyDescent="0.25">
      <c r="A572">
        <v>571</v>
      </c>
      <c r="B572">
        <v>198.78030699999999</v>
      </c>
      <c r="C572" s="3">
        <v>1</v>
      </c>
      <c r="P572">
        <v>1</v>
      </c>
      <c r="Q572" t="str">
        <f t="shared" si="9"/>
        <v>1</v>
      </c>
    </row>
    <row r="573" spans="1:17" x14ac:dyDescent="0.25">
      <c r="A573">
        <v>572</v>
      </c>
      <c r="B573">
        <v>198.808063</v>
      </c>
      <c r="C573" s="3">
        <v>1</v>
      </c>
      <c r="P573">
        <v>1</v>
      </c>
      <c r="Q573" t="str">
        <f t="shared" si="9"/>
        <v>1</v>
      </c>
    </row>
    <row r="574" spans="1:17" x14ac:dyDescent="0.25">
      <c r="A574">
        <v>573</v>
      </c>
      <c r="B574">
        <v>198.814132</v>
      </c>
      <c r="C574" s="3">
        <v>1</v>
      </c>
      <c r="P574">
        <v>1</v>
      </c>
      <c r="Q574" t="str">
        <f t="shared" si="9"/>
        <v>1</v>
      </c>
    </row>
    <row r="575" spans="1:17" x14ac:dyDescent="0.25">
      <c r="A575">
        <v>574</v>
      </c>
      <c r="B575">
        <v>198.79923199999999</v>
      </c>
      <c r="C575" s="3">
        <v>1</v>
      </c>
      <c r="D575">
        <v>205.77249499999999</v>
      </c>
      <c r="E575" s="2">
        <v>2</v>
      </c>
      <c r="P575">
        <v>2</v>
      </c>
      <c r="Q575" t="str">
        <f t="shared" si="9"/>
        <v>12</v>
      </c>
    </row>
    <row r="576" spans="1:17" x14ac:dyDescent="0.25">
      <c r="A576">
        <v>575</v>
      </c>
      <c r="B576">
        <v>198.836173</v>
      </c>
      <c r="C576" s="3">
        <v>1</v>
      </c>
      <c r="D576">
        <v>205.84275399999999</v>
      </c>
      <c r="E576" s="2">
        <v>2</v>
      </c>
      <c r="P576">
        <v>2</v>
      </c>
      <c r="Q576" t="str">
        <f t="shared" si="9"/>
        <v>12</v>
      </c>
    </row>
    <row r="577" spans="1:17" x14ac:dyDescent="0.25">
      <c r="A577">
        <v>576</v>
      </c>
      <c r="D577">
        <v>205.77479499999998</v>
      </c>
      <c r="E577" s="2">
        <v>2</v>
      </c>
      <c r="P577">
        <v>1</v>
      </c>
      <c r="Q577" t="str">
        <f t="shared" si="9"/>
        <v>2</v>
      </c>
    </row>
    <row r="578" spans="1:17" x14ac:dyDescent="0.25">
      <c r="A578">
        <v>577</v>
      </c>
      <c r="D578">
        <v>205.771579</v>
      </c>
      <c r="E578" s="2">
        <v>2</v>
      </c>
      <c r="P578">
        <v>1</v>
      </c>
      <c r="Q578" t="str">
        <f t="shared" ref="Q578:Q641" si="10">CONCATENATE(C578,E578,G578,I578)</f>
        <v>2</v>
      </c>
    </row>
    <row r="579" spans="1:17" x14ac:dyDescent="0.25">
      <c r="A579">
        <v>578</v>
      </c>
      <c r="D579">
        <v>205.81668400000001</v>
      </c>
      <c r="E579" s="2">
        <v>2</v>
      </c>
      <c r="P579">
        <v>1</v>
      </c>
      <c r="Q579" t="str">
        <f t="shared" si="10"/>
        <v>2</v>
      </c>
    </row>
    <row r="580" spans="1:17" x14ac:dyDescent="0.25">
      <c r="A580">
        <v>579</v>
      </c>
      <c r="D580">
        <v>205.79846899999998</v>
      </c>
      <c r="E580" s="2">
        <v>2</v>
      </c>
      <c r="P580">
        <v>1</v>
      </c>
      <c r="Q580" t="str">
        <f t="shared" si="10"/>
        <v>2</v>
      </c>
    </row>
    <row r="581" spans="1:17" x14ac:dyDescent="0.25">
      <c r="A581">
        <v>580</v>
      </c>
      <c r="D581">
        <v>205.79816399999999</v>
      </c>
      <c r="E581" s="2">
        <v>2</v>
      </c>
      <c r="P581">
        <v>1</v>
      </c>
      <c r="Q581" t="str">
        <f t="shared" si="10"/>
        <v>2</v>
      </c>
    </row>
    <row r="582" spans="1:17" x14ac:dyDescent="0.25">
      <c r="A582">
        <v>581</v>
      </c>
      <c r="D582">
        <v>205.77249499999999</v>
      </c>
      <c r="E582" s="2">
        <v>2</v>
      </c>
      <c r="P582">
        <v>1</v>
      </c>
      <c r="Q582" t="str">
        <f t="shared" si="10"/>
        <v>2</v>
      </c>
    </row>
    <row r="583" spans="1:17" x14ac:dyDescent="0.25">
      <c r="A583">
        <v>582</v>
      </c>
      <c r="F583">
        <v>206.37556000000001</v>
      </c>
      <c r="G583" s="5">
        <v>3</v>
      </c>
      <c r="H583">
        <v>207.06469299999998</v>
      </c>
      <c r="I583" s="4">
        <v>4</v>
      </c>
      <c r="P583">
        <v>2</v>
      </c>
      <c r="Q583" t="str">
        <f t="shared" si="10"/>
        <v>34</v>
      </c>
    </row>
    <row r="584" spans="1:17" x14ac:dyDescent="0.25">
      <c r="A584">
        <v>583</v>
      </c>
      <c r="F584">
        <v>206.36336799999998</v>
      </c>
      <c r="G584" s="5">
        <v>3</v>
      </c>
      <c r="H584">
        <v>206.96041</v>
      </c>
      <c r="I584" s="4">
        <v>4</v>
      </c>
      <c r="P584">
        <v>2</v>
      </c>
      <c r="Q584" t="str">
        <f t="shared" si="10"/>
        <v>34</v>
      </c>
    </row>
    <row r="585" spans="1:17" x14ac:dyDescent="0.25">
      <c r="A585">
        <v>584</v>
      </c>
      <c r="F585">
        <v>206.42336999999998</v>
      </c>
      <c r="G585" s="5">
        <v>3</v>
      </c>
      <c r="H585">
        <v>207.02428399999999</v>
      </c>
      <c r="I585" s="4">
        <v>4</v>
      </c>
      <c r="P585">
        <v>2</v>
      </c>
      <c r="Q585" t="str">
        <f t="shared" si="10"/>
        <v>34</v>
      </c>
    </row>
    <row r="586" spans="1:17" x14ac:dyDescent="0.25">
      <c r="A586">
        <v>585</v>
      </c>
      <c r="F586">
        <v>206.42622699999998</v>
      </c>
      <c r="G586" s="5">
        <v>3</v>
      </c>
      <c r="H586">
        <v>207.07306199999999</v>
      </c>
      <c r="I586" s="4">
        <v>4</v>
      </c>
      <c r="P586">
        <v>2</v>
      </c>
      <c r="Q586" t="str">
        <f t="shared" si="10"/>
        <v>34</v>
      </c>
    </row>
    <row r="587" spans="1:17" x14ac:dyDescent="0.25">
      <c r="A587">
        <v>586</v>
      </c>
      <c r="F587">
        <v>206.38408199999998</v>
      </c>
      <c r="G587" s="5">
        <v>3</v>
      </c>
      <c r="H587">
        <v>207.013622</v>
      </c>
      <c r="I587" s="4">
        <v>4</v>
      </c>
      <c r="P587">
        <v>2</v>
      </c>
      <c r="Q587" t="str">
        <f t="shared" si="10"/>
        <v>34</v>
      </c>
    </row>
    <row r="588" spans="1:17" x14ac:dyDescent="0.25">
      <c r="A588">
        <v>587</v>
      </c>
      <c r="F588">
        <v>206.48821599999999</v>
      </c>
      <c r="G588" s="5">
        <v>3</v>
      </c>
      <c r="H588">
        <v>207.07596899999999</v>
      </c>
      <c r="I588" s="4">
        <v>4</v>
      </c>
      <c r="P588">
        <v>2</v>
      </c>
      <c r="Q588" t="str">
        <f t="shared" si="10"/>
        <v>34</v>
      </c>
    </row>
    <row r="589" spans="1:17" x14ac:dyDescent="0.25">
      <c r="A589">
        <v>588</v>
      </c>
      <c r="F589">
        <v>206.44990099999998</v>
      </c>
      <c r="G589" s="5">
        <v>3</v>
      </c>
      <c r="H589">
        <v>207.082652</v>
      </c>
      <c r="I589" s="4">
        <v>4</v>
      </c>
      <c r="P589">
        <v>2</v>
      </c>
      <c r="Q589" t="str">
        <f t="shared" si="10"/>
        <v>34</v>
      </c>
    </row>
    <row r="590" spans="1:17" x14ac:dyDescent="0.25">
      <c r="A590">
        <v>589</v>
      </c>
      <c r="F590">
        <v>206.46606800000001</v>
      </c>
      <c r="G590" s="5">
        <v>3</v>
      </c>
      <c r="H590">
        <v>207.15188499999999</v>
      </c>
      <c r="I590" s="4">
        <v>4</v>
      </c>
      <c r="P590">
        <v>2</v>
      </c>
      <c r="Q590" t="str">
        <f t="shared" si="10"/>
        <v>34</v>
      </c>
    </row>
    <row r="591" spans="1:17" x14ac:dyDescent="0.25">
      <c r="A591">
        <v>590</v>
      </c>
      <c r="B591">
        <v>223.57606000000001</v>
      </c>
      <c r="C591" s="3">
        <v>1</v>
      </c>
      <c r="F591">
        <v>206.37556000000001</v>
      </c>
      <c r="G591" s="5">
        <v>3</v>
      </c>
      <c r="H591">
        <v>207.166988</v>
      </c>
      <c r="I591" s="4">
        <v>4</v>
      </c>
      <c r="P591">
        <v>3</v>
      </c>
      <c r="Q591" t="str">
        <f t="shared" si="10"/>
        <v>134</v>
      </c>
    </row>
    <row r="592" spans="1:17" x14ac:dyDescent="0.25">
      <c r="A592">
        <v>591</v>
      </c>
      <c r="B592">
        <v>223.570707</v>
      </c>
      <c r="C592" s="3">
        <v>1</v>
      </c>
      <c r="H592">
        <v>207.06469299999998</v>
      </c>
      <c r="I592" s="4">
        <v>4</v>
      </c>
      <c r="P592">
        <v>2</v>
      </c>
      <c r="Q592" t="str">
        <f t="shared" si="10"/>
        <v>14</v>
      </c>
    </row>
    <row r="593" spans="1:17" x14ac:dyDescent="0.25">
      <c r="A593">
        <v>592</v>
      </c>
      <c r="B593">
        <v>223.52424199999999</v>
      </c>
      <c r="C593" s="3">
        <v>1</v>
      </c>
      <c r="P593">
        <v>1</v>
      </c>
      <c r="Q593" t="str">
        <f t="shared" si="10"/>
        <v>1</v>
      </c>
    </row>
    <row r="594" spans="1:17" x14ac:dyDescent="0.25">
      <c r="A594">
        <v>593</v>
      </c>
      <c r="B594">
        <v>223.54429300000001</v>
      </c>
      <c r="C594" s="3">
        <v>1</v>
      </c>
      <c r="P594">
        <v>1</v>
      </c>
      <c r="Q594" t="str">
        <f t="shared" si="10"/>
        <v>1</v>
      </c>
    </row>
    <row r="595" spans="1:17" x14ac:dyDescent="0.25">
      <c r="A595">
        <v>594</v>
      </c>
      <c r="B595">
        <v>223.54146499999999</v>
      </c>
      <c r="C595" s="3">
        <v>1</v>
      </c>
      <c r="P595">
        <v>1</v>
      </c>
      <c r="Q595" t="str">
        <f t="shared" si="10"/>
        <v>1</v>
      </c>
    </row>
    <row r="596" spans="1:17" x14ac:dyDescent="0.25">
      <c r="A596">
        <v>595</v>
      </c>
      <c r="B596">
        <v>223.56100900000001</v>
      </c>
      <c r="C596" s="3">
        <v>1</v>
      </c>
      <c r="P596">
        <v>1</v>
      </c>
      <c r="Q596" t="str">
        <f t="shared" si="10"/>
        <v>1</v>
      </c>
    </row>
    <row r="597" spans="1:17" x14ac:dyDescent="0.25">
      <c r="A597">
        <v>596</v>
      </c>
      <c r="B597">
        <v>223.564798</v>
      </c>
      <c r="C597" s="3">
        <v>1</v>
      </c>
      <c r="P597">
        <v>1</v>
      </c>
      <c r="Q597" t="str">
        <f t="shared" si="10"/>
        <v>1</v>
      </c>
    </row>
    <row r="598" spans="1:17" x14ac:dyDescent="0.25">
      <c r="A598">
        <v>597</v>
      </c>
      <c r="B598">
        <v>223.54742400000001</v>
      </c>
      <c r="C598" s="3">
        <v>1</v>
      </c>
      <c r="D598">
        <v>230.25752399999999</v>
      </c>
      <c r="E598" s="2">
        <v>2</v>
      </c>
      <c r="P598">
        <v>2</v>
      </c>
      <c r="Q598" t="str">
        <f t="shared" si="10"/>
        <v>12</v>
      </c>
    </row>
    <row r="599" spans="1:17" x14ac:dyDescent="0.25">
      <c r="A599">
        <v>598</v>
      </c>
      <c r="B599">
        <v>223.56954500000001</v>
      </c>
      <c r="C599" s="3">
        <v>1</v>
      </c>
      <c r="D599">
        <v>230.24020200000001</v>
      </c>
      <c r="E599" s="2">
        <v>2</v>
      </c>
      <c r="P599">
        <v>2</v>
      </c>
      <c r="Q599" t="str">
        <f t="shared" si="10"/>
        <v>12</v>
      </c>
    </row>
    <row r="600" spans="1:17" x14ac:dyDescent="0.25">
      <c r="A600">
        <v>599</v>
      </c>
      <c r="B600">
        <v>223.57606000000001</v>
      </c>
      <c r="C600" s="3">
        <v>1</v>
      </c>
      <c r="D600">
        <v>230.205152</v>
      </c>
      <c r="E600" s="2">
        <v>2</v>
      </c>
      <c r="P600">
        <v>2</v>
      </c>
      <c r="Q600" t="str">
        <f t="shared" si="10"/>
        <v>12</v>
      </c>
    </row>
    <row r="601" spans="1:17" x14ac:dyDescent="0.25">
      <c r="A601">
        <v>600</v>
      </c>
      <c r="D601">
        <v>230.22732300000001</v>
      </c>
      <c r="E601" s="2">
        <v>2</v>
      </c>
      <c r="P601">
        <v>1</v>
      </c>
      <c r="Q601" t="str">
        <f t="shared" si="10"/>
        <v>2</v>
      </c>
    </row>
    <row r="602" spans="1:17" x14ac:dyDescent="0.25">
      <c r="A602">
        <v>601</v>
      </c>
      <c r="D602">
        <v>230.178686</v>
      </c>
      <c r="E602" s="2">
        <v>2</v>
      </c>
      <c r="P602">
        <v>1</v>
      </c>
      <c r="Q602" t="str">
        <f t="shared" si="10"/>
        <v>2</v>
      </c>
    </row>
    <row r="603" spans="1:17" x14ac:dyDescent="0.25">
      <c r="A603">
        <v>602</v>
      </c>
      <c r="D603">
        <v>230.167474</v>
      </c>
      <c r="E603" s="2">
        <v>2</v>
      </c>
      <c r="P603">
        <v>1</v>
      </c>
      <c r="Q603" t="str">
        <f t="shared" si="10"/>
        <v>2</v>
      </c>
    </row>
    <row r="604" spans="1:17" x14ac:dyDescent="0.25">
      <c r="A604">
        <v>603</v>
      </c>
      <c r="D604">
        <v>230.15964700000001</v>
      </c>
      <c r="E604" s="2">
        <v>2</v>
      </c>
      <c r="P604">
        <v>1</v>
      </c>
      <c r="Q604" t="str">
        <f t="shared" si="10"/>
        <v>2</v>
      </c>
    </row>
    <row r="605" spans="1:17" x14ac:dyDescent="0.25">
      <c r="A605">
        <v>604</v>
      </c>
      <c r="D605">
        <v>230.25752399999999</v>
      </c>
      <c r="E605" s="2">
        <v>2</v>
      </c>
      <c r="P605">
        <v>1</v>
      </c>
      <c r="Q605" t="str">
        <f t="shared" si="10"/>
        <v>2</v>
      </c>
    </row>
    <row r="606" spans="1:17" x14ac:dyDescent="0.25">
      <c r="A606">
        <v>605</v>
      </c>
      <c r="F606">
        <v>230.28015099999999</v>
      </c>
      <c r="G606" s="5">
        <v>3</v>
      </c>
      <c r="H606">
        <v>230.97035399999999</v>
      </c>
      <c r="I606" s="4">
        <v>4</v>
      </c>
      <c r="P606">
        <v>2</v>
      </c>
      <c r="Q606" t="str">
        <f t="shared" si="10"/>
        <v>34</v>
      </c>
    </row>
    <row r="607" spans="1:17" x14ac:dyDescent="0.25">
      <c r="A607">
        <v>606</v>
      </c>
      <c r="F607">
        <v>230.26984999999999</v>
      </c>
      <c r="G607" s="5">
        <v>3</v>
      </c>
      <c r="H607">
        <v>230.98343399999999</v>
      </c>
      <c r="I607" s="4">
        <v>4</v>
      </c>
      <c r="P607">
        <v>2</v>
      </c>
      <c r="Q607" t="str">
        <f t="shared" si="10"/>
        <v>34</v>
      </c>
    </row>
    <row r="608" spans="1:17" x14ac:dyDescent="0.25">
      <c r="A608">
        <v>607</v>
      </c>
      <c r="F608">
        <v>230.30580699999999</v>
      </c>
      <c r="G608" s="5">
        <v>3</v>
      </c>
      <c r="H608">
        <v>231.00464600000001</v>
      </c>
      <c r="I608" s="4">
        <v>4</v>
      </c>
      <c r="P608">
        <v>2</v>
      </c>
      <c r="Q608" t="str">
        <f t="shared" si="10"/>
        <v>34</v>
      </c>
    </row>
    <row r="609" spans="1:17" x14ac:dyDescent="0.25">
      <c r="A609">
        <v>608</v>
      </c>
      <c r="F609">
        <v>230.229849</v>
      </c>
      <c r="G609" s="5">
        <v>3</v>
      </c>
      <c r="H609">
        <v>230.968029</v>
      </c>
      <c r="I609" s="4">
        <v>4</v>
      </c>
      <c r="P609">
        <v>2</v>
      </c>
      <c r="Q609" t="str">
        <f t="shared" si="10"/>
        <v>34</v>
      </c>
    </row>
    <row r="610" spans="1:17" x14ac:dyDescent="0.25">
      <c r="A610">
        <v>609</v>
      </c>
      <c r="F610">
        <v>230.23646500000001</v>
      </c>
      <c r="G610" s="5">
        <v>3</v>
      </c>
      <c r="H610">
        <v>230.94651400000001</v>
      </c>
      <c r="I610" s="4">
        <v>4</v>
      </c>
      <c r="P610">
        <v>2</v>
      </c>
      <c r="Q610" t="str">
        <f t="shared" si="10"/>
        <v>34</v>
      </c>
    </row>
    <row r="611" spans="1:17" x14ac:dyDescent="0.25">
      <c r="A611">
        <v>610</v>
      </c>
      <c r="F611">
        <v>230.24954600000001</v>
      </c>
      <c r="G611" s="5">
        <v>3</v>
      </c>
      <c r="H611">
        <v>230.97449499999999</v>
      </c>
      <c r="I611" s="4">
        <v>4</v>
      </c>
      <c r="P611">
        <v>2</v>
      </c>
      <c r="Q611" t="str">
        <f t="shared" si="10"/>
        <v>34</v>
      </c>
    </row>
    <row r="612" spans="1:17" x14ac:dyDescent="0.25">
      <c r="A612">
        <v>611</v>
      </c>
      <c r="F612">
        <v>230.29449399999999</v>
      </c>
      <c r="G612" s="5">
        <v>3</v>
      </c>
      <c r="H612">
        <v>230.96151499999999</v>
      </c>
      <c r="I612" s="4">
        <v>4</v>
      </c>
      <c r="P612">
        <v>2</v>
      </c>
      <c r="Q612" t="str">
        <f t="shared" si="10"/>
        <v>34</v>
      </c>
    </row>
    <row r="613" spans="1:17" x14ac:dyDescent="0.25">
      <c r="A613">
        <v>612</v>
      </c>
      <c r="F613">
        <v>230.28227200000001</v>
      </c>
      <c r="G613" s="5">
        <v>3</v>
      </c>
      <c r="H613">
        <v>230.97868499999998</v>
      </c>
      <c r="I613" s="4">
        <v>4</v>
      </c>
      <c r="P613">
        <v>2</v>
      </c>
      <c r="Q613" t="str">
        <f t="shared" si="10"/>
        <v>34</v>
      </c>
    </row>
    <row r="614" spans="1:17" x14ac:dyDescent="0.25">
      <c r="A614">
        <v>613</v>
      </c>
      <c r="B614">
        <v>250.20312899999999</v>
      </c>
      <c r="C614" s="3">
        <v>1</v>
      </c>
      <c r="H614">
        <v>231.10161600000001</v>
      </c>
      <c r="I614" s="4">
        <v>4</v>
      </c>
      <c r="P614">
        <v>2</v>
      </c>
      <c r="Q614" t="str">
        <f t="shared" si="10"/>
        <v>14</v>
      </c>
    </row>
    <row r="615" spans="1:17" x14ac:dyDescent="0.25">
      <c r="A615">
        <v>614</v>
      </c>
      <c r="B615">
        <v>250.230602</v>
      </c>
      <c r="C615" s="3">
        <v>1</v>
      </c>
      <c r="H615">
        <v>230.97035399999999</v>
      </c>
      <c r="I615" s="4">
        <v>4</v>
      </c>
      <c r="P615">
        <v>2</v>
      </c>
      <c r="Q615" t="str">
        <f t="shared" si="10"/>
        <v>14</v>
      </c>
    </row>
    <row r="616" spans="1:17" x14ac:dyDescent="0.25">
      <c r="A616">
        <v>615</v>
      </c>
      <c r="B616">
        <v>250.21898999999999</v>
      </c>
      <c r="C616" s="3">
        <v>1</v>
      </c>
      <c r="P616">
        <v>1</v>
      </c>
      <c r="Q616" t="str">
        <f t="shared" si="10"/>
        <v>1</v>
      </c>
    </row>
    <row r="617" spans="1:17" x14ac:dyDescent="0.25">
      <c r="A617">
        <v>616</v>
      </c>
      <c r="B617">
        <v>250.22126</v>
      </c>
      <c r="C617" s="3">
        <v>1</v>
      </c>
      <c r="P617">
        <v>1</v>
      </c>
      <c r="Q617" t="str">
        <f t="shared" si="10"/>
        <v>1</v>
      </c>
    </row>
    <row r="618" spans="1:17" x14ac:dyDescent="0.25">
      <c r="A618">
        <v>617</v>
      </c>
      <c r="B618">
        <v>250.26222200000001</v>
      </c>
      <c r="C618" s="3">
        <v>1</v>
      </c>
      <c r="P618">
        <v>1</v>
      </c>
      <c r="Q618" t="str">
        <f t="shared" si="10"/>
        <v>1</v>
      </c>
    </row>
    <row r="619" spans="1:17" x14ac:dyDescent="0.25">
      <c r="A619">
        <v>618</v>
      </c>
      <c r="B619">
        <v>250.25535200000002</v>
      </c>
      <c r="C619" s="3">
        <v>1</v>
      </c>
      <c r="P619">
        <v>1</v>
      </c>
      <c r="Q619" t="str">
        <f t="shared" si="10"/>
        <v>1</v>
      </c>
    </row>
    <row r="620" spans="1:17" x14ac:dyDescent="0.25">
      <c r="A620">
        <v>619</v>
      </c>
      <c r="B620">
        <v>250.26636100000002</v>
      </c>
      <c r="C620" s="3">
        <v>1</v>
      </c>
      <c r="P620">
        <v>1</v>
      </c>
      <c r="Q620" t="str">
        <f t="shared" si="10"/>
        <v>1</v>
      </c>
    </row>
    <row r="621" spans="1:17" x14ac:dyDescent="0.25">
      <c r="A621">
        <v>620</v>
      </c>
      <c r="B621">
        <v>250.292373</v>
      </c>
      <c r="C621" s="3">
        <v>1</v>
      </c>
      <c r="D621">
        <v>257.84711800000002</v>
      </c>
      <c r="E621" s="2">
        <v>2</v>
      </c>
      <c r="P621">
        <v>2</v>
      </c>
      <c r="Q621" t="str">
        <f t="shared" si="10"/>
        <v>12</v>
      </c>
    </row>
    <row r="622" spans="1:17" x14ac:dyDescent="0.25">
      <c r="A622">
        <v>621</v>
      </c>
      <c r="B622">
        <v>250.20312899999999</v>
      </c>
      <c r="C622" s="3">
        <v>1</v>
      </c>
      <c r="D622">
        <v>257.82232299999998</v>
      </c>
      <c r="E622" s="2">
        <v>2</v>
      </c>
      <c r="P622">
        <v>2</v>
      </c>
      <c r="Q622" t="str">
        <f t="shared" si="10"/>
        <v>12</v>
      </c>
    </row>
    <row r="623" spans="1:17" x14ac:dyDescent="0.25">
      <c r="A623">
        <v>622</v>
      </c>
      <c r="B623">
        <v>250.20312899999999</v>
      </c>
      <c r="C623" s="3">
        <v>1</v>
      </c>
      <c r="D623">
        <v>257.80792600000001</v>
      </c>
      <c r="E623" s="2">
        <v>2</v>
      </c>
      <c r="P623">
        <v>2</v>
      </c>
      <c r="Q623" t="str">
        <f t="shared" si="10"/>
        <v>12</v>
      </c>
    </row>
    <row r="624" spans="1:17" x14ac:dyDescent="0.25">
      <c r="A624">
        <v>623</v>
      </c>
      <c r="D624">
        <v>257.82742300000001</v>
      </c>
      <c r="E624" s="2">
        <v>2</v>
      </c>
      <c r="P624">
        <v>1</v>
      </c>
      <c r="Q624" t="str">
        <f t="shared" si="10"/>
        <v>2</v>
      </c>
    </row>
    <row r="625" spans="1:17" x14ac:dyDescent="0.25">
      <c r="A625">
        <v>624</v>
      </c>
      <c r="D625">
        <v>257.78383600000001</v>
      </c>
      <c r="E625" s="2">
        <v>2</v>
      </c>
      <c r="P625">
        <v>1</v>
      </c>
      <c r="Q625" t="str">
        <f t="shared" si="10"/>
        <v>2</v>
      </c>
    </row>
    <row r="626" spans="1:17" x14ac:dyDescent="0.25">
      <c r="A626">
        <v>625</v>
      </c>
      <c r="D626">
        <v>257.76252299999999</v>
      </c>
      <c r="E626" s="2">
        <v>2</v>
      </c>
      <c r="P626">
        <v>1</v>
      </c>
      <c r="Q626" t="str">
        <f t="shared" si="10"/>
        <v>2</v>
      </c>
    </row>
    <row r="627" spans="1:17" x14ac:dyDescent="0.25">
      <c r="A627">
        <v>626</v>
      </c>
      <c r="D627">
        <v>257.86434100000002</v>
      </c>
      <c r="E627" s="2">
        <v>2</v>
      </c>
      <c r="P627">
        <v>1</v>
      </c>
      <c r="Q627" t="str">
        <f t="shared" si="10"/>
        <v>2</v>
      </c>
    </row>
    <row r="628" spans="1:17" x14ac:dyDescent="0.25">
      <c r="A628">
        <v>627</v>
      </c>
      <c r="D628">
        <v>257.84711800000002</v>
      </c>
      <c r="E628" s="2">
        <v>2</v>
      </c>
      <c r="P628">
        <v>1</v>
      </c>
      <c r="Q628" t="str">
        <f t="shared" si="10"/>
        <v>2</v>
      </c>
    </row>
    <row r="629" spans="1:17" x14ac:dyDescent="0.25">
      <c r="A629">
        <v>628</v>
      </c>
      <c r="F629">
        <v>258.23121200000003</v>
      </c>
      <c r="G629" s="5">
        <v>3</v>
      </c>
      <c r="P629">
        <v>1</v>
      </c>
      <c r="Q629" t="str">
        <f t="shared" si="10"/>
        <v>3</v>
      </c>
    </row>
    <row r="630" spans="1:17" x14ac:dyDescent="0.25">
      <c r="A630">
        <v>629</v>
      </c>
      <c r="F630">
        <v>258.23121200000003</v>
      </c>
      <c r="G630" s="5">
        <v>3</v>
      </c>
      <c r="H630">
        <v>259.99757399999999</v>
      </c>
      <c r="I630" s="4">
        <v>4</v>
      </c>
      <c r="P630">
        <v>2</v>
      </c>
      <c r="Q630" t="str">
        <f t="shared" si="10"/>
        <v>34</v>
      </c>
    </row>
    <row r="631" spans="1:17" x14ac:dyDescent="0.25">
      <c r="A631">
        <v>630</v>
      </c>
      <c r="F631">
        <v>258.23121200000003</v>
      </c>
      <c r="G631" s="5">
        <v>3</v>
      </c>
      <c r="H631">
        <v>259.99757399999999</v>
      </c>
      <c r="I631" s="4">
        <v>4</v>
      </c>
      <c r="J631">
        <v>235.671312</v>
      </c>
      <c r="K631" t="s">
        <v>22</v>
      </c>
      <c r="Q631" t="str">
        <f t="shared" si="10"/>
        <v>34</v>
      </c>
    </row>
    <row r="632" spans="1:17" x14ac:dyDescent="0.25">
      <c r="A632">
        <v>631</v>
      </c>
      <c r="Q632" t="str">
        <f t="shared" si="10"/>
        <v/>
      </c>
    </row>
    <row r="633" spans="1:17" x14ac:dyDescent="0.25">
      <c r="A633">
        <v>632</v>
      </c>
      <c r="J633">
        <v>235.63328100000001</v>
      </c>
      <c r="K633" t="s">
        <v>22</v>
      </c>
      <c r="Q633" t="str">
        <f t="shared" si="10"/>
        <v/>
      </c>
    </row>
    <row r="634" spans="1:17" x14ac:dyDescent="0.25">
      <c r="A634">
        <v>633</v>
      </c>
      <c r="D634">
        <v>249.777221</v>
      </c>
      <c r="E634" s="2">
        <v>2</v>
      </c>
      <c r="P634">
        <v>1</v>
      </c>
      <c r="Q634" t="str">
        <f t="shared" si="10"/>
        <v>2</v>
      </c>
    </row>
    <row r="635" spans="1:17" x14ac:dyDescent="0.25">
      <c r="A635">
        <v>634</v>
      </c>
      <c r="D635">
        <v>249.777321</v>
      </c>
      <c r="E635" s="2">
        <v>2</v>
      </c>
      <c r="P635">
        <v>1</v>
      </c>
      <c r="Q635" t="str">
        <f t="shared" si="10"/>
        <v>2</v>
      </c>
    </row>
    <row r="636" spans="1:17" x14ac:dyDescent="0.25">
      <c r="A636">
        <v>635</v>
      </c>
      <c r="D636">
        <v>249.78308100000001</v>
      </c>
      <c r="E636" s="2">
        <v>2</v>
      </c>
      <c r="P636">
        <v>1</v>
      </c>
      <c r="Q636" t="str">
        <f t="shared" si="10"/>
        <v>2</v>
      </c>
    </row>
    <row r="637" spans="1:17" x14ac:dyDescent="0.25">
      <c r="A637">
        <v>636</v>
      </c>
      <c r="D637">
        <v>249.771816</v>
      </c>
      <c r="E637" s="2">
        <v>2</v>
      </c>
      <c r="P637">
        <v>1</v>
      </c>
      <c r="Q637" t="str">
        <f t="shared" si="10"/>
        <v>2</v>
      </c>
    </row>
    <row r="638" spans="1:17" x14ac:dyDescent="0.25">
      <c r="A638">
        <v>637</v>
      </c>
      <c r="D638">
        <v>249.75080500000001</v>
      </c>
      <c r="E638" s="2">
        <v>2</v>
      </c>
      <c r="P638">
        <v>1</v>
      </c>
      <c r="Q638" t="str">
        <f t="shared" si="10"/>
        <v>2</v>
      </c>
    </row>
    <row r="639" spans="1:17" x14ac:dyDescent="0.25">
      <c r="A639">
        <v>638</v>
      </c>
      <c r="D639">
        <v>249.75464600000001</v>
      </c>
      <c r="E639" s="2">
        <v>2</v>
      </c>
      <c r="P639">
        <v>1</v>
      </c>
      <c r="Q639" t="str">
        <f t="shared" si="10"/>
        <v>2</v>
      </c>
    </row>
    <row r="640" spans="1:17" x14ac:dyDescent="0.25">
      <c r="A640">
        <v>639</v>
      </c>
      <c r="D640">
        <v>249.75202200000001</v>
      </c>
      <c r="E640" s="2">
        <v>2</v>
      </c>
      <c r="P640">
        <v>1</v>
      </c>
      <c r="Q640" t="str">
        <f t="shared" si="10"/>
        <v>2</v>
      </c>
    </row>
    <row r="641" spans="1:17" x14ac:dyDescent="0.25">
      <c r="A641">
        <v>640</v>
      </c>
      <c r="D641">
        <v>249.738384</v>
      </c>
      <c r="E641" s="2">
        <v>2</v>
      </c>
      <c r="P641">
        <v>1</v>
      </c>
      <c r="Q641" t="str">
        <f t="shared" si="10"/>
        <v>2</v>
      </c>
    </row>
    <row r="642" spans="1:17" x14ac:dyDescent="0.25">
      <c r="A642">
        <v>641</v>
      </c>
      <c r="B642">
        <v>242.35171700000001</v>
      </c>
      <c r="C642" s="3">
        <v>1</v>
      </c>
      <c r="D642">
        <v>249.70923999999999</v>
      </c>
      <c r="E642" s="2">
        <v>2</v>
      </c>
      <c r="P642">
        <v>2</v>
      </c>
      <c r="Q642" t="str">
        <f t="shared" ref="Q642:Q705" si="11">CONCATENATE(C642,E642,G642,I642)</f>
        <v>12</v>
      </c>
    </row>
    <row r="643" spans="1:17" x14ac:dyDescent="0.25">
      <c r="A643">
        <v>642</v>
      </c>
      <c r="B643">
        <v>242.36606</v>
      </c>
      <c r="C643" s="3">
        <v>1</v>
      </c>
      <c r="D643">
        <v>249.759998</v>
      </c>
      <c r="E643" s="2">
        <v>2</v>
      </c>
      <c r="P643">
        <v>2</v>
      </c>
      <c r="Q643" t="str">
        <f t="shared" si="11"/>
        <v>12</v>
      </c>
    </row>
    <row r="644" spans="1:17" x14ac:dyDescent="0.25">
      <c r="A644">
        <v>643</v>
      </c>
      <c r="B644">
        <v>242.39439199999998</v>
      </c>
      <c r="C644" s="3">
        <v>1</v>
      </c>
      <c r="D644">
        <v>249.777221</v>
      </c>
      <c r="E644" s="2">
        <v>2</v>
      </c>
      <c r="P644">
        <v>2</v>
      </c>
      <c r="Q644" t="str">
        <f t="shared" si="11"/>
        <v>12</v>
      </c>
    </row>
    <row r="645" spans="1:17" x14ac:dyDescent="0.25">
      <c r="A645">
        <v>644</v>
      </c>
      <c r="B645">
        <v>242.37151299999999</v>
      </c>
      <c r="C645" s="3">
        <v>1</v>
      </c>
      <c r="P645">
        <v>1</v>
      </c>
      <c r="Q645" t="str">
        <f t="shared" si="11"/>
        <v>1</v>
      </c>
    </row>
    <row r="646" spans="1:17" x14ac:dyDescent="0.25">
      <c r="A646">
        <v>645</v>
      </c>
      <c r="B646">
        <v>242.34444199999999</v>
      </c>
      <c r="C646" s="3">
        <v>1</v>
      </c>
      <c r="P646">
        <v>1</v>
      </c>
      <c r="Q646" t="str">
        <f t="shared" si="11"/>
        <v>1</v>
      </c>
    </row>
    <row r="647" spans="1:17" x14ac:dyDescent="0.25">
      <c r="A647">
        <v>646</v>
      </c>
      <c r="B647">
        <v>242.31752599999999</v>
      </c>
      <c r="C647" s="3">
        <v>1</v>
      </c>
      <c r="P647">
        <v>1</v>
      </c>
      <c r="Q647" t="str">
        <f t="shared" si="11"/>
        <v>1</v>
      </c>
    </row>
    <row r="648" spans="1:17" x14ac:dyDescent="0.25">
      <c r="A648">
        <v>647</v>
      </c>
      <c r="B648">
        <v>242.36303100000001</v>
      </c>
      <c r="C648" s="3">
        <v>1</v>
      </c>
      <c r="H648">
        <v>246.38343399999999</v>
      </c>
      <c r="I648" s="4">
        <v>4</v>
      </c>
      <c r="P648">
        <v>2</v>
      </c>
      <c r="Q648" t="str">
        <f t="shared" si="11"/>
        <v>14</v>
      </c>
    </row>
    <row r="649" spans="1:17" x14ac:dyDescent="0.25">
      <c r="A649">
        <v>648</v>
      </c>
      <c r="B649">
        <v>242.289545</v>
      </c>
      <c r="C649" s="3">
        <v>1</v>
      </c>
      <c r="H649">
        <v>246.40989999999999</v>
      </c>
      <c r="I649" s="4">
        <v>4</v>
      </c>
      <c r="P649">
        <v>2</v>
      </c>
      <c r="Q649" t="str">
        <f t="shared" si="11"/>
        <v>14</v>
      </c>
    </row>
    <row r="650" spans="1:17" x14ac:dyDescent="0.25">
      <c r="A650">
        <v>649</v>
      </c>
      <c r="B650">
        <v>242.35171700000001</v>
      </c>
      <c r="C650" s="3">
        <v>1</v>
      </c>
      <c r="F650">
        <v>244.46454599999998</v>
      </c>
      <c r="G650" s="5">
        <v>3</v>
      </c>
      <c r="H650">
        <v>246.399845</v>
      </c>
      <c r="I650" s="4">
        <v>4</v>
      </c>
      <c r="P650">
        <v>3</v>
      </c>
      <c r="Q650" t="str">
        <f t="shared" si="11"/>
        <v>134</v>
      </c>
    </row>
    <row r="651" spans="1:17" x14ac:dyDescent="0.25">
      <c r="A651">
        <v>650</v>
      </c>
      <c r="F651">
        <v>244.45489899999998</v>
      </c>
      <c r="G651" s="5">
        <v>3</v>
      </c>
      <c r="H651">
        <v>246.396061</v>
      </c>
      <c r="I651" s="4">
        <v>4</v>
      </c>
      <c r="P651">
        <v>2</v>
      </c>
      <c r="Q651" t="str">
        <f t="shared" si="11"/>
        <v>34</v>
      </c>
    </row>
    <row r="652" spans="1:17" x14ac:dyDescent="0.25">
      <c r="A652">
        <v>651</v>
      </c>
      <c r="F652">
        <v>244.438335</v>
      </c>
      <c r="G652" s="5">
        <v>3</v>
      </c>
      <c r="H652">
        <v>246.36924300000001</v>
      </c>
      <c r="I652" s="4">
        <v>4</v>
      </c>
      <c r="P652">
        <v>2</v>
      </c>
      <c r="Q652" t="str">
        <f t="shared" si="11"/>
        <v>34</v>
      </c>
    </row>
    <row r="653" spans="1:17" x14ac:dyDescent="0.25">
      <c r="A653">
        <v>652</v>
      </c>
      <c r="F653">
        <v>244.46545399999999</v>
      </c>
      <c r="G653" s="5">
        <v>3</v>
      </c>
      <c r="H653">
        <v>246.37944400000001</v>
      </c>
      <c r="I653" s="4">
        <v>4</v>
      </c>
      <c r="P653">
        <v>2</v>
      </c>
      <c r="Q653" t="str">
        <f t="shared" si="11"/>
        <v>34</v>
      </c>
    </row>
    <row r="654" spans="1:17" x14ac:dyDescent="0.25">
      <c r="A654">
        <v>653</v>
      </c>
      <c r="F654">
        <v>244.53151299999999</v>
      </c>
      <c r="G654" s="5">
        <v>3</v>
      </c>
      <c r="H654">
        <v>246.395454</v>
      </c>
      <c r="I654" s="4">
        <v>4</v>
      </c>
      <c r="P654">
        <v>2</v>
      </c>
      <c r="Q654" t="str">
        <f t="shared" si="11"/>
        <v>34</v>
      </c>
    </row>
    <row r="655" spans="1:17" x14ac:dyDescent="0.25">
      <c r="A655">
        <v>654</v>
      </c>
      <c r="F655">
        <v>244.44570899999999</v>
      </c>
      <c r="G655" s="5">
        <v>3</v>
      </c>
      <c r="H655">
        <v>246.395858</v>
      </c>
      <c r="I655" s="4">
        <v>4</v>
      </c>
      <c r="P655">
        <v>2</v>
      </c>
      <c r="Q655" t="str">
        <f t="shared" si="11"/>
        <v>34</v>
      </c>
    </row>
    <row r="656" spans="1:17" x14ac:dyDescent="0.25">
      <c r="A656">
        <v>655</v>
      </c>
      <c r="D656">
        <v>227.798181</v>
      </c>
      <c r="E656" s="2">
        <v>2</v>
      </c>
      <c r="F656">
        <v>244.471462</v>
      </c>
      <c r="G656" s="5">
        <v>3</v>
      </c>
      <c r="H656">
        <v>246.36196899999999</v>
      </c>
      <c r="I656" s="4">
        <v>4</v>
      </c>
      <c r="P656">
        <v>3</v>
      </c>
      <c r="Q656" t="str">
        <f t="shared" si="11"/>
        <v>234</v>
      </c>
    </row>
    <row r="657" spans="1:17" x14ac:dyDescent="0.25">
      <c r="A657">
        <v>656</v>
      </c>
      <c r="D657">
        <v>227.757576</v>
      </c>
      <c r="E657" s="2">
        <v>2</v>
      </c>
      <c r="F657">
        <v>244.47742399999998</v>
      </c>
      <c r="G657" s="5">
        <v>3</v>
      </c>
      <c r="H657">
        <v>246.38343399999999</v>
      </c>
      <c r="I657" s="4">
        <v>4</v>
      </c>
      <c r="P657">
        <v>3</v>
      </c>
      <c r="Q657" t="str">
        <f t="shared" si="11"/>
        <v>234</v>
      </c>
    </row>
    <row r="658" spans="1:17" x14ac:dyDescent="0.25">
      <c r="A658">
        <v>657</v>
      </c>
      <c r="D658">
        <v>227.73974799999999</v>
      </c>
      <c r="E658" s="2">
        <v>2</v>
      </c>
      <c r="F658">
        <v>244.48570599999999</v>
      </c>
      <c r="G658" s="5">
        <v>3</v>
      </c>
      <c r="P658">
        <v>2</v>
      </c>
      <c r="Q658" t="str">
        <f t="shared" si="11"/>
        <v>23</v>
      </c>
    </row>
    <row r="659" spans="1:17" x14ac:dyDescent="0.25">
      <c r="A659">
        <v>658</v>
      </c>
      <c r="D659">
        <v>227.729747</v>
      </c>
      <c r="E659" s="2">
        <v>2</v>
      </c>
      <c r="P659">
        <v>1</v>
      </c>
      <c r="Q659" t="str">
        <f t="shared" si="11"/>
        <v>2</v>
      </c>
    </row>
    <row r="660" spans="1:17" x14ac:dyDescent="0.25">
      <c r="A660">
        <v>659</v>
      </c>
      <c r="D660">
        <v>227.74742499999999</v>
      </c>
      <c r="E660" s="2">
        <v>2</v>
      </c>
      <c r="P660">
        <v>1</v>
      </c>
      <c r="Q660" t="str">
        <f t="shared" si="11"/>
        <v>2</v>
      </c>
    </row>
    <row r="661" spans="1:17" x14ac:dyDescent="0.25">
      <c r="A661">
        <v>660</v>
      </c>
      <c r="D661">
        <v>227.70646400000001</v>
      </c>
      <c r="E661" s="2">
        <v>2</v>
      </c>
      <c r="P661">
        <v>1</v>
      </c>
      <c r="Q661" t="str">
        <f t="shared" si="11"/>
        <v>2</v>
      </c>
    </row>
    <row r="662" spans="1:17" x14ac:dyDescent="0.25">
      <c r="A662">
        <v>661</v>
      </c>
      <c r="D662">
        <v>227.714191</v>
      </c>
      <c r="E662" s="2">
        <v>2</v>
      </c>
      <c r="P662">
        <v>1</v>
      </c>
      <c r="Q662" t="str">
        <f t="shared" si="11"/>
        <v>2</v>
      </c>
    </row>
    <row r="663" spans="1:17" x14ac:dyDescent="0.25">
      <c r="A663">
        <v>662</v>
      </c>
      <c r="B663">
        <v>222.18828300000001</v>
      </c>
      <c r="C663" s="3">
        <v>1</v>
      </c>
      <c r="D663">
        <v>227.70717099999999</v>
      </c>
      <c r="E663" s="2">
        <v>2</v>
      </c>
      <c r="P663">
        <v>2</v>
      </c>
      <c r="Q663" t="str">
        <f t="shared" si="11"/>
        <v>12</v>
      </c>
    </row>
    <row r="664" spans="1:17" x14ac:dyDescent="0.25">
      <c r="A664">
        <v>663</v>
      </c>
      <c r="B664">
        <v>222.130606</v>
      </c>
      <c r="C664" s="3">
        <v>1</v>
      </c>
      <c r="D664">
        <v>227.76550399999999</v>
      </c>
      <c r="E664" s="2">
        <v>2</v>
      </c>
      <c r="P664">
        <v>2</v>
      </c>
      <c r="Q664" t="str">
        <f t="shared" si="11"/>
        <v>12</v>
      </c>
    </row>
    <row r="665" spans="1:17" x14ac:dyDescent="0.25">
      <c r="A665">
        <v>664</v>
      </c>
      <c r="B665">
        <v>222.16792899999999</v>
      </c>
      <c r="C665" s="3">
        <v>1</v>
      </c>
      <c r="D665">
        <v>227.67686900000001</v>
      </c>
      <c r="E665" s="2">
        <v>2</v>
      </c>
      <c r="P665">
        <v>2</v>
      </c>
      <c r="Q665" t="str">
        <f t="shared" si="11"/>
        <v>12</v>
      </c>
    </row>
    <row r="666" spans="1:17" x14ac:dyDescent="0.25">
      <c r="A666">
        <v>665</v>
      </c>
      <c r="B666">
        <v>222.19222199999999</v>
      </c>
      <c r="C666" s="3">
        <v>1</v>
      </c>
      <c r="D666">
        <v>227.798181</v>
      </c>
      <c r="E666" s="2">
        <v>2</v>
      </c>
      <c r="P666">
        <v>2</v>
      </c>
      <c r="Q666" t="str">
        <f t="shared" si="11"/>
        <v>12</v>
      </c>
    </row>
    <row r="667" spans="1:17" x14ac:dyDescent="0.25">
      <c r="A667">
        <v>666</v>
      </c>
      <c r="B667">
        <v>222.17500000000001</v>
      </c>
      <c r="C667" s="3">
        <v>1</v>
      </c>
      <c r="P667">
        <v>1</v>
      </c>
      <c r="Q667" t="str">
        <f t="shared" si="11"/>
        <v>1</v>
      </c>
    </row>
    <row r="668" spans="1:17" x14ac:dyDescent="0.25">
      <c r="A668">
        <v>667</v>
      </c>
      <c r="B668">
        <v>222.192576</v>
      </c>
      <c r="C668" s="3">
        <v>1</v>
      </c>
      <c r="P668">
        <v>1</v>
      </c>
      <c r="Q668" t="str">
        <f t="shared" si="11"/>
        <v>1</v>
      </c>
    </row>
    <row r="669" spans="1:17" x14ac:dyDescent="0.25">
      <c r="A669">
        <v>668</v>
      </c>
      <c r="B669">
        <v>222.23792900000001</v>
      </c>
      <c r="C669" s="3">
        <v>1</v>
      </c>
      <c r="P669">
        <v>1</v>
      </c>
      <c r="Q669" t="str">
        <f t="shared" si="11"/>
        <v>1</v>
      </c>
    </row>
    <row r="670" spans="1:17" x14ac:dyDescent="0.25">
      <c r="A670">
        <v>669</v>
      </c>
      <c r="B670">
        <v>222.17616100000001</v>
      </c>
      <c r="C670" s="3">
        <v>1</v>
      </c>
      <c r="H670">
        <v>223.28267700000001</v>
      </c>
      <c r="I670" s="4">
        <v>4</v>
      </c>
      <c r="P670">
        <v>2</v>
      </c>
      <c r="Q670" t="str">
        <f t="shared" si="11"/>
        <v>14</v>
      </c>
    </row>
    <row r="671" spans="1:17" x14ac:dyDescent="0.25">
      <c r="A671">
        <v>670</v>
      </c>
      <c r="B671">
        <v>222.18828300000001</v>
      </c>
      <c r="C671" s="3">
        <v>1</v>
      </c>
      <c r="F671">
        <v>222.706515</v>
      </c>
      <c r="G671" s="5">
        <v>3</v>
      </c>
      <c r="H671">
        <v>223.27631299999999</v>
      </c>
      <c r="I671" s="4">
        <v>4</v>
      </c>
      <c r="P671">
        <v>3</v>
      </c>
      <c r="Q671" t="str">
        <f t="shared" si="11"/>
        <v>134</v>
      </c>
    </row>
    <row r="672" spans="1:17" x14ac:dyDescent="0.25">
      <c r="A672">
        <v>671</v>
      </c>
      <c r="F672">
        <v>222.69469599999999</v>
      </c>
      <c r="G672" s="5">
        <v>3</v>
      </c>
      <c r="H672">
        <v>223.28080800000001</v>
      </c>
      <c r="I672" s="4">
        <v>4</v>
      </c>
      <c r="P672">
        <v>2</v>
      </c>
      <c r="Q672" t="str">
        <f t="shared" si="11"/>
        <v>34</v>
      </c>
    </row>
    <row r="673" spans="1:17" x14ac:dyDescent="0.25">
      <c r="A673">
        <v>672</v>
      </c>
      <c r="F673">
        <v>222.70747399999999</v>
      </c>
      <c r="G673" s="5">
        <v>3</v>
      </c>
      <c r="H673">
        <v>223.28439399999999</v>
      </c>
      <c r="I673" s="4">
        <v>4</v>
      </c>
      <c r="P673">
        <v>2</v>
      </c>
      <c r="Q673" t="str">
        <f t="shared" si="11"/>
        <v>34</v>
      </c>
    </row>
    <row r="674" spans="1:17" x14ac:dyDescent="0.25">
      <c r="A674">
        <v>673</v>
      </c>
      <c r="F674">
        <v>222.68954500000001</v>
      </c>
      <c r="G674" s="5">
        <v>3</v>
      </c>
      <c r="H674">
        <v>223.27454499999999</v>
      </c>
      <c r="I674" s="4">
        <v>4</v>
      </c>
      <c r="P674">
        <v>2</v>
      </c>
      <c r="Q674" t="str">
        <f t="shared" si="11"/>
        <v>34</v>
      </c>
    </row>
    <row r="675" spans="1:17" x14ac:dyDescent="0.25">
      <c r="A675">
        <v>674</v>
      </c>
      <c r="F675">
        <v>222.70530299999999</v>
      </c>
      <c r="G675" s="5">
        <v>3</v>
      </c>
      <c r="H675">
        <v>223.27742499999999</v>
      </c>
      <c r="I675" s="4">
        <v>4</v>
      </c>
      <c r="P675">
        <v>2</v>
      </c>
      <c r="Q675" t="str">
        <f t="shared" si="11"/>
        <v>34</v>
      </c>
    </row>
    <row r="676" spans="1:17" x14ac:dyDescent="0.25">
      <c r="A676">
        <v>675</v>
      </c>
      <c r="F676">
        <v>222.68722199999999</v>
      </c>
      <c r="G676" s="5">
        <v>3</v>
      </c>
      <c r="H676">
        <v>223.27691899999999</v>
      </c>
      <c r="I676" s="4">
        <v>4</v>
      </c>
      <c r="P676">
        <v>2</v>
      </c>
      <c r="Q676" t="str">
        <f t="shared" si="11"/>
        <v>34</v>
      </c>
    </row>
    <row r="677" spans="1:17" x14ac:dyDescent="0.25">
      <c r="A677">
        <v>676</v>
      </c>
      <c r="F677">
        <v>222.744696</v>
      </c>
      <c r="G677" s="5">
        <v>3</v>
      </c>
      <c r="H677">
        <v>223.286869</v>
      </c>
      <c r="I677" s="4">
        <v>4</v>
      </c>
      <c r="P677">
        <v>2</v>
      </c>
      <c r="Q677" t="str">
        <f t="shared" si="11"/>
        <v>34</v>
      </c>
    </row>
    <row r="678" spans="1:17" x14ac:dyDescent="0.25">
      <c r="A678">
        <v>677</v>
      </c>
      <c r="F678">
        <v>222.67252500000001</v>
      </c>
      <c r="G678" s="5">
        <v>3</v>
      </c>
      <c r="H678">
        <v>223.262878</v>
      </c>
      <c r="I678" s="4">
        <v>4</v>
      </c>
      <c r="P678">
        <v>2</v>
      </c>
      <c r="Q678" t="str">
        <f t="shared" si="11"/>
        <v>34</v>
      </c>
    </row>
    <row r="679" spans="1:17" x14ac:dyDescent="0.25">
      <c r="A679">
        <v>678</v>
      </c>
      <c r="D679">
        <v>207.92102</v>
      </c>
      <c r="E679" s="2">
        <v>2</v>
      </c>
      <c r="F679">
        <v>222.62813199999999</v>
      </c>
      <c r="G679" s="5">
        <v>3</v>
      </c>
      <c r="H679">
        <v>223.28267700000001</v>
      </c>
      <c r="I679" s="4">
        <v>4</v>
      </c>
      <c r="P679">
        <v>3</v>
      </c>
      <c r="Q679" t="str">
        <f t="shared" si="11"/>
        <v>234</v>
      </c>
    </row>
    <row r="680" spans="1:17" x14ac:dyDescent="0.25">
      <c r="A680">
        <v>679</v>
      </c>
      <c r="D680">
        <v>207.93259699999999</v>
      </c>
      <c r="E680" s="2">
        <v>2</v>
      </c>
      <c r="F680">
        <v>222.706515</v>
      </c>
      <c r="G680" s="5">
        <v>3</v>
      </c>
      <c r="P680">
        <v>2</v>
      </c>
      <c r="Q680" t="str">
        <f t="shared" si="11"/>
        <v>23</v>
      </c>
    </row>
    <row r="681" spans="1:17" x14ac:dyDescent="0.25">
      <c r="A681">
        <v>680</v>
      </c>
      <c r="D681">
        <v>207.92362499999999</v>
      </c>
      <c r="E681" s="2">
        <v>2</v>
      </c>
      <c r="P681">
        <v>1</v>
      </c>
      <c r="Q681" t="str">
        <f t="shared" si="11"/>
        <v>2</v>
      </c>
    </row>
    <row r="682" spans="1:17" x14ac:dyDescent="0.25">
      <c r="A682">
        <v>681</v>
      </c>
      <c r="D682">
        <v>207.92816499999998</v>
      </c>
      <c r="E682" s="2">
        <v>2</v>
      </c>
      <c r="P682">
        <v>1</v>
      </c>
      <c r="Q682" t="str">
        <f t="shared" si="11"/>
        <v>2</v>
      </c>
    </row>
    <row r="683" spans="1:17" x14ac:dyDescent="0.25">
      <c r="A683">
        <v>682</v>
      </c>
      <c r="D683">
        <v>207.92551</v>
      </c>
      <c r="E683" s="2">
        <v>2</v>
      </c>
      <c r="P683">
        <v>1</v>
      </c>
      <c r="Q683" t="str">
        <f t="shared" si="11"/>
        <v>2</v>
      </c>
    </row>
    <row r="684" spans="1:17" x14ac:dyDescent="0.25">
      <c r="A684">
        <v>683</v>
      </c>
      <c r="B684">
        <v>202.95556199999999</v>
      </c>
      <c r="C684" s="3">
        <v>1</v>
      </c>
      <c r="D684">
        <v>207.92106899999999</v>
      </c>
      <c r="E684" s="2">
        <v>2</v>
      </c>
      <c r="P684">
        <v>2</v>
      </c>
      <c r="Q684" t="str">
        <f t="shared" si="11"/>
        <v>12</v>
      </c>
    </row>
    <row r="685" spans="1:17" x14ac:dyDescent="0.25">
      <c r="A685">
        <v>684</v>
      </c>
      <c r="B685">
        <v>202.97413599999999</v>
      </c>
      <c r="C685" s="3">
        <v>1</v>
      </c>
      <c r="D685">
        <v>207.91555699999998</v>
      </c>
      <c r="E685" s="2">
        <v>2</v>
      </c>
      <c r="P685">
        <v>2</v>
      </c>
      <c r="Q685" t="str">
        <f t="shared" si="11"/>
        <v>12</v>
      </c>
    </row>
    <row r="686" spans="1:17" x14ac:dyDescent="0.25">
      <c r="A686">
        <v>685</v>
      </c>
      <c r="B686">
        <v>202.994182</v>
      </c>
      <c r="C686" s="3">
        <v>1</v>
      </c>
      <c r="D686">
        <v>207.97377299999999</v>
      </c>
      <c r="E686" s="2">
        <v>2</v>
      </c>
      <c r="P686">
        <v>2</v>
      </c>
      <c r="Q686" t="str">
        <f t="shared" si="11"/>
        <v>12</v>
      </c>
    </row>
    <row r="687" spans="1:17" x14ac:dyDescent="0.25">
      <c r="A687">
        <v>686</v>
      </c>
      <c r="B687">
        <v>202.95367399999998</v>
      </c>
      <c r="C687" s="3">
        <v>1</v>
      </c>
      <c r="D687">
        <v>208.00097199999999</v>
      </c>
      <c r="E687" s="2">
        <v>2</v>
      </c>
      <c r="P687">
        <v>2</v>
      </c>
      <c r="Q687" t="str">
        <f t="shared" si="11"/>
        <v>12</v>
      </c>
    </row>
    <row r="688" spans="1:17" x14ac:dyDescent="0.25">
      <c r="A688">
        <v>687</v>
      </c>
      <c r="B688">
        <v>202.97045800000001</v>
      </c>
      <c r="C688" s="3">
        <v>1</v>
      </c>
      <c r="D688">
        <v>207.92102</v>
      </c>
      <c r="E688" s="2">
        <v>2</v>
      </c>
      <c r="P688">
        <v>2</v>
      </c>
      <c r="Q688" t="str">
        <f t="shared" si="11"/>
        <v>12</v>
      </c>
    </row>
    <row r="689" spans="1:17" x14ac:dyDescent="0.25">
      <c r="A689">
        <v>688</v>
      </c>
      <c r="B689">
        <v>202.989486</v>
      </c>
      <c r="C689" s="3">
        <v>1</v>
      </c>
      <c r="P689">
        <v>1</v>
      </c>
      <c r="Q689" t="str">
        <f t="shared" si="11"/>
        <v>1</v>
      </c>
    </row>
    <row r="690" spans="1:17" x14ac:dyDescent="0.25">
      <c r="A690">
        <v>689</v>
      </c>
      <c r="B690">
        <v>202.959743</v>
      </c>
      <c r="C690" s="3">
        <v>1</v>
      </c>
      <c r="P690">
        <v>1</v>
      </c>
      <c r="Q690" t="str">
        <f t="shared" si="11"/>
        <v>1</v>
      </c>
    </row>
    <row r="691" spans="1:17" x14ac:dyDescent="0.25">
      <c r="A691">
        <v>690</v>
      </c>
      <c r="B691">
        <v>202.97561199999998</v>
      </c>
      <c r="C691" s="3">
        <v>1</v>
      </c>
      <c r="P691">
        <v>1</v>
      </c>
      <c r="Q691" t="str">
        <f t="shared" si="11"/>
        <v>1</v>
      </c>
    </row>
    <row r="692" spans="1:17" x14ac:dyDescent="0.25">
      <c r="A692">
        <v>691</v>
      </c>
      <c r="B692">
        <v>202.95556199999999</v>
      </c>
      <c r="C692" s="3">
        <v>1</v>
      </c>
      <c r="H692">
        <v>203.409232</v>
      </c>
      <c r="I692" s="4">
        <v>4</v>
      </c>
      <c r="P692">
        <v>2</v>
      </c>
      <c r="Q692" t="str">
        <f t="shared" si="11"/>
        <v>14</v>
      </c>
    </row>
    <row r="693" spans="1:17" x14ac:dyDescent="0.25">
      <c r="A693">
        <v>692</v>
      </c>
      <c r="F693">
        <v>202.853522</v>
      </c>
      <c r="G693" s="5">
        <v>3</v>
      </c>
      <c r="H693">
        <v>203.359283</v>
      </c>
      <c r="I693" s="4">
        <v>4</v>
      </c>
      <c r="P693">
        <v>2</v>
      </c>
      <c r="Q693" t="str">
        <f t="shared" si="11"/>
        <v>34</v>
      </c>
    </row>
    <row r="694" spans="1:17" x14ac:dyDescent="0.25">
      <c r="A694">
        <v>693</v>
      </c>
      <c r="F694">
        <v>202.864284</v>
      </c>
      <c r="G694" s="5">
        <v>3</v>
      </c>
      <c r="H694">
        <v>203.38377299999999</v>
      </c>
      <c r="I694" s="4">
        <v>4</v>
      </c>
      <c r="P694">
        <v>2</v>
      </c>
      <c r="Q694" t="str">
        <f t="shared" si="11"/>
        <v>34</v>
      </c>
    </row>
    <row r="695" spans="1:17" x14ac:dyDescent="0.25">
      <c r="A695">
        <v>694</v>
      </c>
      <c r="F695">
        <v>202.82352</v>
      </c>
      <c r="G695" s="5">
        <v>3</v>
      </c>
      <c r="H695">
        <v>203.402908</v>
      </c>
      <c r="I695" s="4">
        <v>4</v>
      </c>
      <c r="P695">
        <v>2</v>
      </c>
      <c r="Q695" t="str">
        <f t="shared" si="11"/>
        <v>34</v>
      </c>
    </row>
    <row r="696" spans="1:17" x14ac:dyDescent="0.25">
      <c r="A696">
        <v>695</v>
      </c>
      <c r="F696">
        <v>202.826785</v>
      </c>
      <c r="G696" s="5">
        <v>3</v>
      </c>
      <c r="H696">
        <v>203.41035399999998</v>
      </c>
      <c r="I696" s="4">
        <v>4</v>
      </c>
      <c r="P696">
        <v>2</v>
      </c>
      <c r="Q696" t="str">
        <f t="shared" si="11"/>
        <v>34</v>
      </c>
    </row>
    <row r="697" spans="1:17" x14ac:dyDescent="0.25">
      <c r="A697">
        <v>696</v>
      </c>
      <c r="F697">
        <v>202.81178599999998</v>
      </c>
      <c r="G697" s="5">
        <v>3</v>
      </c>
      <c r="H697">
        <v>203.42934</v>
      </c>
      <c r="I697" s="4">
        <v>4</v>
      </c>
      <c r="P697">
        <v>2</v>
      </c>
      <c r="Q697" t="str">
        <f t="shared" si="11"/>
        <v>34</v>
      </c>
    </row>
    <row r="698" spans="1:17" x14ac:dyDescent="0.25">
      <c r="A698">
        <v>697</v>
      </c>
      <c r="F698">
        <v>202.80939000000001</v>
      </c>
      <c r="G698" s="5">
        <v>3</v>
      </c>
      <c r="H698">
        <v>203.42296099999999</v>
      </c>
      <c r="I698" s="4">
        <v>4</v>
      </c>
      <c r="P698">
        <v>2</v>
      </c>
      <c r="Q698" t="str">
        <f t="shared" si="11"/>
        <v>34</v>
      </c>
    </row>
    <row r="699" spans="1:17" x14ac:dyDescent="0.25">
      <c r="A699">
        <v>698</v>
      </c>
      <c r="F699">
        <v>202.868774</v>
      </c>
      <c r="G699" s="5">
        <v>3</v>
      </c>
      <c r="H699">
        <v>203.430713</v>
      </c>
      <c r="I699" s="4">
        <v>4</v>
      </c>
      <c r="P699">
        <v>2</v>
      </c>
      <c r="Q699" t="str">
        <f t="shared" si="11"/>
        <v>34</v>
      </c>
    </row>
    <row r="700" spans="1:17" x14ac:dyDescent="0.25">
      <c r="A700">
        <v>699</v>
      </c>
      <c r="D700">
        <v>186.70025199999998</v>
      </c>
      <c r="E700" s="2">
        <v>2</v>
      </c>
      <c r="F700">
        <v>202.84744899999998</v>
      </c>
      <c r="G700" s="5">
        <v>3</v>
      </c>
      <c r="H700">
        <v>203.47367</v>
      </c>
      <c r="I700" s="4">
        <v>4</v>
      </c>
      <c r="P700">
        <v>3</v>
      </c>
      <c r="Q700" t="str">
        <f t="shared" si="11"/>
        <v>234</v>
      </c>
    </row>
    <row r="701" spans="1:17" x14ac:dyDescent="0.25">
      <c r="A701">
        <v>700</v>
      </c>
      <c r="D701">
        <v>186.82397799999998</v>
      </c>
      <c r="E701" s="2">
        <v>2</v>
      </c>
      <c r="F701">
        <v>202.89540399999998</v>
      </c>
      <c r="G701" s="5">
        <v>3</v>
      </c>
      <c r="H701">
        <v>203.473827</v>
      </c>
      <c r="I701" s="4">
        <v>4</v>
      </c>
      <c r="P701">
        <v>3</v>
      </c>
      <c r="Q701" t="str">
        <f t="shared" si="11"/>
        <v>234</v>
      </c>
    </row>
    <row r="702" spans="1:17" x14ac:dyDescent="0.25">
      <c r="A702">
        <v>701</v>
      </c>
      <c r="D702">
        <v>186.78290899999999</v>
      </c>
      <c r="E702" s="2">
        <v>2</v>
      </c>
      <c r="F702">
        <v>202.853522</v>
      </c>
      <c r="G702" s="5">
        <v>3</v>
      </c>
      <c r="H702">
        <v>203.409232</v>
      </c>
      <c r="I702" s="4">
        <v>4</v>
      </c>
      <c r="P702">
        <v>3</v>
      </c>
      <c r="Q702" t="str">
        <f t="shared" si="11"/>
        <v>234</v>
      </c>
    </row>
    <row r="703" spans="1:17" x14ac:dyDescent="0.25">
      <c r="A703">
        <v>702</v>
      </c>
      <c r="D703">
        <v>186.771323</v>
      </c>
      <c r="E703" s="2">
        <v>2</v>
      </c>
      <c r="P703">
        <v>1</v>
      </c>
      <c r="Q703" t="str">
        <f t="shared" si="11"/>
        <v>2</v>
      </c>
    </row>
    <row r="704" spans="1:17" x14ac:dyDescent="0.25">
      <c r="A704">
        <v>703</v>
      </c>
      <c r="D704">
        <v>186.79489799999999</v>
      </c>
      <c r="E704" s="2">
        <v>2</v>
      </c>
      <c r="P704">
        <v>1</v>
      </c>
      <c r="Q704" t="str">
        <f t="shared" si="11"/>
        <v>2</v>
      </c>
    </row>
    <row r="705" spans="1:17" x14ac:dyDescent="0.25">
      <c r="A705">
        <v>704</v>
      </c>
      <c r="D705">
        <v>186.74020300000001</v>
      </c>
      <c r="E705" s="2">
        <v>2</v>
      </c>
      <c r="P705">
        <v>1</v>
      </c>
      <c r="Q705" t="str">
        <f t="shared" si="11"/>
        <v>2</v>
      </c>
    </row>
    <row r="706" spans="1:17" x14ac:dyDescent="0.25">
      <c r="A706">
        <v>705</v>
      </c>
      <c r="D706">
        <v>186.74805799999999</v>
      </c>
      <c r="E706" s="2">
        <v>2</v>
      </c>
      <c r="P706">
        <v>1</v>
      </c>
      <c r="Q706" t="str">
        <f t="shared" ref="Q706:Q769" si="12">CONCATENATE(C706,E706,G706,I706)</f>
        <v>2</v>
      </c>
    </row>
    <row r="707" spans="1:17" x14ac:dyDescent="0.25">
      <c r="A707">
        <v>706</v>
      </c>
      <c r="B707">
        <v>180.66464199999999</v>
      </c>
      <c r="C707" s="3">
        <v>1</v>
      </c>
      <c r="D707">
        <v>186.77555799999999</v>
      </c>
      <c r="E707" s="2">
        <v>2</v>
      </c>
      <c r="P707">
        <v>2</v>
      </c>
      <c r="Q707" t="str">
        <f t="shared" si="12"/>
        <v>12</v>
      </c>
    </row>
    <row r="708" spans="1:17" x14ac:dyDescent="0.25">
      <c r="A708">
        <v>707</v>
      </c>
      <c r="B708">
        <v>180.633163</v>
      </c>
      <c r="C708" s="3">
        <v>1</v>
      </c>
      <c r="D708">
        <v>186.71193599999998</v>
      </c>
      <c r="E708" s="2">
        <v>2</v>
      </c>
      <c r="P708">
        <v>2</v>
      </c>
      <c r="Q708" t="str">
        <f t="shared" si="12"/>
        <v>12</v>
      </c>
    </row>
    <row r="709" spans="1:17" x14ac:dyDescent="0.25">
      <c r="A709">
        <v>708</v>
      </c>
      <c r="B709">
        <v>180.614948</v>
      </c>
      <c r="C709" s="3">
        <v>1</v>
      </c>
      <c r="D709">
        <v>186.733825</v>
      </c>
      <c r="E709" s="2">
        <v>2</v>
      </c>
      <c r="P709">
        <v>2</v>
      </c>
      <c r="Q709" t="str">
        <f t="shared" si="12"/>
        <v>12</v>
      </c>
    </row>
    <row r="710" spans="1:17" x14ac:dyDescent="0.25">
      <c r="A710">
        <v>709</v>
      </c>
      <c r="B710">
        <v>180.68606899999997</v>
      </c>
      <c r="C710" s="3">
        <v>1</v>
      </c>
      <c r="D710">
        <v>186.70025199999998</v>
      </c>
      <c r="E710" s="2">
        <v>2</v>
      </c>
      <c r="P710">
        <v>2</v>
      </c>
      <c r="Q710" t="str">
        <f t="shared" si="12"/>
        <v>12</v>
      </c>
    </row>
    <row r="711" spans="1:17" x14ac:dyDescent="0.25">
      <c r="A711">
        <v>710</v>
      </c>
      <c r="B711">
        <v>180.68642699999998</v>
      </c>
      <c r="C711" s="3">
        <v>1</v>
      </c>
      <c r="P711">
        <v>1</v>
      </c>
      <c r="Q711" t="str">
        <f t="shared" si="12"/>
        <v>1</v>
      </c>
    </row>
    <row r="712" spans="1:17" x14ac:dyDescent="0.25">
      <c r="A712">
        <v>711</v>
      </c>
      <c r="B712">
        <v>180.686172</v>
      </c>
      <c r="C712" s="3">
        <v>1</v>
      </c>
      <c r="P712">
        <v>1</v>
      </c>
      <c r="Q712" t="str">
        <f t="shared" si="12"/>
        <v>1</v>
      </c>
    </row>
    <row r="713" spans="1:17" x14ac:dyDescent="0.25">
      <c r="A713">
        <v>712</v>
      </c>
      <c r="B713">
        <v>180.65051</v>
      </c>
      <c r="C713" s="3">
        <v>1</v>
      </c>
      <c r="P713">
        <v>1</v>
      </c>
      <c r="Q713" t="str">
        <f t="shared" si="12"/>
        <v>1</v>
      </c>
    </row>
    <row r="714" spans="1:17" x14ac:dyDescent="0.25">
      <c r="A714">
        <v>713</v>
      </c>
      <c r="B714">
        <v>180.64714199999997</v>
      </c>
      <c r="C714" s="3">
        <v>1</v>
      </c>
      <c r="H714">
        <v>181.894645</v>
      </c>
      <c r="I714" s="4">
        <v>4</v>
      </c>
      <c r="P714">
        <v>2</v>
      </c>
      <c r="Q714" t="str">
        <f t="shared" si="12"/>
        <v>14</v>
      </c>
    </row>
    <row r="715" spans="1:17" x14ac:dyDescent="0.25">
      <c r="A715">
        <v>714</v>
      </c>
      <c r="B715">
        <v>180.66464199999999</v>
      </c>
      <c r="C715" s="3">
        <v>1</v>
      </c>
      <c r="H715">
        <v>181.90158</v>
      </c>
      <c r="I715" s="4">
        <v>4</v>
      </c>
      <c r="P715">
        <v>2</v>
      </c>
      <c r="Q715" t="str">
        <f t="shared" si="12"/>
        <v>14</v>
      </c>
    </row>
    <row r="716" spans="1:17" x14ac:dyDescent="0.25">
      <c r="A716">
        <v>715</v>
      </c>
      <c r="F716">
        <v>180.90821399999999</v>
      </c>
      <c r="G716" s="5">
        <v>3</v>
      </c>
      <c r="H716">
        <v>181.88296099999999</v>
      </c>
      <c r="I716" s="4">
        <v>4</v>
      </c>
      <c r="P716">
        <v>2</v>
      </c>
      <c r="Q716" t="str">
        <f t="shared" si="12"/>
        <v>34</v>
      </c>
    </row>
    <row r="717" spans="1:17" x14ac:dyDescent="0.25">
      <c r="A717">
        <v>716</v>
      </c>
      <c r="F717">
        <v>180.96938599999999</v>
      </c>
      <c r="G717" s="5">
        <v>3</v>
      </c>
      <c r="H717">
        <v>181.90438799999998</v>
      </c>
      <c r="I717" s="4">
        <v>4</v>
      </c>
      <c r="P717">
        <v>2</v>
      </c>
      <c r="Q717" t="str">
        <f t="shared" si="12"/>
        <v>34</v>
      </c>
    </row>
    <row r="718" spans="1:17" x14ac:dyDescent="0.25">
      <c r="A718">
        <v>717</v>
      </c>
      <c r="F718">
        <v>180.97693899999999</v>
      </c>
      <c r="G718" s="5">
        <v>3</v>
      </c>
      <c r="H718">
        <v>181.90122099999999</v>
      </c>
      <c r="I718" s="4">
        <v>4</v>
      </c>
      <c r="P718">
        <v>2</v>
      </c>
      <c r="Q718" t="str">
        <f t="shared" si="12"/>
        <v>34</v>
      </c>
    </row>
    <row r="719" spans="1:17" x14ac:dyDescent="0.25">
      <c r="A719">
        <v>718</v>
      </c>
      <c r="F719">
        <v>180.93183399999998</v>
      </c>
      <c r="G719" s="5">
        <v>3</v>
      </c>
      <c r="H719">
        <v>181.922347</v>
      </c>
      <c r="I719" s="4">
        <v>4</v>
      </c>
      <c r="P719">
        <v>2</v>
      </c>
      <c r="Q719" t="str">
        <f t="shared" si="12"/>
        <v>34</v>
      </c>
    </row>
    <row r="720" spans="1:17" x14ac:dyDescent="0.25">
      <c r="A720">
        <v>719</v>
      </c>
      <c r="F720">
        <v>180.94254999999998</v>
      </c>
      <c r="G720" s="5">
        <v>3</v>
      </c>
      <c r="H720">
        <v>181.92280499999998</v>
      </c>
      <c r="I720" s="4">
        <v>4</v>
      </c>
      <c r="P720">
        <v>2</v>
      </c>
      <c r="Q720" t="str">
        <f t="shared" si="12"/>
        <v>34</v>
      </c>
    </row>
    <row r="721" spans="1:17" x14ac:dyDescent="0.25">
      <c r="A721">
        <v>720</v>
      </c>
      <c r="F721">
        <v>180.989745</v>
      </c>
      <c r="G721" s="5">
        <v>3</v>
      </c>
      <c r="H721">
        <v>181.88545499999998</v>
      </c>
      <c r="I721" s="4">
        <v>4</v>
      </c>
      <c r="P721">
        <v>2</v>
      </c>
      <c r="Q721" t="str">
        <f t="shared" si="12"/>
        <v>34</v>
      </c>
    </row>
    <row r="722" spans="1:17" x14ac:dyDescent="0.25">
      <c r="A722">
        <v>721</v>
      </c>
      <c r="F722">
        <v>180.98295899999999</v>
      </c>
      <c r="G722" s="5">
        <v>3</v>
      </c>
      <c r="H722">
        <v>181.86617200000001</v>
      </c>
      <c r="I722" s="4">
        <v>4</v>
      </c>
      <c r="P722">
        <v>2</v>
      </c>
      <c r="Q722" t="str">
        <f t="shared" si="12"/>
        <v>34</v>
      </c>
    </row>
    <row r="723" spans="1:17" x14ac:dyDescent="0.25">
      <c r="A723">
        <v>722</v>
      </c>
      <c r="D723">
        <v>164.79617199999998</v>
      </c>
      <c r="E723" s="2">
        <v>2</v>
      </c>
      <c r="F723">
        <v>180.97974299999998</v>
      </c>
      <c r="G723" s="5">
        <v>3</v>
      </c>
      <c r="H723">
        <v>181.84305899999998</v>
      </c>
      <c r="I723" s="4">
        <v>4</v>
      </c>
      <c r="P723">
        <v>3</v>
      </c>
      <c r="Q723" t="str">
        <f t="shared" si="12"/>
        <v>234</v>
      </c>
    </row>
    <row r="724" spans="1:17" x14ac:dyDescent="0.25">
      <c r="A724">
        <v>723</v>
      </c>
      <c r="D724">
        <v>164.76224299999998</v>
      </c>
      <c r="E724" s="2">
        <v>2</v>
      </c>
      <c r="F724">
        <v>180.90821399999999</v>
      </c>
      <c r="G724" s="5">
        <v>3</v>
      </c>
      <c r="H724">
        <v>181.894645</v>
      </c>
      <c r="I724" s="4">
        <v>4</v>
      </c>
      <c r="P724">
        <v>3</v>
      </c>
      <c r="Q724" t="str">
        <f t="shared" si="12"/>
        <v>234</v>
      </c>
    </row>
    <row r="725" spans="1:17" x14ac:dyDescent="0.25">
      <c r="A725">
        <v>724</v>
      </c>
      <c r="D725">
        <v>164.84061199999999</v>
      </c>
      <c r="E725" s="2">
        <v>2</v>
      </c>
      <c r="P725">
        <v>1</v>
      </c>
      <c r="Q725" t="str">
        <f t="shared" si="12"/>
        <v>2</v>
      </c>
    </row>
    <row r="726" spans="1:17" x14ac:dyDescent="0.25">
      <c r="A726">
        <v>725</v>
      </c>
      <c r="D726">
        <v>164.801582</v>
      </c>
      <c r="E726" s="2">
        <v>2</v>
      </c>
      <c r="P726">
        <v>1</v>
      </c>
      <c r="Q726" t="str">
        <f t="shared" si="12"/>
        <v>2</v>
      </c>
    </row>
    <row r="727" spans="1:17" x14ac:dyDescent="0.25">
      <c r="A727">
        <v>726</v>
      </c>
      <c r="D727">
        <v>164.81438599999998</v>
      </c>
      <c r="E727" s="2">
        <v>2</v>
      </c>
      <c r="P727">
        <v>1</v>
      </c>
      <c r="Q727" t="str">
        <f t="shared" si="12"/>
        <v>2</v>
      </c>
    </row>
    <row r="728" spans="1:17" x14ac:dyDescent="0.25">
      <c r="A728">
        <v>727</v>
      </c>
      <c r="D728">
        <v>164.78607099999999</v>
      </c>
      <c r="E728" s="2">
        <v>2</v>
      </c>
      <c r="P728">
        <v>1</v>
      </c>
      <c r="Q728" t="str">
        <f t="shared" si="12"/>
        <v>2</v>
      </c>
    </row>
    <row r="729" spans="1:17" x14ac:dyDescent="0.25">
      <c r="A729">
        <v>728</v>
      </c>
      <c r="D729">
        <v>164.78484599999999</v>
      </c>
      <c r="E729" s="2">
        <v>2</v>
      </c>
      <c r="P729">
        <v>1</v>
      </c>
      <c r="Q729" t="str">
        <f t="shared" si="12"/>
        <v>2</v>
      </c>
    </row>
    <row r="730" spans="1:17" x14ac:dyDescent="0.25">
      <c r="A730">
        <v>729</v>
      </c>
      <c r="B730">
        <v>159.625101</v>
      </c>
      <c r="C730" s="3">
        <v>1</v>
      </c>
      <c r="D730">
        <v>164.72601900000001</v>
      </c>
      <c r="E730" s="2">
        <v>2</v>
      </c>
      <c r="P730">
        <v>2</v>
      </c>
      <c r="Q730" t="str">
        <f t="shared" si="12"/>
        <v>12</v>
      </c>
    </row>
    <row r="731" spans="1:17" x14ac:dyDescent="0.25">
      <c r="A731">
        <v>730</v>
      </c>
      <c r="B731">
        <v>159.597295</v>
      </c>
      <c r="C731" s="3">
        <v>1</v>
      </c>
      <c r="D731">
        <v>164.73270299999999</v>
      </c>
      <c r="E731" s="2">
        <v>2</v>
      </c>
      <c r="P731">
        <v>2</v>
      </c>
      <c r="Q731" t="str">
        <f t="shared" si="12"/>
        <v>12</v>
      </c>
    </row>
    <row r="732" spans="1:17" x14ac:dyDescent="0.25">
      <c r="A732">
        <v>731</v>
      </c>
      <c r="B732">
        <v>159.597295</v>
      </c>
      <c r="C732" s="3">
        <v>1</v>
      </c>
      <c r="D732">
        <v>164.79617199999998</v>
      </c>
      <c r="E732" s="2">
        <v>2</v>
      </c>
      <c r="P732">
        <v>2</v>
      </c>
      <c r="Q732" t="str">
        <f t="shared" si="12"/>
        <v>12</v>
      </c>
    </row>
    <row r="733" spans="1:17" x14ac:dyDescent="0.25">
      <c r="A733">
        <v>732</v>
      </c>
      <c r="B733">
        <v>159.597295</v>
      </c>
      <c r="C733" s="3">
        <v>1</v>
      </c>
      <c r="P733">
        <v>1</v>
      </c>
      <c r="Q733" t="str">
        <f t="shared" si="12"/>
        <v>1</v>
      </c>
    </row>
    <row r="734" spans="1:17" x14ac:dyDescent="0.25">
      <c r="A734">
        <v>733</v>
      </c>
      <c r="B734">
        <v>159.653111</v>
      </c>
      <c r="C734" s="3">
        <v>1</v>
      </c>
      <c r="P734">
        <v>1</v>
      </c>
      <c r="Q734" t="str">
        <f t="shared" si="12"/>
        <v>1</v>
      </c>
    </row>
    <row r="735" spans="1:17" x14ac:dyDescent="0.25">
      <c r="A735">
        <v>734</v>
      </c>
      <c r="B735">
        <v>159.75244799999999</v>
      </c>
      <c r="C735" s="3">
        <v>1</v>
      </c>
      <c r="P735">
        <v>1</v>
      </c>
      <c r="Q735" t="str">
        <f t="shared" si="12"/>
        <v>1</v>
      </c>
    </row>
    <row r="736" spans="1:17" x14ac:dyDescent="0.25">
      <c r="A736">
        <v>735</v>
      </c>
      <c r="B736">
        <v>159.81152900000001</v>
      </c>
      <c r="C736" s="3">
        <v>1</v>
      </c>
      <c r="P736">
        <v>1</v>
      </c>
      <c r="Q736" t="str">
        <f t="shared" si="12"/>
        <v>1</v>
      </c>
    </row>
    <row r="737" spans="1:17" x14ac:dyDescent="0.25">
      <c r="A737">
        <v>736</v>
      </c>
      <c r="B737">
        <v>159.60015199999998</v>
      </c>
      <c r="C737" s="3">
        <v>1</v>
      </c>
      <c r="P737">
        <v>1</v>
      </c>
      <c r="Q737" t="str">
        <f t="shared" si="12"/>
        <v>1</v>
      </c>
    </row>
    <row r="738" spans="1:17" x14ac:dyDescent="0.25">
      <c r="A738">
        <v>737</v>
      </c>
      <c r="B738">
        <v>159.625101</v>
      </c>
      <c r="C738" s="3">
        <v>1</v>
      </c>
      <c r="H738">
        <v>160.07275399999997</v>
      </c>
      <c r="I738" s="4">
        <v>4</v>
      </c>
      <c r="P738">
        <v>2</v>
      </c>
      <c r="Q738" t="str">
        <f t="shared" si="12"/>
        <v>14</v>
      </c>
    </row>
    <row r="739" spans="1:17" x14ac:dyDescent="0.25">
      <c r="A739">
        <v>738</v>
      </c>
      <c r="F739">
        <v>159.293316</v>
      </c>
      <c r="G739" s="5">
        <v>3</v>
      </c>
      <c r="H739">
        <v>160.06484599999999</v>
      </c>
      <c r="I739" s="4">
        <v>4</v>
      </c>
      <c r="P739">
        <v>2</v>
      </c>
      <c r="Q739" t="str">
        <f t="shared" si="12"/>
        <v>34</v>
      </c>
    </row>
    <row r="740" spans="1:17" x14ac:dyDescent="0.25">
      <c r="A740">
        <v>739</v>
      </c>
      <c r="F740">
        <v>159.32663199999999</v>
      </c>
      <c r="G740" s="5">
        <v>3</v>
      </c>
      <c r="H740">
        <v>160.09249899999998</v>
      </c>
      <c r="I740" s="4">
        <v>4</v>
      </c>
      <c r="P740">
        <v>2</v>
      </c>
      <c r="Q740" t="str">
        <f t="shared" si="12"/>
        <v>34</v>
      </c>
    </row>
    <row r="741" spans="1:17" x14ac:dyDescent="0.25">
      <c r="A741">
        <v>740</v>
      </c>
      <c r="F741">
        <v>159.319897</v>
      </c>
      <c r="G741" s="5">
        <v>3</v>
      </c>
      <c r="H741">
        <v>160.07857100000001</v>
      </c>
      <c r="I741" s="4">
        <v>4</v>
      </c>
      <c r="P741">
        <v>2</v>
      </c>
      <c r="Q741" t="str">
        <f t="shared" si="12"/>
        <v>34</v>
      </c>
    </row>
    <row r="742" spans="1:17" x14ac:dyDescent="0.25">
      <c r="A742">
        <v>741</v>
      </c>
      <c r="F742">
        <v>159.294693</v>
      </c>
      <c r="G742" s="5">
        <v>3</v>
      </c>
      <c r="H742">
        <v>160.06719299999997</v>
      </c>
      <c r="I742" s="4">
        <v>4</v>
      </c>
      <c r="P742">
        <v>2</v>
      </c>
      <c r="Q742" t="str">
        <f t="shared" si="12"/>
        <v>34</v>
      </c>
    </row>
    <row r="743" spans="1:17" x14ac:dyDescent="0.25">
      <c r="A743">
        <v>742</v>
      </c>
      <c r="F743">
        <v>159.245203</v>
      </c>
      <c r="G743" s="5">
        <v>3</v>
      </c>
      <c r="H743">
        <v>160.07147900000001</v>
      </c>
      <c r="I743" s="4">
        <v>4</v>
      </c>
      <c r="P743">
        <v>2</v>
      </c>
      <c r="Q743" t="str">
        <f t="shared" si="12"/>
        <v>34</v>
      </c>
    </row>
    <row r="744" spans="1:17" x14ac:dyDescent="0.25">
      <c r="A744">
        <v>743</v>
      </c>
      <c r="F744">
        <v>159.29173399999999</v>
      </c>
      <c r="G744" s="5">
        <v>3</v>
      </c>
      <c r="H744">
        <v>160.07147900000001</v>
      </c>
      <c r="I744" s="4">
        <v>4</v>
      </c>
      <c r="P744">
        <v>2</v>
      </c>
      <c r="Q744" t="str">
        <f t="shared" si="12"/>
        <v>34</v>
      </c>
    </row>
    <row r="745" spans="1:17" x14ac:dyDescent="0.25">
      <c r="A745">
        <v>744</v>
      </c>
      <c r="D745">
        <v>135.87745000000001</v>
      </c>
      <c r="E745" s="2">
        <v>2</v>
      </c>
      <c r="F745">
        <v>159.29811100000001</v>
      </c>
      <c r="G745" s="5">
        <v>3</v>
      </c>
      <c r="H745">
        <v>160.08928499999999</v>
      </c>
      <c r="I745" s="4">
        <v>4</v>
      </c>
      <c r="P745">
        <v>3</v>
      </c>
      <c r="Q745" t="str">
        <f t="shared" si="12"/>
        <v>234</v>
      </c>
    </row>
    <row r="746" spans="1:17" x14ac:dyDescent="0.25">
      <c r="A746">
        <v>745</v>
      </c>
      <c r="D746">
        <v>135.92040300000002</v>
      </c>
      <c r="E746" s="2">
        <v>2</v>
      </c>
      <c r="F746">
        <v>159.33882499999999</v>
      </c>
      <c r="G746" s="5">
        <v>3</v>
      </c>
      <c r="H746">
        <v>160.05448799999999</v>
      </c>
      <c r="I746" s="4">
        <v>4</v>
      </c>
      <c r="P746">
        <v>3</v>
      </c>
      <c r="Q746" t="str">
        <f t="shared" si="12"/>
        <v>234</v>
      </c>
    </row>
    <row r="747" spans="1:17" x14ac:dyDescent="0.25">
      <c r="A747">
        <v>746</v>
      </c>
      <c r="D747">
        <v>135.91443700000002</v>
      </c>
      <c r="E747" s="2">
        <v>2</v>
      </c>
      <c r="F747">
        <v>159.36117200000001</v>
      </c>
      <c r="G747" s="5">
        <v>3</v>
      </c>
      <c r="H747">
        <v>160.07275399999997</v>
      </c>
      <c r="I747" s="4">
        <v>4</v>
      </c>
      <c r="P747">
        <v>3</v>
      </c>
      <c r="Q747" t="str">
        <f t="shared" si="12"/>
        <v>234</v>
      </c>
    </row>
    <row r="748" spans="1:17" x14ac:dyDescent="0.25">
      <c r="A748">
        <v>747</v>
      </c>
      <c r="D748">
        <v>135.91081300000002</v>
      </c>
      <c r="E748" s="2">
        <v>2</v>
      </c>
      <c r="F748">
        <v>159.293316</v>
      </c>
      <c r="G748" s="5">
        <v>3</v>
      </c>
      <c r="P748">
        <v>2</v>
      </c>
      <c r="Q748" t="str">
        <f t="shared" si="12"/>
        <v>23</v>
      </c>
    </row>
    <row r="749" spans="1:17" x14ac:dyDescent="0.25">
      <c r="A749">
        <v>748</v>
      </c>
      <c r="D749">
        <v>135.92188300000001</v>
      </c>
      <c r="E749" s="2">
        <v>2</v>
      </c>
      <c r="F749">
        <v>159.293316</v>
      </c>
      <c r="G749" s="5">
        <v>3</v>
      </c>
      <c r="P749">
        <v>2</v>
      </c>
      <c r="Q749" t="str">
        <f t="shared" si="12"/>
        <v>23</v>
      </c>
    </row>
    <row r="750" spans="1:17" x14ac:dyDescent="0.25">
      <c r="A750">
        <v>749</v>
      </c>
      <c r="D750">
        <v>135.93184000000002</v>
      </c>
      <c r="E750" s="2">
        <v>2</v>
      </c>
      <c r="P750">
        <v>1</v>
      </c>
      <c r="Q750" t="str">
        <f t="shared" si="12"/>
        <v>2</v>
      </c>
    </row>
    <row r="751" spans="1:17" x14ac:dyDescent="0.25">
      <c r="A751">
        <v>750</v>
      </c>
      <c r="D751">
        <v>135.93184000000002</v>
      </c>
      <c r="E751" s="2">
        <v>2</v>
      </c>
      <c r="P751">
        <v>1</v>
      </c>
      <c r="Q751" t="str">
        <f t="shared" si="12"/>
        <v>2</v>
      </c>
    </row>
    <row r="752" spans="1:17" x14ac:dyDescent="0.25">
      <c r="A752">
        <v>751</v>
      </c>
      <c r="B752">
        <v>130.80545900000001</v>
      </c>
      <c r="C752" s="3">
        <v>1</v>
      </c>
      <c r="D752">
        <v>135.92530900000003</v>
      </c>
      <c r="E752" s="2">
        <v>2</v>
      </c>
      <c r="P752">
        <v>2</v>
      </c>
      <c r="Q752" t="str">
        <f t="shared" si="12"/>
        <v>12</v>
      </c>
    </row>
    <row r="753" spans="1:17" x14ac:dyDescent="0.25">
      <c r="A753">
        <v>752</v>
      </c>
      <c r="B753">
        <v>130.82117199999999</v>
      </c>
      <c r="C753" s="3">
        <v>1</v>
      </c>
      <c r="D753">
        <v>135.98632900000001</v>
      </c>
      <c r="E753" s="2">
        <v>2</v>
      </c>
      <c r="P753">
        <v>2</v>
      </c>
      <c r="Q753" t="str">
        <f t="shared" si="12"/>
        <v>12</v>
      </c>
    </row>
    <row r="754" spans="1:17" x14ac:dyDescent="0.25">
      <c r="A754">
        <v>753</v>
      </c>
      <c r="B754">
        <v>130.799386</v>
      </c>
      <c r="C754" s="3">
        <v>1</v>
      </c>
      <c r="D754">
        <v>135.77096599999999</v>
      </c>
      <c r="E754" s="2">
        <v>2</v>
      </c>
      <c r="P754">
        <v>2</v>
      </c>
      <c r="Q754" t="str">
        <f t="shared" si="12"/>
        <v>12</v>
      </c>
    </row>
    <row r="755" spans="1:17" x14ac:dyDescent="0.25">
      <c r="A755">
        <v>754</v>
      </c>
      <c r="B755">
        <v>130.80948699999999</v>
      </c>
      <c r="C755" s="3">
        <v>1</v>
      </c>
      <c r="D755">
        <v>135.87745000000001</v>
      </c>
      <c r="E755" s="2">
        <v>2</v>
      </c>
      <c r="P755">
        <v>2</v>
      </c>
      <c r="Q755" t="str">
        <f t="shared" si="12"/>
        <v>12</v>
      </c>
    </row>
    <row r="756" spans="1:17" x14ac:dyDescent="0.25">
      <c r="A756">
        <v>755</v>
      </c>
      <c r="B756">
        <v>130.79918000000001</v>
      </c>
      <c r="C756" s="3">
        <v>1</v>
      </c>
      <c r="P756">
        <v>1</v>
      </c>
      <c r="Q756" t="str">
        <f t="shared" si="12"/>
        <v>1</v>
      </c>
    </row>
    <row r="757" spans="1:17" x14ac:dyDescent="0.25">
      <c r="A757">
        <v>756</v>
      </c>
      <c r="B757">
        <v>130.75816400000002</v>
      </c>
      <c r="C757" s="3">
        <v>1</v>
      </c>
      <c r="P757">
        <v>1</v>
      </c>
      <c r="Q757" t="str">
        <f t="shared" si="12"/>
        <v>1</v>
      </c>
    </row>
    <row r="758" spans="1:17" x14ac:dyDescent="0.25">
      <c r="A758">
        <v>757</v>
      </c>
      <c r="B758">
        <v>130.78097200000002</v>
      </c>
      <c r="C758" s="3">
        <v>1</v>
      </c>
      <c r="P758">
        <v>1</v>
      </c>
      <c r="Q758" t="str">
        <f t="shared" si="12"/>
        <v>1</v>
      </c>
    </row>
    <row r="759" spans="1:17" x14ac:dyDescent="0.25">
      <c r="A759">
        <v>758</v>
      </c>
      <c r="B759">
        <v>130.96224699999999</v>
      </c>
      <c r="C759" s="3">
        <v>1</v>
      </c>
      <c r="P759">
        <v>1</v>
      </c>
      <c r="Q759" t="str">
        <f t="shared" si="12"/>
        <v>1</v>
      </c>
    </row>
    <row r="760" spans="1:17" x14ac:dyDescent="0.25">
      <c r="A760">
        <v>759</v>
      </c>
      <c r="B760">
        <v>130.80545900000001</v>
      </c>
      <c r="C760" s="3">
        <v>1</v>
      </c>
      <c r="P760">
        <v>1</v>
      </c>
      <c r="Q760" t="str">
        <f t="shared" si="12"/>
        <v>1</v>
      </c>
    </row>
    <row r="761" spans="1:17" x14ac:dyDescent="0.25">
      <c r="A761">
        <v>760</v>
      </c>
      <c r="F761">
        <v>130.879594</v>
      </c>
      <c r="G761" s="5">
        <v>3</v>
      </c>
      <c r="H761">
        <v>131.42056300000002</v>
      </c>
      <c r="I761" s="4">
        <v>4</v>
      </c>
      <c r="P761">
        <v>2</v>
      </c>
      <c r="Q761" t="str">
        <f t="shared" si="12"/>
        <v>34</v>
      </c>
    </row>
    <row r="762" spans="1:17" x14ac:dyDescent="0.25">
      <c r="A762">
        <v>761</v>
      </c>
      <c r="F762">
        <v>130.889489</v>
      </c>
      <c r="G762" s="5">
        <v>3</v>
      </c>
      <c r="H762">
        <v>131.386021</v>
      </c>
      <c r="I762" s="4">
        <v>4</v>
      </c>
      <c r="P762">
        <v>2</v>
      </c>
      <c r="Q762" t="str">
        <f t="shared" si="12"/>
        <v>34</v>
      </c>
    </row>
    <row r="763" spans="1:17" x14ac:dyDescent="0.25">
      <c r="A763">
        <v>762</v>
      </c>
      <c r="F763">
        <v>130.9325</v>
      </c>
      <c r="G763" s="5">
        <v>3</v>
      </c>
      <c r="H763">
        <v>131.446889</v>
      </c>
      <c r="I763" s="4">
        <v>4</v>
      </c>
      <c r="P763">
        <v>2</v>
      </c>
      <c r="Q763" t="str">
        <f t="shared" si="12"/>
        <v>34</v>
      </c>
    </row>
    <row r="764" spans="1:17" x14ac:dyDescent="0.25">
      <c r="A764">
        <v>763</v>
      </c>
      <c r="F764">
        <v>130.894746</v>
      </c>
      <c r="G764" s="5">
        <v>3</v>
      </c>
      <c r="H764">
        <v>131.51234500000001</v>
      </c>
      <c r="I764" s="4">
        <v>4</v>
      </c>
      <c r="P764">
        <v>2</v>
      </c>
      <c r="Q764" t="str">
        <f t="shared" si="12"/>
        <v>34</v>
      </c>
    </row>
    <row r="765" spans="1:17" x14ac:dyDescent="0.25">
      <c r="A765">
        <v>764</v>
      </c>
      <c r="F765">
        <v>130.87938800000001</v>
      </c>
      <c r="G765" s="5">
        <v>3</v>
      </c>
      <c r="H765">
        <v>131.48662999999999</v>
      </c>
      <c r="I765" s="4">
        <v>4</v>
      </c>
      <c r="P765">
        <v>2</v>
      </c>
      <c r="Q765" t="str">
        <f t="shared" si="12"/>
        <v>34</v>
      </c>
    </row>
    <row r="766" spans="1:17" x14ac:dyDescent="0.25">
      <c r="A766">
        <v>765</v>
      </c>
      <c r="F766">
        <v>130.885411</v>
      </c>
      <c r="G766" s="5">
        <v>3</v>
      </c>
      <c r="H766">
        <v>131.58326400000001</v>
      </c>
      <c r="I766" s="4">
        <v>4</v>
      </c>
      <c r="P766">
        <v>2</v>
      </c>
      <c r="Q766" t="str">
        <f t="shared" si="12"/>
        <v>34</v>
      </c>
    </row>
    <row r="767" spans="1:17" x14ac:dyDescent="0.25">
      <c r="A767">
        <v>766</v>
      </c>
      <c r="F767">
        <v>130.91306400000002</v>
      </c>
      <c r="G767" s="5">
        <v>3</v>
      </c>
      <c r="H767">
        <v>131.65458799999999</v>
      </c>
      <c r="I767" s="4">
        <v>4</v>
      </c>
      <c r="P767">
        <v>2</v>
      </c>
      <c r="Q767" t="str">
        <f t="shared" si="12"/>
        <v>34</v>
      </c>
    </row>
    <row r="768" spans="1:17" x14ac:dyDescent="0.25">
      <c r="A768">
        <v>767</v>
      </c>
      <c r="F768">
        <v>130.879594</v>
      </c>
      <c r="G768" s="5">
        <v>3</v>
      </c>
      <c r="H768">
        <v>131.504288</v>
      </c>
      <c r="I768" s="4">
        <v>4</v>
      </c>
      <c r="P768">
        <v>2</v>
      </c>
      <c r="Q768" t="str">
        <f t="shared" si="12"/>
        <v>34</v>
      </c>
    </row>
    <row r="769" spans="1:17" x14ac:dyDescent="0.25">
      <c r="A769">
        <v>768</v>
      </c>
      <c r="F769">
        <v>130.879594</v>
      </c>
      <c r="G769" s="5">
        <v>3</v>
      </c>
      <c r="H769">
        <v>131.42056300000002</v>
      </c>
      <c r="I769" s="4">
        <v>4</v>
      </c>
      <c r="P769">
        <v>2</v>
      </c>
      <c r="Q769" t="str">
        <f t="shared" si="12"/>
        <v>34</v>
      </c>
    </row>
    <row r="770" spans="1:17" x14ac:dyDescent="0.25">
      <c r="A770">
        <v>769</v>
      </c>
      <c r="F770">
        <v>130.879594</v>
      </c>
      <c r="G770" s="5">
        <v>3</v>
      </c>
      <c r="H770">
        <v>131.42056300000002</v>
      </c>
      <c r="I770" s="4">
        <v>4</v>
      </c>
      <c r="P770">
        <v>2</v>
      </c>
      <c r="Q770" t="str">
        <f t="shared" ref="Q770:Q833" si="13">CONCATENATE(C770,E770,G770,I770)</f>
        <v>34</v>
      </c>
    </row>
    <row r="771" spans="1:17" x14ac:dyDescent="0.25">
      <c r="A771">
        <v>770</v>
      </c>
      <c r="D771">
        <v>112.358418</v>
      </c>
      <c r="E771" s="2">
        <v>2</v>
      </c>
      <c r="P771">
        <v>1</v>
      </c>
      <c r="Q771" t="str">
        <f t="shared" si="13"/>
        <v>2</v>
      </c>
    </row>
    <row r="772" spans="1:17" x14ac:dyDescent="0.25">
      <c r="A772">
        <v>771</v>
      </c>
      <c r="D772">
        <v>112.36959200000001</v>
      </c>
      <c r="E772" s="2">
        <v>2</v>
      </c>
      <c r="P772">
        <v>1</v>
      </c>
      <c r="Q772" t="str">
        <f t="shared" si="13"/>
        <v>2</v>
      </c>
    </row>
    <row r="773" spans="1:17" x14ac:dyDescent="0.25">
      <c r="A773">
        <v>772</v>
      </c>
      <c r="D773">
        <v>112.36749700000001</v>
      </c>
      <c r="E773" s="2">
        <v>2</v>
      </c>
      <c r="P773">
        <v>1</v>
      </c>
      <c r="Q773" t="str">
        <f t="shared" si="13"/>
        <v>2</v>
      </c>
    </row>
    <row r="774" spans="1:17" x14ac:dyDescent="0.25">
      <c r="A774">
        <v>773</v>
      </c>
      <c r="D774">
        <v>112.339742</v>
      </c>
      <c r="E774" s="2">
        <v>2</v>
      </c>
      <c r="P774">
        <v>1</v>
      </c>
      <c r="Q774" t="str">
        <f t="shared" si="13"/>
        <v>2</v>
      </c>
    </row>
    <row r="775" spans="1:17" x14ac:dyDescent="0.25">
      <c r="A775">
        <v>774</v>
      </c>
      <c r="D775">
        <v>112.29342</v>
      </c>
      <c r="E775" s="2">
        <v>2</v>
      </c>
      <c r="P775">
        <v>1</v>
      </c>
      <c r="Q775" t="str">
        <f t="shared" si="13"/>
        <v>2</v>
      </c>
    </row>
    <row r="776" spans="1:17" x14ac:dyDescent="0.25">
      <c r="A776">
        <v>775</v>
      </c>
      <c r="D776">
        <v>112.29010100000001</v>
      </c>
      <c r="E776" s="2">
        <v>2</v>
      </c>
      <c r="P776">
        <v>1</v>
      </c>
      <c r="Q776" t="str">
        <f t="shared" si="13"/>
        <v>2</v>
      </c>
    </row>
    <row r="777" spans="1:17" x14ac:dyDescent="0.25">
      <c r="A777">
        <v>776</v>
      </c>
      <c r="B777">
        <v>105.725461</v>
      </c>
      <c r="C777" s="3">
        <v>1</v>
      </c>
      <c r="D777">
        <v>112.275716</v>
      </c>
      <c r="E777" s="2">
        <v>2</v>
      </c>
      <c r="P777">
        <v>2</v>
      </c>
      <c r="Q777" t="str">
        <f t="shared" si="13"/>
        <v>12</v>
      </c>
    </row>
    <row r="778" spans="1:17" x14ac:dyDescent="0.25">
      <c r="A778">
        <v>777</v>
      </c>
      <c r="B778">
        <v>105.69316600000001</v>
      </c>
      <c r="C778" s="3">
        <v>1</v>
      </c>
      <c r="D778">
        <v>112.33265400000001</v>
      </c>
      <c r="E778" s="2">
        <v>2</v>
      </c>
      <c r="P778">
        <v>2</v>
      </c>
      <c r="Q778" t="str">
        <f t="shared" si="13"/>
        <v>12</v>
      </c>
    </row>
    <row r="779" spans="1:17" x14ac:dyDescent="0.25">
      <c r="A779">
        <v>778</v>
      </c>
      <c r="B779">
        <v>105.71698800000001</v>
      </c>
      <c r="C779" s="3">
        <v>1</v>
      </c>
      <c r="D779">
        <v>112.358418</v>
      </c>
      <c r="E779" s="2">
        <v>2</v>
      </c>
      <c r="P779">
        <v>2</v>
      </c>
      <c r="Q779" t="str">
        <f t="shared" si="13"/>
        <v>12</v>
      </c>
    </row>
    <row r="780" spans="1:17" x14ac:dyDescent="0.25">
      <c r="A780">
        <v>779</v>
      </c>
      <c r="B780">
        <v>105.69188800000001</v>
      </c>
      <c r="C780" s="3">
        <v>1</v>
      </c>
      <c r="P780">
        <v>1</v>
      </c>
      <c r="Q780" t="str">
        <f t="shared" si="13"/>
        <v>1</v>
      </c>
    </row>
    <row r="781" spans="1:17" x14ac:dyDescent="0.25">
      <c r="A781">
        <v>780</v>
      </c>
      <c r="B781">
        <v>105.715867</v>
      </c>
      <c r="C781" s="3">
        <v>1</v>
      </c>
      <c r="P781">
        <v>1</v>
      </c>
      <c r="Q781" t="str">
        <f t="shared" si="13"/>
        <v>1</v>
      </c>
    </row>
    <row r="782" spans="1:17" x14ac:dyDescent="0.25">
      <c r="A782">
        <v>781</v>
      </c>
      <c r="B782">
        <v>105.69398200000001</v>
      </c>
      <c r="C782" s="3">
        <v>1</v>
      </c>
      <c r="P782">
        <v>1</v>
      </c>
      <c r="Q782" t="str">
        <f t="shared" si="13"/>
        <v>1</v>
      </c>
    </row>
    <row r="783" spans="1:17" x14ac:dyDescent="0.25">
      <c r="A783">
        <v>782</v>
      </c>
      <c r="B783">
        <v>105.64336900000001</v>
      </c>
      <c r="C783" s="3">
        <v>1</v>
      </c>
      <c r="P783">
        <v>1</v>
      </c>
      <c r="Q783" t="str">
        <f t="shared" si="13"/>
        <v>1</v>
      </c>
    </row>
    <row r="784" spans="1:17" x14ac:dyDescent="0.25">
      <c r="A784">
        <v>783</v>
      </c>
      <c r="B784">
        <v>105.715001</v>
      </c>
      <c r="C784" s="3">
        <v>1</v>
      </c>
      <c r="H784">
        <v>106.67561000000001</v>
      </c>
      <c r="I784" s="4">
        <v>4</v>
      </c>
      <c r="P784">
        <v>2</v>
      </c>
      <c r="Q784" t="str">
        <f t="shared" si="13"/>
        <v>14</v>
      </c>
    </row>
    <row r="785" spans="1:17" x14ac:dyDescent="0.25">
      <c r="A785">
        <v>784</v>
      </c>
      <c r="H785">
        <v>106.68387700000001</v>
      </c>
      <c r="I785" s="4">
        <v>4</v>
      </c>
      <c r="P785">
        <v>1</v>
      </c>
      <c r="Q785" t="str">
        <f t="shared" si="13"/>
        <v>4</v>
      </c>
    </row>
    <row r="786" spans="1:17" x14ac:dyDescent="0.25">
      <c r="A786">
        <v>785</v>
      </c>
      <c r="F786">
        <v>105.147141</v>
      </c>
      <c r="G786" s="5">
        <v>3</v>
      </c>
      <c r="H786">
        <v>106.70831800000001</v>
      </c>
      <c r="I786" s="4">
        <v>4</v>
      </c>
      <c r="P786">
        <v>2</v>
      </c>
      <c r="Q786" t="str">
        <f t="shared" si="13"/>
        <v>34</v>
      </c>
    </row>
    <row r="787" spans="1:17" x14ac:dyDescent="0.25">
      <c r="A787">
        <v>786</v>
      </c>
      <c r="F787">
        <v>105.13484600000001</v>
      </c>
      <c r="G787" s="5">
        <v>3</v>
      </c>
      <c r="H787">
        <v>106.672448</v>
      </c>
      <c r="I787" s="4">
        <v>4</v>
      </c>
      <c r="P787">
        <v>2</v>
      </c>
      <c r="Q787" t="str">
        <f t="shared" si="13"/>
        <v>34</v>
      </c>
    </row>
    <row r="788" spans="1:17" x14ac:dyDescent="0.25">
      <c r="A788">
        <v>787</v>
      </c>
      <c r="F788">
        <v>105.13040600000001</v>
      </c>
      <c r="G788" s="5">
        <v>3</v>
      </c>
      <c r="H788">
        <v>106.66637500000002</v>
      </c>
      <c r="I788" s="4">
        <v>4</v>
      </c>
      <c r="P788">
        <v>2</v>
      </c>
      <c r="Q788" t="str">
        <f t="shared" si="13"/>
        <v>34</v>
      </c>
    </row>
    <row r="789" spans="1:17" x14ac:dyDescent="0.25">
      <c r="A789">
        <v>788</v>
      </c>
      <c r="F789">
        <v>105.159695</v>
      </c>
      <c r="G789" s="5">
        <v>3</v>
      </c>
      <c r="H789">
        <v>106.65342000000001</v>
      </c>
      <c r="I789" s="4">
        <v>4</v>
      </c>
      <c r="P789">
        <v>2</v>
      </c>
      <c r="Q789" t="str">
        <f t="shared" si="13"/>
        <v>34</v>
      </c>
    </row>
    <row r="790" spans="1:17" x14ac:dyDescent="0.25">
      <c r="A790">
        <v>789</v>
      </c>
      <c r="F790">
        <v>105.10862</v>
      </c>
      <c r="G790" s="5">
        <v>3</v>
      </c>
      <c r="H790">
        <v>106.653367</v>
      </c>
      <c r="I790" s="4">
        <v>4</v>
      </c>
      <c r="P790">
        <v>2</v>
      </c>
      <c r="Q790" t="str">
        <f t="shared" si="13"/>
        <v>34</v>
      </c>
    </row>
    <row r="791" spans="1:17" x14ac:dyDescent="0.25">
      <c r="A791">
        <v>790</v>
      </c>
      <c r="F791">
        <v>105.11403000000001</v>
      </c>
      <c r="G791" s="5">
        <v>3</v>
      </c>
      <c r="H791">
        <v>106.67372600000002</v>
      </c>
      <c r="I791" s="4">
        <v>4</v>
      </c>
      <c r="P791">
        <v>2</v>
      </c>
      <c r="Q791" t="str">
        <f t="shared" si="13"/>
        <v>34</v>
      </c>
    </row>
    <row r="792" spans="1:17" x14ac:dyDescent="0.25">
      <c r="A792">
        <v>791</v>
      </c>
      <c r="F792">
        <v>105.07357100000002</v>
      </c>
      <c r="G792" s="5">
        <v>3</v>
      </c>
      <c r="H792">
        <v>106.67561000000001</v>
      </c>
      <c r="I792" s="4">
        <v>4</v>
      </c>
      <c r="P792">
        <v>2</v>
      </c>
      <c r="Q792" t="str">
        <f t="shared" si="13"/>
        <v>34</v>
      </c>
    </row>
    <row r="793" spans="1:17" x14ac:dyDescent="0.25">
      <c r="A793">
        <v>792</v>
      </c>
      <c r="D793">
        <v>86.964541000000011</v>
      </c>
      <c r="E793" s="2">
        <v>2</v>
      </c>
      <c r="F793">
        <v>105.147141</v>
      </c>
      <c r="G793" s="5">
        <v>3</v>
      </c>
      <c r="P793">
        <v>2</v>
      </c>
      <c r="Q793" t="str">
        <f t="shared" si="13"/>
        <v>23</v>
      </c>
    </row>
    <row r="794" spans="1:17" x14ac:dyDescent="0.25">
      <c r="A794">
        <v>793</v>
      </c>
      <c r="D794">
        <v>86.993264000000011</v>
      </c>
      <c r="E794" s="2">
        <v>2</v>
      </c>
      <c r="P794">
        <v>1</v>
      </c>
      <c r="Q794" t="str">
        <f t="shared" si="13"/>
        <v>2</v>
      </c>
    </row>
    <row r="795" spans="1:17" x14ac:dyDescent="0.25">
      <c r="A795">
        <v>794</v>
      </c>
      <c r="D795">
        <v>87.004388000000006</v>
      </c>
      <c r="E795" s="2">
        <v>2</v>
      </c>
      <c r="P795">
        <v>1</v>
      </c>
      <c r="Q795" t="str">
        <f t="shared" si="13"/>
        <v>2</v>
      </c>
    </row>
    <row r="796" spans="1:17" x14ac:dyDescent="0.25">
      <c r="A796">
        <v>795</v>
      </c>
      <c r="D796">
        <v>86.998265000000004</v>
      </c>
      <c r="E796" s="2">
        <v>2</v>
      </c>
      <c r="P796">
        <v>1</v>
      </c>
      <c r="Q796" t="str">
        <f t="shared" si="13"/>
        <v>2</v>
      </c>
    </row>
    <row r="797" spans="1:17" x14ac:dyDescent="0.25">
      <c r="A797">
        <v>796</v>
      </c>
      <c r="D797">
        <v>86.967093000000006</v>
      </c>
      <c r="E797" s="2">
        <v>2</v>
      </c>
      <c r="P797">
        <v>1</v>
      </c>
      <c r="Q797" t="str">
        <f t="shared" si="13"/>
        <v>2</v>
      </c>
    </row>
    <row r="798" spans="1:17" x14ac:dyDescent="0.25">
      <c r="A798">
        <v>797</v>
      </c>
      <c r="D798">
        <v>86.960664000000008</v>
      </c>
      <c r="E798" s="2">
        <v>2</v>
      </c>
      <c r="P798">
        <v>1</v>
      </c>
      <c r="Q798" t="str">
        <f t="shared" si="13"/>
        <v>2</v>
      </c>
    </row>
    <row r="799" spans="1:17" x14ac:dyDescent="0.25">
      <c r="A799">
        <v>798</v>
      </c>
      <c r="B799">
        <v>81.612346000000002</v>
      </c>
      <c r="C799" s="3">
        <v>1</v>
      </c>
      <c r="D799">
        <v>86.970357000000007</v>
      </c>
      <c r="E799" s="2">
        <v>2</v>
      </c>
      <c r="P799">
        <v>2</v>
      </c>
      <c r="Q799" t="str">
        <f t="shared" si="13"/>
        <v>12</v>
      </c>
    </row>
    <row r="800" spans="1:17" x14ac:dyDescent="0.25">
      <c r="A800">
        <v>799</v>
      </c>
      <c r="B800">
        <v>81.593265000000002</v>
      </c>
      <c r="C800" s="3">
        <v>1</v>
      </c>
      <c r="D800">
        <v>86.932704000000001</v>
      </c>
      <c r="E800" s="2">
        <v>2</v>
      </c>
      <c r="P800">
        <v>2</v>
      </c>
      <c r="Q800" t="str">
        <f t="shared" si="13"/>
        <v>12</v>
      </c>
    </row>
    <row r="801" spans="1:17" x14ac:dyDescent="0.25">
      <c r="A801">
        <v>800</v>
      </c>
      <c r="B801">
        <v>81.606888000000012</v>
      </c>
      <c r="C801" s="3">
        <v>1</v>
      </c>
      <c r="D801">
        <v>86.964541000000011</v>
      </c>
      <c r="E801" s="2">
        <v>2</v>
      </c>
      <c r="P801">
        <v>2</v>
      </c>
      <c r="Q801" t="str">
        <f t="shared" si="13"/>
        <v>12</v>
      </c>
    </row>
    <row r="802" spans="1:17" x14ac:dyDescent="0.25">
      <c r="A802">
        <v>801</v>
      </c>
      <c r="B802">
        <v>81.617092000000014</v>
      </c>
      <c r="C802" s="3">
        <v>1</v>
      </c>
      <c r="P802">
        <v>1</v>
      </c>
      <c r="Q802" t="str">
        <f t="shared" si="13"/>
        <v>1</v>
      </c>
    </row>
    <row r="803" spans="1:17" x14ac:dyDescent="0.25">
      <c r="A803">
        <v>802</v>
      </c>
      <c r="B803">
        <v>81.612398000000013</v>
      </c>
      <c r="C803" s="3">
        <v>1</v>
      </c>
      <c r="P803">
        <v>1</v>
      </c>
      <c r="Q803" t="str">
        <f t="shared" si="13"/>
        <v>1</v>
      </c>
    </row>
    <row r="804" spans="1:17" x14ac:dyDescent="0.25">
      <c r="A804">
        <v>803</v>
      </c>
      <c r="B804">
        <v>81.612244000000004</v>
      </c>
      <c r="C804" s="3">
        <v>1</v>
      </c>
      <c r="P804">
        <v>1</v>
      </c>
      <c r="Q804" t="str">
        <f t="shared" si="13"/>
        <v>1</v>
      </c>
    </row>
    <row r="805" spans="1:17" x14ac:dyDescent="0.25">
      <c r="A805">
        <v>804</v>
      </c>
      <c r="B805">
        <v>81.625</v>
      </c>
      <c r="C805" s="3">
        <v>1</v>
      </c>
      <c r="P805">
        <v>1</v>
      </c>
      <c r="Q805" t="str">
        <f t="shared" si="13"/>
        <v>1</v>
      </c>
    </row>
    <row r="806" spans="1:17" x14ac:dyDescent="0.25">
      <c r="A806">
        <v>805</v>
      </c>
      <c r="B806">
        <v>81.612346000000002</v>
      </c>
      <c r="C806" s="3">
        <v>1</v>
      </c>
      <c r="H806">
        <v>80.850560999999999</v>
      </c>
      <c r="I806" s="4">
        <v>4</v>
      </c>
      <c r="P806">
        <v>2</v>
      </c>
      <c r="Q806" t="str">
        <f t="shared" si="13"/>
        <v>14</v>
      </c>
    </row>
    <row r="807" spans="1:17" x14ac:dyDescent="0.25">
      <c r="A807">
        <v>806</v>
      </c>
      <c r="F807">
        <v>80.680357000000001</v>
      </c>
      <c r="G807" s="5">
        <v>3</v>
      </c>
      <c r="H807">
        <v>80.812551000000013</v>
      </c>
      <c r="I807" s="4">
        <v>4</v>
      </c>
      <c r="P807">
        <v>2</v>
      </c>
      <c r="Q807" t="str">
        <f t="shared" si="13"/>
        <v>34</v>
      </c>
    </row>
    <row r="808" spans="1:17" x14ac:dyDescent="0.25">
      <c r="A808">
        <v>807</v>
      </c>
      <c r="F808">
        <v>80.787857000000002</v>
      </c>
      <c r="G808" s="5">
        <v>3</v>
      </c>
      <c r="H808">
        <v>80.820255000000003</v>
      </c>
      <c r="I808" s="4">
        <v>4</v>
      </c>
      <c r="P808">
        <v>2</v>
      </c>
      <c r="Q808" t="str">
        <f t="shared" si="13"/>
        <v>34</v>
      </c>
    </row>
    <row r="809" spans="1:17" x14ac:dyDescent="0.25">
      <c r="A809">
        <v>808</v>
      </c>
      <c r="F809">
        <v>80.707449000000011</v>
      </c>
      <c r="G809" s="5">
        <v>3</v>
      </c>
      <c r="H809">
        <v>80.783214000000001</v>
      </c>
      <c r="I809" s="4">
        <v>4</v>
      </c>
      <c r="P809">
        <v>2</v>
      </c>
      <c r="Q809" t="str">
        <f t="shared" si="13"/>
        <v>34</v>
      </c>
    </row>
    <row r="810" spans="1:17" x14ac:dyDescent="0.25">
      <c r="A810">
        <v>809</v>
      </c>
      <c r="F810">
        <v>80.68535700000001</v>
      </c>
      <c r="G810" s="5">
        <v>3</v>
      </c>
      <c r="H810">
        <v>80.782040000000009</v>
      </c>
      <c r="I810" s="4">
        <v>4</v>
      </c>
      <c r="P810">
        <v>2</v>
      </c>
      <c r="Q810" t="str">
        <f t="shared" si="13"/>
        <v>34</v>
      </c>
    </row>
    <row r="811" spans="1:17" x14ac:dyDescent="0.25">
      <c r="A811">
        <v>810</v>
      </c>
      <c r="F811">
        <v>80.695102000000006</v>
      </c>
      <c r="G811" s="5">
        <v>3</v>
      </c>
      <c r="H811">
        <v>80.802295000000001</v>
      </c>
      <c r="I811" s="4">
        <v>4</v>
      </c>
      <c r="P811">
        <v>2</v>
      </c>
      <c r="Q811" t="str">
        <f t="shared" si="13"/>
        <v>34</v>
      </c>
    </row>
    <row r="812" spans="1:17" x14ac:dyDescent="0.25">
      <c r="A812">
        <v>811</v>
      </c>
      <c r="F812">
        <v>80.731684000000001</v>
      </c>
      <c r="G812" s="5">
        <v>3</v>
      </c>
      <c r="H812">
        <v>80.792449000000005</v>
      </c>
      <c r="I812" s="4">
        <v>4</v>
      </c>
      <c r="P812">
        <v>2</v>
      </c>
      <c r="Q812" t="str">
        <f t="shared" si="13"/>
        <v>34</v>
      </c>
    </row>
    <row r="813" spans="1:17" x14ac:dyDescent="0.25">
      <c r="A813">
        <v>812</v>
      </c>
      <c r="F813">
        <v>80.73607100000001</v>
      </c>
      <c r="G813" s="5">
        <v>3</v>
      </c>
      <c r="H813">
        <v>80.824183000000005</v>
      </c>
      <c r="I813" s="4">
        <v>4</v>
      </c>
      <c r="P813">
        <v>2</v>
      </c>
      <c r="Q813" t="str">
        <f t="shared" si="13"/>
        <v>34</v>
      </c>
    </row>
    <row r="814" spans="1:17" x14ac:dyDescent="0.25">
      <c r="A814">
        <v>813</v>
      </c>
      <c r="D814">
        <v>66.032574000000011</v>
      </c>
      <c r="E814" s="2">
        <v>2</v>
      </c>
      <c r="F814">
        <v>80.66158200000001</v>
      </c>
      <c r="G814" s="5">
        <v>3</v>
      </c>
      <c r="H814">
        <v>80.780204000000012</v>
      </c>
      <c r="I814" s="4">
        <v>4</v>
      </c>
      <c r="P814">
        <v>3</v>
      </c>
      <c r="Q814" t="str">
        <f t="shared" si="13"/>
        <v>234</v>
      </c>
    </row>
    <row r="815" spans="1:17" x14ac:dyDescent="0.25">
      <c r="A815">
        <v>814</v>
      </c>
      <c r="D815">
        <v>66.030959999999993</v>
      </c>
      <c r="E815" s="2">
        <v>2</v>
      </c>
      <c r="F815">
        <v>80.680357000000001</v>
      </c>
      <c r="G815" s="5">
        <v>3</v>
      </c>
      <c r="H815">
        <v>80.850560999999999</v>
      </c>
      <c r="I815" s="4">
        <v>4</v>
      </c>
      <c r="P815">
        <v>3</v>
      </c>
      <c r="Q815" t="str">
        <f t="shared" si="13"/>
        <v>234</v>
      </c>
    </row>
    <row r="816" spans="1:17" x14ac:dyDescent="0.25">
      <c r="A816">
        <v>815</v>
      </c>
      <c r="D816">
        <v>66.015129000000002</v>
      </c>
      <c r="E816" s="2">
        <v>2</v>
      </c>
      <c r="P816">
        <v>1</v>
      </c>
      <c r="Q816" t="str">
        <f t="shared" si="13"/>
        <v>2</v>
      </c>
    </row>
    <row r="817" spans="1:17" x14ac:dyDescent="0.25">
      <c r="A817">
        <v>816</v>
      </c>
      <c r="D817">
        <v>66.011120000000005</v>
      </c>
      <c r="E817" s="2">
        <v>2</v>
      </c>
      <c r="P817">
        <v>1</v>
      </c>
      <c r="Q817" t="str">
        <f t="shared" si="13"/>
        <v>2</v>
      </c>
    </row>
    <row r="818" spans="1:17" x14ac:dyDescent="0.25">
      <c r="A818">
        <v>817</v>
      </c>
      <c r="D818">
        <v>66.036015000000006</v>
      </c>
      <c r="E818" s="2">
        <v>2</v>
      </c>
      <c r="P818">
        <v>1</v>
      </c>
      <c r="Q818" t="str">
        <f t="shared" si="13"/>
        <v>2</v>
      </c>
    </row>
    <row r="819" spans="1:17" x14ac:dyDescent="0.25">
      <c r="A819">
        <v>818</v>
      </c>
      <c r="D819">
        <v>66.010548</v>
      </c>
      <c r="E819" s="2">
        <v>2</v>
      </c>
      <c r="P819">
        <v>1</v>
      </c>
      <c r="Q819" t="str">
        <f t="shared" si="13"/>
        <v>2</v>
      </c>
    </row>
    <row r="820" spans="1:17" x14ac:dyDescent="0.25">
      <c r="A820">
        <v>819</v>
      </c>
      <c r="B820">
        <v>60.043007000000003</v>
      </c>
      <c r="C820" s="3">
        <v>1</v>
      </c>
      <c r="D820">
        <v>66.067363999999998</v>
      </c>
      <c r="E820" s="2">
        <v>2</v>
      </c>
      <c r="P820">
        <v>2</v>
      </c>
      <c r="Q820" t="str">
        <f t="shared" si="13"/>
        <v>12</v>
      </c>
    </row>
    <row r="821" spans="1:17" x14ac:dyDescent="0.25">
      <c r="A821">
        <v>820</v>
      </c>
      <c r="B821">
        <v>60.025711000000001</v>
      </c>
      <c r="C821" s="3">
        <v>1</v>
      </c>
      <c r="D821">
        <v>66.116791000000006</v>
      </c>
      <c r="E821" s="2">
        <v>2</v>
      </c>
      <c r="P821">
        <v>2</v>
      </c>
      <c r="Q821" t="str">
        <f t="shared" si="13"/>
        <v>12</v>
      </c>
    </row>
    <row r="822" spans="1:17" x14ac:dyDescent="0.25">
      <c r="A822">
        <v>821</v>
      </c>
      <c r="B822">
        <v>60.074619000000006</v>
      </c>
      <c r="C822" s="3">
        <v>1</v>
      </c>
      <c r="D822">
        <v>65.989452</v>
      </c>
      <c r="E822" s="2">
        <v>2</v>
      </c>
      <c r="P822">
        <v>2</v>
      </c>
      <c r="Q822" t="str">
        <f t="shared" si="13"/>
        <v>12</v>
      </c>
    </row>
    <row r="823" spans="1:17" x14ac:dyDescent="0.25">
      <c r="A823">
        <v>822</v>
      </c>
      <c r="B823">
        <v>60.046074000000004</v>
      </c>
      <c r="C823" s="3">
        <v>1</v>
      </c>
      <c r="P823">
        <v>1</v>
      </c>
      <c r="Q823" t="str">
        <f t="shared" si="13"/>
        <v>1</v>
      </c>
    </row>
    <row r="824" spans="1:17" x14ac:dyDescent="0.25">
      <c r="A824">
        <v>823</v>
      </c>
      <c r="B824">
        <v>60.046597000000006</v>
      </c>
      <c r="C824" s="3">
        <v>1</v>
      </c>
      <c r="P824">
        <v>1</v>
      </c>
      <c r="Q824" t="str">
        <f t="shared" si="13"/>
        <v>1</v>
      </c>
    </row>
    <row r="825" spans="1:17" x14ac:dyDescent="0.25">
      <c r="A825">
        <v>824</v>
      </c>
      <c r="B825">
        <v>60.089512000000006</v>
      </c>
      <c r="C825" s="3">
        <v>1</v>
      </c>
      <c r="P825">
        <v>1</v>
      </c>
      <c r="Q825" t="str">
        <f t="shared" si="13"/>
        <v>1</v>
      </c>
    </row>
    <row r="826" spans="1:17" x14ac:dyDescent="0.25">
      <c r="A826">
        <v>825</v>
      </c>
      <c r="B826">
        <v>60.122582000000001</v>
      </c>
      <c r="C826" s="3">
        <v>1</v>
      </c>
      <c r="P826">
        <v>1</v>
      </c>
      <c r="Q826" t="str">
        <f t="shared" si="13"/>
        <v>1</v>
      </c>
    </row>
    <row r="827" spans="1:17" x14ac:dyDescent="0.25">
      <c r="A827">
        <v>826</v>
      </c>
      <c r="B827">
        <v>60.045815000000005</v>
      </c>
      <c r="C827" s="3">
        <v>1</v>
      </c>
      <c r="P827">
        <v>1</v>
      </c>
      <c r="Q827" t="str">
        <f t="shared" si="13"/>
        <v>1</v>
      </c>
    </row>
    <row r="828" spans="1:17" x14ac:dyDescent="0.25">
      <c r="A828">
        <v>827</v>
      </c>
      <c r="B828">
        <v>60.043007000000003</v>
      </c>
      <c r="C828" s="3">
        <v>1</v>
      </c>
      <c r="H828">
        <v>58.948532</v>
      </c>
      <c r="I828" s="4">
        <v>4</v>
      </c>
      <c r="P828">
        <v>2</v>
      </c>
      <c r="Q828" t="str">
        <f t="shared" si="13"/>
        <v>14</v>
      </c>
    </row>
    <row r="829" spans="1:17" x14ac:dyDescent="0.25">
      <c r="A829">
        <v>828</v>
      </c>
      <c r="H829">
        <v>58.944054000000001</v>
      </c>
      <c r="I829" s="4">
        <v>4</v>
      </c>
      <c r="P829">
        <v>1</v>
      </c>
      <c r="Q829" t="str">
        <f t="shared" si="13"/>
        <v>4</v>
      </c>
    </row>
    <row r="830" spans="1:17" x14ac:dyDescent="0.25">
      <c r="A830">
        <v>829</v>
      </c>
      <c r="F830">
        <v>58.368824000000004</v>
      </c>
      <c r="G830" s="5">
        <v>3</v>
      </c>
      <c r="H830">
        <v>58.944992000000006</v>
      </c>
      <c r="I830" s="4">
        <v>4</v>
      </c>
      <c r="P830">
        <v>2</v>
      </c>
      <c r="Q830" t="str">
        <f t="shared" si="13"/>
        <v>34</v>
      </c>
    </row>
    <row r="831" spans="1:17" x14ac:dyDescent="0.25">
      <c r="A831">
        <v>830</v>
      </c>
      <c r="F831">
        <v>58.330807</v>
      </c>
      <c r="G831" s="5">
        <v>3</v>
      </c>
      <c r="H831">
        <v>58.929836000000002</v>
      </c>
      <c r="I831" s="4">
        <v>4</v>
      </c>
      <c r="P831">
        <v>2</v>
      </c>
      <c r="Q831" t="str">
        <f t="shared" si="13"/>
        <v>34</v>
      </c>
    </row>
    <row r="832" spans="1:17" x14ac:dyDescent="0.25">
      <c r="A832">
        <v>831</v>
      </c>
      <c r="F832">
        <v>58.321068000000004</v>
      </c>
      <c r="G832" s="5">
        <v>3</v>
      </c>
      <c r="H832">
        <v>58.941814000000001</v>
      </c>
      <c r="I832" s="4">
        <v>4</v>
      </c>
      <c r="P832">
        <v>2</v>
      </c>
      <c r="Q832" t="str">
        <f t="shared" si="13"/>
        <v>34</v>
      </c>
    </row>
    <row r="833" spans="1:17" x14ac:dyDescent="0.25">
      <c r="A833">
        <v>832</v>
      </c>
      <c r="F833">
        <v>58.311329000000001</v>
      </c>
      <c r="G833" s="5">
        <v>3</v>
      </c>
      <c r="H833">
        <v>58.951866000000003</v>
      </c>
      <c r="I833" s="4">
        <v>4</v>
      </c>
      <c r="P833">
        <v>2</v>
      </c>
      <c r="Q833" t="str">
        <f t="shared" si="13"/>
        <v>34</v>
      </c>
    </row>
    <row r="834" spans="1:17" x14ac:dyDescent="0.25">
      <c r="A834">
        <v>833</v>
      </c>
      <c r="F834">
        <v>58.317112000000002</v>
      </c>
      <c r="G834" s="5">
        <v>3</v>
      </c>
      <c r="H834">
        <v>58.940563000000004</v>
      </c>
      <c r="I834" s="4">
        <v>4</v>
      </c>
      <c r="P834">
        <v>2</v>
      </c>
      <c r="Q834" t="str">
        <f t="shared" ref="Q834:Q897" si="14">CONCATENATE(C834,E834,G834,I834)</f>
        <v>34</v>
      </c>
    </row>
    <row r="835" spans="1:17" x14ac:dyDescent="0.25">
      <c r="A835">
        <v>834</v>
      </c>
      <c r="D835">
        <v>42.495365</v>
      </c>
      <c r="E835" s="2">
        <v>2</v>
      </c>
      <c r="F835">
        <v>58.301434</v>
      </c>
      <c r="G835" s="5">
        <v>3</v>
      </c>
      <c r="H835">
        <v>58.959576000000006</v>
      </c>
      <c r="I835" s="4">
        <v>4</v>
      </c>
      <c r="P835">
        <v>3</v>
      </c>
      <c r="Q835" t="str">
        <f t="shared" si="14"/>
        <v>234</v>
      </c>
    </row>
    <row r="836" spans="1:17" x14ac:dyDescent="0.25">
      <c r="A836">
        <v>835</v>
      </c>
      <c r="D836">
        <v>42.523590000000006</v>
      </c>
      <c r="E836" s="2">
        <v>2</v>
      </c>
      <c r="F836">
        <v>58.302475000000001</v>
      </c>
      <c r="G836" s="5">
        <v>3</v>
      </c>
      <c r="H836">
        <v>58.945824000000002</v>
      </c>
      <c r="I836" s="4">
        <v>4</v>
      </c>
      <c r="P836">
        <v>3</v>
      </c>
      <c r="Q836" t="str">
        <f t="shared" si="14"/>
        <v>234</v>
      </c>
    </row>
    <row r="837" spans="1:17" x14ac:dyDescent="0.25">
      <c r="A837">
        <v>836</v>
      </c>
      <c r="D837">
        <v>42.475002000000003</v>
      </c>
      <c r="E837" s="2">
        <v>2</v>
      </c>
      <c r="F837">
        <v>58.303986000000002</v>
      </c>
      <c r="G837" s="5">
        <v>3</v>
      </c>
      <c r="H837">
        <v>58.948532</v>
      </c>
      <c r="I837" s="4">
        <v>4</v>
      </c>
      <c r="P837">
        <v>3</v>
      </c>
      <c r="Q837" t="str">
        <f t="shared" si="14"/>
        <v>234</v>
      </c>
    </row>
    <row r="838" spans="1:17" x14ac:dyDescent="0.25">
      <c r="A838">
        <v>837</v>
      </c>
      <c r="D838">
        <v>42.472294000000005</v>
      </c>
      <c r="E838" s="2">
        <v>2</v>
      </c>
      <c r="F838">
        <v>58.349400000000003</v>
      </c>
      <c r="G838" s="5">
        <v>3</v>
      </c>
      <c r="H838">
        <v>58.948532</v>
      </c>
      <c r="I838" s="4">
        <v>4</v>
      </c>
      <c r="P838">
        <v>3</v>
      </c>
      <c r="Q838" t="str">
        <f t="shared" si="14"/>
        <v>234</v>
      </c>
    </row>
    <row r="839" spans="1:17" x14ac:dyDescent="0.25">
      <c r="A839">
        <v>838</v>
      </c>
      <c r="D839">
        <v>42.486614000000003</v>
      </c>
      <c r="E839" s="2">
        <v>2</v>
      </c>
      <c r="P839">
        <v>1</v>
      </c>
      <c r="Q839" t="str">
        <f t="shared" si="14"/>
        <v>2</v>
      </c>
    </row>
    <row r="840" spans="1:17" x14ac:dyDescent="0.25">
      <c r="A840">
        <v>839</v>
      </c>
      <c r="D840">
        <v>42.486042000000005</v>
      </c>
      <c r="E840" s="2">
        <v>2</v>
      </c>
      <c r="P840">
        <v>1</v>
      </c>
      <c r="Q840" t="str">
        <f t="shared" si="14"/>
        <v>2</v>
      </c>
    </row>
    <row r="841" spans="1:17" x14ac:dyDescent="0.25">
      <c r="A841">
        <v>840</v>
      </c>
      <c r="D841">
        <v>42.487499</v>
      </c>
      <c r="E841" s="2">
        <v>2</v>
      </c>
      <c r="P841">
        <v>1</v>
      </c>
      <c r="Q841" t="str">
        <f t="shared" si="14"/>
        <v>2</v>
      </c>
    </row>
    <row r="842" spans="1:17" x14ac:dyDescent="0.25">
      <c r="A842">
        <v>841</v>
      </c>
      <c r="B842">
        <v>35.838694000000004</v>
      </c>
      <c r="C842" s="3">
        <v>1</v>
      </c>
      <c r="D842">
        <v>42.468437000000002</v>
      </c>
      <c r="E842" s="2">
        <v>2</v>
      </c>
      <c r="P842">
        <v>2</v>
      </c>
      <c r="Q842" t="str">
        <f t="shared" si="14"/>
        <v>12</v>
      </c>
    </row>
    <row r="843" spans="1:17" x14ac:dyDescent="0.25">
      <c r="A843">
        <v>842</v>
      </c>
      <c r="B843">
        <v>35.791769000000002</v>
      </c>
      <c r="C843" s="3">
        <v>1</v>
      </c>
      <c r="D843">
        <v>42.423283000000005</v>
      </c>
      <c r="E843" s="2">
        <v>2</v>
      </c>
      <c r="P843">
        <v>2</v>
      </c>
      <c r="Q843" t="str">
        <f t="shared" si="14"/>
        <v>12</v>
      </c>
    </row>
    <row r="844" spans="1:17" x14ac:dyDescent="0.25">
      <c r="A844">
        <v>843</v>
      </c>
      <c r="B844">
        <v>35.741148000000003</v>
      </c>
      <c r="C844" s="3">
        <v>1</v>
      </c>
      <c r="D844">
        <v>42.495365</v>
      </c>
      <c r="E844" s="2">
        <v>2</v>
      </c>
      <c r="P844">
        <v>2</v>
      </c>
      <c r="Q844" t="str">
        <f t="shared" si="14"/>
        <v>12</v>
      </c>
    </row>
    <row r="845" spans="1:17" x14ac:dyDescent="0.25">
      <c r="A845">
        <v>844</v>
      </c>
      <c r="B845">
        <v>35.770260000000007</v>
      </c>
      <c r="C845" s="3">
        <v>1</v>
      </c>
      <c r="P845">
        <v>1</v>
      </c>
      <c r="Q845" t="str">
        <f t="shared" si="14"/>
        <v>1</v>
      </c>
    </row>
    <row r="846" spans="1:17" x14ac:dyDescent="0.25">
      <c r="A846">
        <v>845</v>
      </c>
      <c r="B846">
        <v>35.781041999999999</v>
      </c>
      <c r="C846" s="3">
        <v>1</v>
      </c>
      <c r="P846">
        <v>1</v>
      </c>
      <c r="Q846" t="str">
        <f t="shared" si="14"/>
        <v>1</v>
      </c>
    </row>
    <row r="847" spans="1:17" x14ac:dyDescent="0.25">
      <c r="A847">
        <v>846</v>
      </c>
      <c r="B847">
        <v>35.813904000000008</v>
      </c>
      <c r="C847" s="3">
        <v>1</v>
      </c>
      <c r="P847">
        <v>1</v>
      </c>
      <c r="Q847" t="str">
        <f t="shared" si="14"/>
        <v>1</v>
      </c>
    </row>
    <row r="848" spans="1:17" x14ac:dyDescent="0.25">
      <c r="A848">
        <v>847</v>
      </c>
      <c r="B848">
        <v>35.837185000000005</v>
      </c>
      <c r="C848" s="3">
        <v>1</v>
      </c>
      <c r="P848">
        <v>1</v>
      </c>
      <c r="Q848" t="str">
        <f t="shared" si="14"/>
        <v>1</v>
      </c>
    </row>
    <row r="849" spans="1:17" x14ac:dyDescent="0.25">
      <c r="A849">
        <v>848</v>
      </c>
      <c r="B849">
        <v>35.799685000000004</v>
      </c>
      <c r="C849" s="3">
        <v>1</v>
      </c>
      <c r="P849">
        <v>1</v>
      </c>
      <c r="Q849" t="str">
        <f t="shared" si="14"/>
        <v>1</v>
      </c>
    </row>
    <row r="850" spans="1:17" x14ac:dyDescent="0.25">
      <c r="A850">
        <v>849</v>
      </c>
      <c r="B850">
        <v>35.819321000000002</v>
      </c>
      <c r="C850" s="3">
        <v>1</v>
      </c>
      <c r="H850">
        <v>37.554693</v>
      </c>
      <c r="I850" s="4">
        <v>4</v>
      </c>
      <c r="P850">
        <v>2</v>
      </c>
      <c r="Q850" t="str">
        <f t="shared" si="14"/>
        <v>14</v>
      </c>
    </row>
    <row r="851" spans="1:17" x14ac:dyDescent="0.25">
      <c r="A851">
        <v>850</v>
      </c>
      <c r="B851">
        <v>35.838694000000004</v>
      </c>
      <c r="C851" s="3">
        <v>1</v>
      </c>
      <c r="H851">
        <v>37.534226000000004</v>
      </c>
      <c r="I851" s="4">
        <v>4</v>
      </c>
      <c r="P851">
        <v>2</v>
      </c>
      <c r="Q851" t="str">
        <f t="shared" si="14"/>
        <v>14</v>
      </c>
    </row>
    <row r="852" spans="1:17" x14ac:dyDescent="0.25">
      <c r="A852">
        <v>851</v>
      </c>
      <c r="F852">
        <v>35.481941000000006</v>
      </c>
      <c r="G852" s="5">
        <v>3</v>
      </c>
      <c r="H852">
        <v>37.510218000000002</v>
      </c>
      <c r="I852" s="4">
        <v>4</v>
      </c>
      <c r="P852">
        <v>2</v>
      </c>
      <c r="Q852" t="str">
        <f t="shared" si="14"/>
        <v>34</v>
      </c>
    </row>
    <row r="853" spans="1:17" x14ac:dyDescent="0.25">
      <c r="A853">
        <v>852</v>
      </c>
      <c r="F853">
        <v>35.506266000000004</v>
      </c>
      <c r="G853" s="5">
        <v>3</v>
      </c>
      <c r="H853">
        <v>37.508501000000003</v>
      </c>
      <c r="I853" s="4">
        <v>4</v>
      </c>
      <c r="P853">
        <v>2</v>
      </c>
      <c r="Q853" t="str">
        <f t="shared" si="14"/>
        <v>34</v>
      </c>
    </row>
    <row r="854" spans="1:17" x14ac:dyDescent="0.25">
      <c r="A854">
        <v>853</v>
      </c>
      <c r="F854">
        <v>35.499649000000005</v>
      </c>
      <c r="G854" s="5">
        <v>3</v>
      </c>
      <c r="H854">
        <v>37.502457000000007</v>
      </c>
      <c r="I854" s="4">
        <v>4</v>
      </c>
      <c r="P854">
        <v>2</v>
      </c>
      <c r="Q854" t="str">
        <f t="shared" si="14"/>
        <v>34</v>
      </c>
    </row>
    <row r="855" spans="1:17" x14ac:dyDescent="0.25">
      <c r="A855">
        <v>854</v>
      </c>
      <c r="F855">
        <v>35.452881000000005</v>
      </c>
      <c r="G855" s="5">
        <v>3</v>
      </c>
      <c r="H855">
        <v>37.494854000000004</v>
      </c>
      <c r="I855" s="4">
        <v>4</v>
      </c>
      <c r="P855">
        <v>2</v>
      </c>
      <c r="Q855" t="str">
        <f t="shared" si="14"/>
        <v>34</v>
      </c>
    </row>
    <row r="856" spans="1:17" x14ac:dyDescent="0.25">
      <c r="A856">
        <v>855</v>
      </c>
      <c r="F856">
        <v>35.432467000000003</v>
      </c>
      <c r="G856" s="5">
        <v>3</v>
      </c>
      <c r="H856">
        <v>37.488759999999999</v>
      </c>
      <c r="I856" s="4">
        <v>4</v>
      </c>
      <c r="P856">
        <v>2</v>
      </c>
      <c r="Q856" t="str">
        <f t="shared" si="14"/>
        <v>34</v>
      </c>
    </row>
    <row r="857" spans="1:17" x14ac:dyDescent="0.25">
      <c r="A857">
        <v>856</v>
      </c>
      <c r="D857">
        <v>22.155685000000005</v>
      </c>
      <c r="E857" s="2">
        <v>2</v>
      </c>
      <c r="F857">
        <v>35.439289000000002</v>
      </c>
      <c r="G857" s="5">
        <v>3</v>
      </c>
      <c r="H857">
        <v>37.493238000000005</v>
      </c>
      <c r="I857" s="4">
        <v>4</v>
      </c>
      <c r="P857">
        <v>3</v>
      </c>
      <c r="Q857" t="str">
        <f t="shared" si="14"/>
        <v>234</v>
      </c>
    </row>
    <row r="858" spans="1:17" x14ac:dyDescent="0.25">
      <c r="A858">
        <v>857</v>
      </c>
      <c r="D858">
        <v>22.168447</v>
      </c>
      <c r="E858" s="2">
        <v>2</v>
      </c>
      <c r="F858">
        <v>35.413871999999998</v>
      </c>
      <c r="G858" s="5">
        <v>3</v>
      </c>
      <c r="H858">
        <v>37.444910000000007</v>
      </c>
      <c r="I858" s="4">
        <v>4</v>
      </c>
      <c r="P858">
        <v>3</v>
      </c>
      <c r="Q858" t="str">
        <f t="shared" si="14"/>
        <v>234</v>
      </c>
    </row>
    <row r="859" spans="1:17" x14ac:dyDescent="0.25">
      <c r="A859">
        <v>858</v>
      </c>
      <c r="D859">
        <v>22.155478000000002</v>
      </c>
      <c r="E859" s="2">
        <v>2</v>
      </c>
      <c r="F859">
        <v>35.446215000000002</v>
      </c>
      <c r="G859" s="5">
        <v>3</v>
      </c>
      <c r="H859">
        <v>37.554693</v>
      </c>
      <c r="I859" s="4">
        <v>4</v>
      </c>
      <c r="P859">
        <v>3</v>
      </c>
      <c r="Q859" t="str">
        <f t="shared" si="14"/>
        <v>234</v>
      </c>
    </row>
    <row r="860" spans="1:17" x14ac:dyDescent="0.25">
      <c r="A860">
        <v>859</v>
      </c>
      <c r="D860">
        <v>22.151884000000003</v>
      </c>
      <c r="E860" s="2">
        <v>2</v>
      </c>
      <c r="F860">
        <v>35.434078</v>
      </c>
      <c r="G860" s="5">
        <v>3</v>
      </c>
      <c r="P860">
        <v>2</v>
      </c>
      <c r="Q860" t="str">
        <f t="shared" si="14"/>
        <v>23</v>
      </c>
    </row>
    <row r="861" spans="1:17" x14ac:dyDescent="0.25">
      <c r="A861">
        <v>860</v>
      </c>
      <c r="D861">
        <v>22.155947000000005</v>
      </c>
      <c r="E861" s="2">
        <v>2</v>
      </c>
      <c r="F861">
        <v>35.423977000000008</v>
      </c>
      <c r="G861" s="5">
        <v>3</v>
      </c>
      <c r="P861">
        <v>2</v>
      </c>
      <c r="Q861" t="str">
        <f t="shared" si="14"/>
        <v>23</v>
      </c>
    </row>
    <row r="862" spans="1:17" x14ac:dyDescent="0.25">
      <c r="A862">
        <v>861</v>
      </c>
      <c r="D862">
        <v>22.154696999999999</v>
      </c>
      <c r="E862" s="2">
        <v>2</v>
      </c>
      <c r="F862">
        <v>35.481941000000006</v>
      </c>
      <c r="G862" s="5">
        <v>3</v>
      </c>
      <c r="P862">
        <v>2</v>
      </c>
      <c r="Q862" t="str">
        <f t="shared" si="14"/>
        <v>23</v>
      </c>
    </row>
    <row r="863" spans="1:17" x14ac:dyDescent="0.25">
      <c r="A863">
        <v>862</v>
      </c>
      <c r="D863">
        <v>22.136000000000003</v>
      </c>
      <c r="E863" s="2">
        <v>2</v>
      </c>
      <c r="P863">
        <v>1</v>
      </c>
      <c r="Q863" t="str">
        <f t="shared" si="14"/>
        <v>2</v>
      </c>
    </row>
    <row r="864" spans="1:17" x14ac:dyDescent="0.25">
      <c r="A864">
        <v>863</v>
      </c>
      <c r="D864">
        <v>22.110897000000001</v>
      </c>
      <c r="E864" s="2">
        <v>2</v>
      </c>
      <c r="P864">
        <v>1</v>
      </c>
      <c r="Q864" t="str">
        <f t="shared" si="14"/>
        <v>2</v>
      </c>
    </row>
    <row r="865" spans="1:17" x14ac:dyDescent="0.25">
      <c r="A865">
        <v>864</v>
      </c>
      <c r="B865">
        <v>17.486877000000007</v>
      </c>
      <c r="C865" s="3">
        <v>1</v>
      </c>
      <c r="D865">
        <v>22.120324000000004</v>
      </c>
      <c r="E865" s="2">
        <v>2</v>
      </c>
      <c r="P865">
        <v>2</v>
      </c>
      <c r="Q865" t="str">
        <f t="shared" si="14"/>
        <v>12</v>
      </c>
    </row>
    <row r="866" spans="1:17" x14ac:dyDescent="0.25">
      <c r="A866">
        <v>865</v>
      </c>
      <c r="B866">
        <v>17.524948000000002</v>
      </c>
      <c r="C866" s="3">
        <v>1</v>
      </c>
      <c r="D866">
        <v>22.109752</v>
      </c>
      <c r="E866" s="2">
        <v>2</v>
      </c>
      <c r="P866">
        <v>2</v>
      </c>
      <c r="Q866" t="str">
        <f t="shared" si="14"/>
        <v>12</v>
      </c>
    </row>
    <row r="867" spans="1:17" x14ac:dyDescent="0.25">
      <c r="A867">
        <v>866</v>
      </c>
      <c r="B867">
        <v>17.532553000000007</v>
      </c>
      <c r="C867" s="3">
        <v>1</v>
      </c>
      <c r="D867">
        <v>22.065431000000004</v>
      </c>
      <c r="E867" s="2">
        <v>2</v>
      </c>
      <c r="P867">
        <v>2</v>
      </c>
      <c r="Q867" t="str">
        <f t="shared" si="14"/>
        <v>12</v>
      </c>
    </row>
    <row r="868" spans="1:17" x14ac:dyDescent="0.25">
      <c r="A868">
        <v>867</v>
      </c>
      <c r="B868">
        <v>17.521407000000004</v>
      </c>
      <c r="C868" s="3">
        <v>1</v>
      </c>
      <c r="D868">
        <v>22.106679</v>
      </c>
      <c r="E868" s="2">
        <v>2</v>
      </c>
      <c r="P868">
        <v>2</v>
      </c>
      <c r="Q868" t="str">
        <f t="shared" si="14"/>
        <v>12</v>
      </c>
    </row>
    <row r="869" spans="1:17" x14ac:dyDescent="0.25">
      <c r="A869">
        <v>868</v>
      </c>
      <c r="B869">
        <v>17.539531000000004</v>
      </c>
      <c r="C869" s="3">
        <v>1</v>
      </c>
      <c r="D869">
        <v>22.155685000000005</v>
      </c>
      <c r="E869" s="2">
        <v>2</v>
      </c>
      <c r="P869">
        <v>2</v>
      </c>
      <c r="Q869" t="str">
        <f t="shared" si="14"/>
        <v>12</v>
      </c>
    </row>
    <row r="870" spans="1:17" x14ac:dyDescent="0.25">
      <c r="A870">
        <v>869</v>
      </c>
      <c r="B870">
        <v>17.492138000000004</v>
      </c>
      <c r="C870" s="3">
        <v>1</v>
      </c>
      <c r="P870">
        <v>1</v>
      </c>
      <c r="Q870" t="str">
        <f t="shared" si="14"/>
        <v>1</v>
      </c>
    </row>
    <row r="871" spans="1:17" x14ac:dyDescent="0.25">
      <c r="A871">
        <v>870</v>
      </c>
      <c r="B871">
        <v>17.472712000000001</v>
      </c>
      <c r="C871" s="3">
        <v>1</v>
      </c>
      <c r="J871">
        <v>39.253975000000004</v>
      </c>
      <c r="K871" t="s">
        <v>22</v>
      </c>
      <c r="Q871" t="str">
        <f t="shared" si="14"/>
        <v>1</v>
      </c>
    </row>
    <row r="872" spans="1:17" x14ac:dyDescent="0.25">
      <c r="A872">
        <v>871</v>
      </c>
      <c r="Q872" t="str">
        <f t="shared" si="14"/>
        <v/>
      </c>
    </row>
    <row r="873" spans="1:17" x14ac:dyDescent="0.25">
      <c r="A873">
        <v>872</v>
      </c>
      <c r="J873">
        <v>235.671312</v>
      </c>
      <c r="K873" t="s">
        <v>22</v>
      </c>
      <c r="Q873" t="str">
        <f t="shared" si="14"/>
        <v/>
      </c>
    </row>
    <row r="874" spans="1:17" x14ac:dyDescent="0.25">
      <c r="A874">
        <v>873</v>
      </c>
      <c r="B874">
        <v>232.935554</v>
      </c>
      <c r="C874" s="3">
        <v>1</v>
      </c>
      <c r="H874">
        <v>243.82505</v>
      </c>
      <c r="I874" s="4">
        <v>4</v>
      </c>
      <c r="P874">
        <v>2</v>
      </c>
      <c r="Q874" t="str">
        <f t="shared" si="14"/>
        <v>14</v>
      </c>
    </row>
    <row r="875" spans="1:17" x14ac:dyDescent="0.25">
      <c r="A875">
        <v>874</v>
      </c>
      <c r="B875">
        <v>232.92489799999998</v>
      </c>
      <c r="C875" s="3">
        <v>1</v>
      </c>
      <c r="H875">
        <v>243.86353299999999</v>
      </c>
      <c r="I875" s="4">
        <v>4</v>
      </c>
      <c r="P875">
        <v>2</v>
      </c>
      <c r="Q875" t="str">
        <f t="shared" si="14"/>
        <v>14</v>
      </c>
    </row>
    <row r="876" spans="1:17" x14ac:dyDescent="0.25">
      <c r="A876">
        <v>875</v>
      </c>
      <c r="B876">
        <v>232.93691799999999</v>
      </c>
      <c r="C876" s="3">
        <v>1</v>
      </c>
      <c r="H876">
        <v>243.831918</v>
      </c>
      <c r="I876" s="4">
        <v>4</v>
      </c>
      <c r="P876">
        <v>2</v>
      </c>
      <c r="Q876" t="str">
        <f t="shared" si="14"/>
        <v>14</v>
      </c>
    </row>
    <row r="877" spans="1:17" x14ac:dyDescent="0.25">
      <c r="A877">
        <v>876</v>
      </c>
      <c r="B877">
        <v>232.93040400000001</v>
      </c>
      <c r="C877" s="3">
        <v>1</v>
      </c>
      <c r="H877">
        <v>243.850708</v>
      </c>
      <c r="I877" s="4">
        <v>4</v>
      </c>
      <c r="P877">
        <v>2</v>
      </c>
      <c r="Q877" t="str">
        <f t="shared" si="14"/>
        <v>14</v>
      </c>
    </row>
    <row r="878" spans="1:17" x14ac:dyDescent="0.25">
      <c r="A878">
        <v>877</v>
      </c>
      <c r="B878">
        <v>232.88681800000001</v>
      </c>
      <c r="C878" s="3">
        <v>1</v>
      </c>
      <c r="H878">
        <v>243.89550399999999</v>
      </c>
      <c r="I878" s="4">
        <v>4</v>
      </c>
      <c r="P878">
        <v>2</v>
      </c>
      <c r="Q878" t="str">
        <f t="shared" si="14"/>
        <v>14</v>
      </c>
    </row>
    <row r="879" spans="1:17" x14ac:dyDescent="0.25">
      <c r="A879">
        <v>878</v>
      </c>
      <c r="B879">
        <v>232.89232200000001</v>
      </c>
      <c r="C879" s="3">
        <v>1</v>
      </c>
      <c r="H879">
        <v>243.86666500000001</v>
      </c>
      <c r="I879" s="4">
        <v>4</v>
      </c>
      <c r="P879">
        <v>2</v>
      </c>
      <c r="Q879" t="str">
        <f t="shared" si="14"/>
        <v>14</v>
      </c>
    </row>
    <row r="880" spans="1:17" x14ac:dyDescent="0.25">
      <c r="A880">
        <v>879</v>
      </c>
      <c r="B880">
        <v>232.884748</v>
      </c>
      <c r="C880" s="3">
        <v>1</v>
      </c>
      <c r="H880">
        <v>243.83111199999999</v>
      </c>
      <c r="I880" s="4">
        <v>4</v>
      </c>
      <c r="P880">
        <v>2</v>
      </c>
      <c r="Q880" t="str">
        <f t="shared" si="14"/>
        <v>14</v>
      </c>
    </row>
    <row r="881" spans="1:17" x14ac:dyDescent="0.25">
      <c r="A881">
        <v>880</v>
      </c>
      <c r="B881">
        <v>232.81868499999999</v>
      </c>
      <c r="C881" s="3">
        <v>1</v>
      </c>
      <c r="H881">
        <v>243.896061</v>
      </c>
      <c r="I881" s="4">
        <v>4</v>
      </c>
      <c r="P881">
        <v>2</v>
      </c>
      <c r="Q881" t="str">
        <f t="shared" si="14"/>
        <v>14</v>
      </c>
    </row>
    <row r="882" spans="1:17" x14ac:dyDescent="0.25">
      <c r="A882">
        <v>881</v>
      </c>
      <c r="B882">
        <v>232.82802899999999</v>
      </c>
      <c r="C882" s="3">
        <v>1</v>
      </c>
      <c r="H882">
        <v>243.86267599999999</v>
      </c>
      <c r="I882" s="4">
        <v>4</v>
      </c>
      <c r="P882">
        <v>2</v>
      </c>
      <c r="Q882" t="str">
        <f t="shared" si="14"/>
        <v>14</v>
      </c>
    </row>
    <row r="883" spans="1:17" x14ac:dyDescent="0.25">
      <c r="A883">
        <v>882</v>
      </c>
      <c r="B883">
        <v>232.935554</v>
      </c>
      <c r="C883" s="3">
        <v>1</v>
      </c>
      <c r="H883">
        <v>243.82505</v>
      </c>
      <c r="I883" s="4">
        <v>4</v>
      </c>
      <c r="P883">
        <v>2</v>
      </c>
      <c r="Q883" t="str">
        <f t="shared" si="14"/>
        <v>14</v>
      </c>
    </row>
    <row r="884" spans="1:17" x14ac:dyDescent="0.25">
      <c r="A884">
        <v>883</v>
      </c>
      <c r="P884">
        <v>0</v>
      </c>
      <c r="Q884" t="str">
        <f t="shared" si="14"/>
        <v/>
      </c>
    </row>
    <row r="885" spans="1:17" x14ac:dyDescent="0.25">
      <c r="A885">
        <v>884</v>
      </c>
      <c r="D885">
        <v>223.13499999999999</v>
      </c>
      <c r="E885" s="2">
        <v>2</v>
      </c>
      <c r="P885">
        <v>1</v>
      </c>
      <c r="Q885" t="str">
        <f t="shared" si="14"/>
        <v>2</v>
      </c>
    </row>
    <row r="886" spans="1:17" x14ac:dyDescent="0.25">
      <c r="A886">
        <v>885</v>
      </c>
      <c r="D886">
        <v>223.05631299999999</v>
      </c>
      <c r="E886" s="2">
        <v>2</v>
      </c>
      <c r="P886">
        <v>1</v>
      </c>
      <c r="Q886" t="str">
        <f t="shared" si="14"/>
        <v>2</v>
      </c>
    </row>
    <row r="887" spans="1:17" x14ac:dyDescent="0.25">
      <c r="A887">
        <v>886</v>
      </c>
      <c r="D887">
        <v>223.14989800000001</v>
      </c>
      <c r="E887" s="2">
        <v>2</v>
      </c>
      <c r="F887">
        <v>231.26439299999998</v>
      </c>
      <c r="G887" s="5">
        <v>3</v>
      </c>
      <c r="P887">
        <v>2</v>
      </c>
      <c r="Q887" t="str">
        <f t="shared" si="14"/>
        <v>23</v>
      </c>
    </row>
    <row r="888" spans="1:17" x14ac:dyDescent="0.25">
      <c r="A888">
        <v>887</v>
      </c>
      <c r="D888">
        <v>223.14899</v>
      </c>
      <c r="E888" s="2">
        <v>2</v>
      </c>
      <c r="F888">
        <v>231.31828100000001</v>
      </c>
      <c r="G888" s="5">
        <v>3</v>
      </c>
      <c r="P888">
        <v>2</v>
      </c>
      <c r="Q888" t="str">
        <f t="shared" si="14"/>
        <v>23</v>
      </c>
    </row>
    <row r="889" spans="1:17" x14ac:dyDescent="0.25">
      <c r="A889">
        <v>888</v>
      </c>
      <c r="D889">
        <v>223.13025300000001</v>
      </c>
      <c r="E889" s="2">
        <v>2</v>
      </c>
      <c r="F889">
        <v>231.31616</v>
      </c>
      <c r="G889" s="5">
        <v>3</v>
      </c>
      <c r="P889">
        <v>2</v>
      </c>
      <c r="Q889" t="str">
        <f t="shared" si="14"/>
        <v>23</v>
      </c>
    </row>
    <row r="890" spans="1:17" x14ac:dyDescent="0.25">
      <c r="A890">
        <v>889</v>
      </c>
      <c r="D890">
        <v>223.117324</v>
      </c>
      <c r="E890" s="2">
        <v>2</v>
      </c>
      <c r="F890">
        <v>231.34131400000001</v>
      </c>
      <c r="G890" s="5">
        <v>3</v>
      </c>
      <c r="P890">
        <v>2</v>
      </c>
      <c r="Q890" t="str">
        <f t="shared" si="14"/>
        <v>23</v>
      </c>
    </row>
    <row r="891" spans="1:17" x14ac:dyDescent="0.25">
      <c r="A891">
        <v>890</v>
      </c>
      <c r="D891">
        <v>223.11146500000001</v>
      </c>
      <c r="E891" s="2">
        <v>2</v>
      </c>
      <c r="F891">
        <v>231.341161</v>
      </c>
      <c r="G891" s="5">
        <v>3</v>
      </c>
      <c r="P891">
        <v>2</v>
      </c>
      <c r="Q891" t="str">
        <f t="shared" si="14"/>
        <v>23</v>
      </c>
    </row>
    <row r="892" spans="1:17" x14ac:dyDescent="0.25">
      <c r="A892">
        <v>891</v>
      </c>
      <c r="D892">
        <v>223.06702000000001</v>
      </c>
      <c r="E892" s="2">
        <v>2</v>
      </c>
      <c r="F892">
        <v>231.33227099999999</v>
      </c>
      <c r="G892" s="5">
        <v>3</v>
      </c>
      <c r="P892">
        <v>2</v>
      </c>
      <c r="Q892" t="str">
        <f t="shared" si="14"/>
        <v>23</v>
      </c>
    </row>
    <row r="893" spans="1:17" x14ac:dyDescent="0.25">
      <c r="A893">
        <v>892</v>
      </c>
      <c r="D893">
        <v>223.080657</v>
      </c>
      <c r="E893" s="2">
        <v>2</v>
      </c>
      <c r="F893">
        <v>231.28605999999999</v>
      </c>
      <c r="G893" s="5">
        <v>3</v>
      </c>
      <c r="P893">
        <v>2</v>
      </c>
      <c r="Q893" t="str">
        <f t="shared" si="14"/>
        <v>23</v>
      </c>
    </row>
    <row r="894" spans="1:17" x14ac:dyDescent="0.25">
      <c r="A894">
        <v>893</v>
      </c>
      <c r="D894">
        <v>223.13499999999999</v>
      </c>
      <c r="E894" s="2">
        <v>2</v>
      </c>
      <c r="F894">
        <v>231.27661699999999</v>
      </c>
      <c r="G894" s="5">
        <v>3</v>
      </c>
      <c r="P894">
        <v>2</v>
      </c>
      <c r="Q894" t="str">
        <f t="shared" si="14"/>
        <v>23</v>
      </c>
    </row>
    <row r="895" spans="1:17" x14ac:dyDescent="0.25">
      <c r="A895">
        <v>894</v>
      </c>
      <c r="F895">
        <v>231.26439299999998</v>
      </c>
      <c r="G895" s="5">
        <v>3</v>
      </c>
      <c r="P895">
        <v>1</v>
      </c>
      <c r="Q895" t="str">
        <f t="shared" si="14"/>
        <v>3</v>
      </c>
    </row>
    <row r="896" spans="1:17" x14ac:dyDescent="0.25">
      <c r="A896">
        <v>895</v>
      </c>
      <c r="F896">
        <v>231.26439299999998</v>
      </c>
      <c r="G896" s="5">
        <v>3</v>
      </c>
      <c r="H896">
        <v>222.046717</v>
      </c>
      <c r="I896" s="4">
        <v>4</v>
      </c>
      <c r="P896">
        <v>2</v>
      </c>
      <c r="Q896" t="str">
        <f t="shared" si="14"/>
        <v>34</v>
      </c>
    </row>
    <row r="897" spans="1:17" x14ac:dyDescent="0.25">
      <c r="A897">
        <v>896</v>
      </c>
      <c r="B897">
        <v>212.649899</v>
      </c>
      <c r="C897" s="3">
        <v>1</v>
      </c>
      <c r="H897">
        <v>221.97989799999999</v>
      </c>
      <c r="I897" s="4">
        <v>4</v>
      </c>
      <c r="P897">
        <v>2</v>
      </c>
      <c r="Q897" t="str">
        <f t="shared" si="14"/>
        <v>14</v>
      </c>
    </row>
    <row r="898" spans="1:17" x14ac:dyDescent="0.25">
      <c r="A898">
        <v>897</v>
      </c>
      <c r="B898">
        <v>212.658738</v>
      </c>
      <c r="C898" s="3">
        <v>1</v>
      </c>
      <c r="H898">
        <v>222.024394</v>
      </c>
      <c r="I898" s="4">
        <v>4</v>
      </c>
      <c r="P898">
        <v>2</v>
      </c>
      <c r="Q898" t="str">
        <f t="shared" ref="Q898:Q961" si="15">CONCATENATE(C898,E898,G898,I898)</f>
        <v>14</v>
      </c>
    </row>
    <row r="899" spans="1:17" x14ac:dyDescent="0.25">
      <c r="A899">
        <v>898</v>
      </c>
      <c r="B899">
        <v>212.68808100000001</v>
      </c>
      <c r="C899" s="3">
        <v>1</v>
      </c>
      <c r="H899">
        <v>222.03732400000001</v>
      </c>
      <c r="I899" s="4">
        <v>4</v>
      </c>
      <c r="P899">
        <v>2</v>
      </c>
      <c r="Q899" t="str">
        <f t="shared" si="15"/>
        <v>14</v>
      </c>
    </row>
    <row r="900" spans="1:17" x14ac:dyDescent="0.25">
      <c r="A900">
        <v>899</v>
      </c>
      <c r="B900">
        <v>212.62040400000001</v>
      </c>
      <c r="C900" s="3">
        <v>1</v>
      </c>
      <c r="H900">
        <v>221.970505</v>
      </c>
      <c r="I900" s="4">
        <v>4</v>
      </c>
      <c r="P900">
        <v>2</v>
      </c>
      <c r="Q900" t="str">
        <f t="shared" si="15"/>
        <v>14</v>
      </c>
    </row>
    <row r="901" spans="1:17" x14ac:dyDescent="0.25">
      <c r="A901">
        <v>900</v>
      </c>
      <c r="B901">
        <v>212.61293000000001</v>
      </c>
      <c r="C901" s="3">
        <v>1</v>
      </c>
      <c r="H901">
        <v>222.02712099999999</v>
      </c>
      <c r="I901" s="4">
        <v>4</v>
      </c>
      <c r="P901">
        <v>2</v>
      </c>
      <c r="Q901" t="str">
        <f t="shared" si="15"/>
        <v>14</v>
      </c>
    </row>
    <row r="902" spans="1:17" x14ac:dyDescent="0.25">
      <c r="A902">
        <v>901</v>
      </c>
      <c r="B902">
        <v>212.55651599999999</v>
      </c>
      <c r="C902" s="3">
        <v>1</v>
      </c>
      <c r="H902">
        <v>222.013081</v>
      </c>
      <c r="I902" s="4">
        <v>4</v>
      </c>
      <c r="P902">
        <v>2</v>
      </c>
      <c r="Q902" t="str">
        <f t="shared" si="15"/>
        <v>14</v>
      </c>
    </row>
    <row r="903" spans="1:17" x14ac:dyDescent="0.25">
      <c r="A903">
        <v>902</v>
      </c>
      <c r="B903">
        <v>212.546111</v>
      </c>
      <c r="C903" s="3">
        <v>1</v>
      </c>
      <c r="H903">
        <v>221.963132</v>
      </c>
      <c r="I903" s="4">
        <v>4</v>
      </c>
      <c r="P903">
        <v>2</v>
      </c>
      <c r="Q903" t="str">
        <f t="shared" si="15"/>
        <v>14</v>
      </c>
    </row>
    <row r="904" spans="1:17" x14ac:dyDescent="0.25">
      <c r="A904">
        <v>903</v>
      </c>
      <c r="B904">
        <v>212.59449499999999</v>
      </c>
      <c r="C904" s="3">
        <v>1</v>
      </c>
      <c r="H904">
        <v>222.046717</v>
      </c>
      <c r="I904" s="4">
        <v>4</v>
      </c>
      <c r="P904">
        <v>2</v>
      </c>
      <c r="Q904" t="str">
        <f t="shared" si="15"/>
        <v>14</v>
      </c>
    </row>
    <row r="905" spans="1:17" x14ac:dyDescent="0.25">
      <c r="A905">
        <v>904</v>
      </c>
      <c r="B905">
        <v>212.52914200000001</v>
      </c>
      <c r="C905" s="3">
        <v>1</v>
      </c>
      <c r="P905">
        <v>1</v>
      </c>
      <c r="Q905" t="str">
        <f t="shared" si="15"/>
        <v>1</v>
      </c>
    </row>
    <row r="906" spans="1:17" x14ac:dyDescent="0.25">
      <c r="A906">
        <v>905</v>
      </c>
      <c r="B906">
        <v>212.649899</v>
      </c>
      <c r="C906" s="3">
        <v>1</v>
      </c>
      <c r="P906">
        <v>1</v>
      </c>
      <c r="Q906" t="str">
        <f t="shared" si="15"/>
        <v>1</v>
      </c>
    </row>
    <row r="907" spans="1:17" x14ac:dyDescent="0.25">
      <c r="A907">
        <v>906</v>
      </c>
      <c r="D907">
        <v>203.10907699999998</v>
      </c>
      <c r="E907" s="2">
        <v>2</v>
      </c>
      <c r="P907">
        <v>1</v>
      </c>
      <c r="Q907" t="str">
        <f t="shared" si="15"/>
        <v>2</v>
      </c>
    </row>
    <row r="908" spans="1:17" x14ac:dyDescent="0.25">
      <c r="A908">
        <v>907</v>
      </c>
      <c r="D908">
        <v>203.09805999999998</v>
      </c>
      <c r="E908" s="2">
        <v>2</v>
      </c>
      <c r="P908">
        <v>1</v>
      </c>
      <c r="Q908" t="str">
        <f t="shared" si="15"/>
        <v>2</v>
      </c>
    </row>
    <row r="909" spans="1:17" x14ac:dyDescent="0.25">
      <c r="A909">
        <v>908</v>
      </c>
      <c r="D909">
        <v>203.112956</v>
      </c>
      <c r="E909" s="2">
        <v>2</v>
      </c>
      <c r="P909">
        <v>1</v>
      </c>
      <c r="Q909" t="str">
        <f t="shared" si="15"/>
        <v>2</v>
      </c>
    </row>
    <row r="910" spans="1:17" x14ac:dyDescent="0.25">
      <c r="A910">
        <v>909</v>
      </c>
      <c r="D910">
        <v>203.11703799999998</v>
      </c>
      <c r="E910" s="2">
        <v>2</v>
      </c>
      <c r="P910">
        <v>1</v>
      </c>
      <c r="Q910" t="str">
        <f t="shared" si="15"/>
        <v>2</v>
      </c>
    </row>
    <row r="911" spans="1:17" x14ac:dyDescent="0.25">
      <c r="A911">
        <v>910</v>
      </c>
      <c r="D911">
        <v>203.127601</v>
      </c>
      <c r="E911" s="2">
        <v>2</v>
      </c>
      <c r="F911">
        <v>207.78132599999998</v>
      </c>
      <c r="G911" s="5">
        <v>3</v>
      </c>
      <c r="P911">
        <v>2</v>
      </c>
      <c r="Q911" t="str">
        <f t="shared" si="15"/>
        <v>23</v>
      </c>
    </row>
    <row r="912" spans="1:17" x14ac:dyDescent="0.25">
      <c r="A912">
        <v>911</v>
      </c>
      <c r="D912">
        <v>203.133723</v>
      </c>
      <c r="E912" s="2">
        <v>2</v>
      </c>
      <c r="F912">
        <v>207.80194</v>
      </c>
      <c r="G912" s="5">
        <v>3</v>
      </c>
      <c r="P912">
        <v>2</v>
      </c>
      <c r="Q912" t="str">
        <f t="shared" si="15"/>
        <v>23</v>
      </c>
    </row>
    <row r="913" spans="1:17" x14ac:dyDescent="0.25">
      <c r="A913">
        <v>912</v>
      </c>
      <c r="D913">
        <v>203.14892499999999</v>
      </c>
      <c r="E913" s="2">
        <v>2</v>
      </c>
      <c r="F913">
        <v>207.76071099999999</v>
      </c>
      <c r="G913" s="5">
        <v>3</v>
      </c>
      <c r="P913">
        <v>2</v>
      </c>
      <c r="Q913" t="str">
        <f t="shared" si="15"/>
        <v>23</v>
      </c>
    </row>
    <row r="914" spans="1:17" x14ac:dyDescent="0.25">
      <c r="A914">
        <v>913</v>
      </c>
      <c r="D914">
        <v>203.20464199999998</v>
      </c>
      <c r="E914" s="2">
        <v>2</v>
      </c>
      <c r="F914">
        <v>207.77795699999999</v>
      </c>
      <c r="G914" s="5">
        <v>3</v>
      </c>
      <c r="P914">
        <v>2</v>
      </c>
      <c r="Q914" t="str">
        <f t="shared" si="15"/>
        <v>23</v>
      </c>
    </row>
    <row r="915" spans="1:17" x14ac:dyDescent="0.25">
      <c r="A915">
        <v>914</v>
      </c>
      <c r="D915">
        <v>203.10907699999998</v>
      </c>
      <c r="E915" s="2">
        <v>2</v>
      </c>
      <c r="F915">
        <v>207.77199099999999</v>
      </c>
      <c r="G915" s="5">
        <v>3</v>
      </c>
      <c r="P915">
        <v>2</v>
      </c>
      <c r="Q915" t="str">
        <f t="shared" si="15"/>
        <v>23</v>
      </c>
    </row>
    <row r="916" spans="1:17" x14ac:dyDescent="0.25">
      <c r="A916">
        <v>915</v>
      </c>
      <c r="F916">
        <v>207.81157999999999</v>
      </c>
      <c r="G916" s="5">
        <v>3</v>
      </c>
      <c r="H916">
        <v>203.28081799999998</v>
      </c>
      <c r="I916" s="4">
        <v>4</v>
      </c>
      <c r="P916">
        <v>2</v>
      </c>
      <c r="Q916" t="str">
        <f t="shared" si="15"/>
        <v>34</v>
      </c>
    </row>
    <row r="917" spans="1:17" x14ac:dyDescent="0.25">
      <c r="A917">
        <v>916</v>
      </c>
      <c r="F917">
        <v>207.81923599999999</v>
      </c>
      <c r="G917" s="5">
        <v>3</v>
      </c>
      <c r="H917">
        <v>203.29596999999998</v>
      </c>
      <c r="I917" s="4">
        <v>4</v>
      </c>
      <c r="P917">
        <v>2</v>
      </c>
      <c r="Q917" t="str">
        <f t="shared" si="15"/>
        <v>34</v>
      </c>
    </row>
    <row r="918" spans="1:17" x14ac:dyDescent="0.25">
      <c r="A918">
        <v>917</v>
      </c>
      <c r="F918">
        <v>207.87709000000001</v>
      </c>
      <c r="G918" s="5">
        <v>3</v>
      </c>
      <c r="H918">
        <v>203.311015</v>
      </c>
      <c r="I918" s="4">
        <v>4</v>
      </c>
      <c r="P918">
        <v>2</v>
      </c>
      <c r="Q918" t="str">
        <f t="shared" si="15"/>
        <v>34</v>
      </c>
    </row>
    <row r="919" spans="1:17" x14ac:dyDescent="0.25">
      <c r="A919">
        <v>918</v>
      </c>
      <c r="F919">
        <v>207.78132599999998</v>
      </c>
      <c r="G919" s="5">
        <v>3</v>
      </c>
      <c r="H919">
        <v>203.323318</v>
      </c>
      <c r="I919" s="4">
        <v>4</v>
      </c>
      <c r="P919">
        <v>2</v>
      </c>
      <c r="Q919" t="str">
        <f t="shared" si="15"/>
        <v>34</v>
      </c>
    </row>
    <row r="920" spans="1:17" x14ac:dyDescent="0.25">
      <c r="A920">
        <v>919</v>
      </c>
      <c r="H920">
        <v>203.306838</v>
      </c>
      <c r="I920" s="4">
        <v>4</v>
      </c>
      <c r="P920">
        <v>1</v>
      </c>
      <c r="Q920" t="str">
        <f t="shared" si="15"/>
        <v>4</v>
      </c>
    </row>
    <row r="921" spans="1:17" x14ac:dyDescent="0.25">
      <c r="A921">
        <v>920</v>
      </c>
      <c r="B921">
        <v>187.06091599999999</v>
      </c>
      <c r="C921" s="3">
        <v>1</v>
      </c>
      <c r="H921">
        <v>203.34464199999999</v>
      </c>
      <c r="I921" s="4">
        <v>4</v>
      </c>
      <c r="P921">
        <v>2</v>
      </c>
      <c r="Q921" t="str">
        <f t="shared" si="15"/>
        <v>14</v>
      </c>
    </row>
    <row r="922" spans="1:17" x14ac:dyDescent="0.25">
      <c r="A922">
        <v>921</v>
      </c>
      <c r="B922">
        <v>187.02652999999998</v>
      </c>
      <c r="C922" s="3">
        <v>1</v>
      </c>
      <c r="H922">
        <v>203.36453899999998</v>
      </c>
      <c r="I922" s="4">
        <v>4</v>
      </c>
      <c r="P922">
        <v>2</v>
      </c>
      <c r="Q922" t="str">
        <f t="shared" si="15"/>
        <v>14</v>
      </c>
    </row>
    <row r="923" spans="1:17" x14ac:dyDescent="0.25">
      <c r="A923">
        <v>922</v>
      </c>
      <c r="B923">
        <v>187.03545700000001</v>
      </c>
      <c r="C923" s="3">
        <v>1</v>
      </c>
      <c r="H923">
        <v>203.28081799999998</v>
      </c>
      <c r="I923" s="4">
        <v>4</v>
      </c>
      <c r="P923">
        <v>2</v>
      </c>
      <c r="Q923" t="str">
        <f t="shared" si="15"/>
        <v>14</v>
      </c>
    </row>
    <row r="924" spans="1:17" x14ac:dyDescent="0.25">
      <c r="A924">
        <v>923</v>
      </c>
      <c r="B924">
        <v>187.10709299999999</v>
      </c>
      <c r="C924" s="3">
        <v>1</v>
      </c>
      <c r="P924">
        <v>1</v>
      </c>
      <c r="Q924" t="str">
        <f t="shared" si="15"/>
        <v>1</v>
      </c>
    </row>
    <row r="925" spans="1:17" x14ac:dyDescent="0.25">
      <c r="A925">
        <v>924</v>
      </c>
      <c r="B925">
        <v>187.13943799999998</v>
      </c>
      <c r="C925" s="3">
        <v>1</v>
      </c>
      <c r="P925">
        <v>1</v>
      </c>
      <c r="Q925" t="str">
        <f t="shared" si="15"/>
        <v>1</v>
      </c>
    </row>
    <row r="926" spans="1:17" x14ac:dyDescent="0.25">
      <c r="A926">
        <v>925</v>
      </c>
      <c r="B926">
        <v>187.149844</v>
      </c>
      <c r="C926" s="3">
        <v>1</v>
      </c>
      <c r="P926">
        <v>1</v>
      </c>
      <c r="Q926" t="str">
        <f t="shared" si="15"/>
        <v>1</v>
      </c>
    </row>
    <row r="927" spans="1:17" x14ac:dyDescent="0.25">
      <c r="A927">
        <v>926</v>
      </c>
      <c r="B927">
        <v>187.11045799999999</v>
      </c>
      <c r="C927" s="3">
        <v>1</v>
      </c>
      <c r="P927">
        <v>1</v>
      </c>
      <c r="Q927" t="str">
        <f t="shared" si="15"/>
        <v>1</v>
      </c>
    </row>
    <row r="928" spans="1:17" x14ac:dyDescent="0.25">
      <c r="A928">
        <v>927</v>
      </c>
      <c r="B928">
        <v>187.09648099999998</v>
      </c>
      <c r="C928" s="3">
        <v>1</v>
      </c>
      <c r="D928">
        <v>179.78040799999999</v>
      </c>
      <c r="E928" s="2">
        <v>2</v>
      </c>
      <c r="P928">
        <v>2</v>
      </c>
      <c r="Q928" t="str">
        <f t="shared" si="15"/>
        <v>12</v>
      </c>
    </row>
    <row r="929" spans="1:17" x14ac:dyDescent="0.25">
      <c r="A929">
        <v>928</v>
      </c>
      <c r="B929">
        <v>187.116782</v>
      </c>
      <c r="C929" s="3">
        <v>1</v>
      </c>
      <c r="D929">
        <v>179.81081499999999</v>
      </c>
      <c r="E929" s="2">
        <v>2</v>
      </c>
      <c r="P929">
        <v>2</v>
      </c>
      <c r="Q929" t="str">
        <f t="shared" si="15"/>
        <v>12</v>
      </c>
    </row>
    <row r="930" spans="1:17" x14ac:dyDescent="0.25">
      <c r="A930">
        <v>929</v>
      </c>
      <c r="B930">
        <v>187.06091599999999</v>
      </c>
      <c r="C930" s="3">
        <v>1</v>
      </c>
      <c r="D930">
        <v>179.759334</v>
      </c>
      <c r="E930" s="2">
        <v>2</v>
      </c>
      <c r="P930">
        <v>2</v>
      </c>
      <c r="Q930" t="str">
        <f t="shared" si="15"/>
        <v>12</v>
      </c>
    </row>
    <row r="931" spans="1:17" x14ac:dyDescent="0.25">
      <c r="A931">
        <v>930</v>
      </c>
      <c r="D931">
        <v>179.782703</v>
      </c>
      <c r="E931" s="2">
        <v>2</v>
      </c>
      <c r="P931">
        <v>1</v>
      </c>
      <c r="Q931" t="str">
        <f t="shared" si="15"/>
        <v>2</v>
      </c>
    </row>
    <row r="932" spans="1:17" x14ac:dyDescent="0.25">
      <c r="A932">
        <v>931</v>
      </c>
      <c r="D932">
        <v>179.78755100000001</v>
      </c>
      <c r="E932" s="2">
        <v>2</v>
      </c>
      <c r="P932">
        <v>1</v>
      </c>
      <c r="Q932" t="str">
        <f t="shared" si="15"/>
        <v>2</v>
      </c>
    </row>
    <row r="933" spans="1:17" x14ac:dyDescent="0.25">
      <c r="A933">
        <v>932</v>
      </c>
      <c r="D933">
        <v>179.817857</v>
      </c>
      <c r="E933" s="2">
        <v>2</v>
      </c>
      <c r="P933">
        <v>1</v>
      </c>
      <c r="Q933" t="str">
        <f t="shared" si="15"/>
        <v>2</v>
      </c>
    </row>
    <row r="934" spans="1:17" x14ac:dyDescent="0.25">
      <c r="A934">
        <v>933</v>
      </c>
      <c r="D934">
        <v>179.73545999999999</v>
      </c>
      <c r="E934" s="2">
        <v>2</v>
      </c>
      <c r="P934">
        <v>1</v>
      </c>
      <c r="Q934" t="str">
        <f t="shared" si="15"/>
        <v>2</v>
      </c>
    </row>
    <row r="935" spans="1:17" x14ac:dyDescent="0.25">
      <c r="A935">
        <v>934</v>
      </c>
      <c r="D935">
        <v>179.74469299999998</v>
      </c>
      <c r="E935" s="2">
        <v>2</v>
      </c>
      <c r="P935">
        <v>1</v>
      </c>
      <c r="Q935" t="str">
        <f t="shared" si="15"/>
        <v>2</v>
      </c>
    </row>
    <row r="936" spans="1:17" x14ac:dyDescent="0.25">
      <c r="A936">
        <v>935</v>
      </c>
      <c r="D936">
        <v>179.78040799999999</v>
      </c>
      <c r="E936" s="2">
        <v>2</v>
      </c>
      <c r="F936">
        <v>180.07882599999999</v>
      </c>
      <c r="G936" s="5">
        <v>3</v>
      </c>
      <c r="H936">
        <v>179.56015099999999</v>
      </c>
      <c r="I936" s="4">
        <v>4</v>
      </c>
      <c r="P936">
        <v>3</v>
      </c>
      <c r="Q936" t="str">
        <f t="shared" si="15"/>
        <v>234</v>
      </c>
    </row>
    <row r="937" spans="1:17" x14ac:dyDescent="0.25">
      <c r="A937">
        <v>936</v>
      </c>
      <c r="F937">
        <v>180.05392999999998</v>
      </c>
      <c r="G937" s="5">
        <v>3</v>
      </c>
      <c r="H937">
        <v>179.502498</v>
      </c>
      <c r="I937" s="4">
        <v>4</v>
      </c>
      <c r="P937">
        <v>2</v>
      </c>
      <c r="Q937" t="str">
        <f t="shared" si="15"/>
        <v>34</v>
      </c>
    </row>
    <row r="938" spans="1:17" x14ac:dyDescent="0.25">
      <c r="A938">
        <v>937</v>
      </c>
      <c r="F938">
        <v>180.06525499999998</v>
      </c>
      <c r="G938" s="5">
        <v>3</v>
      </c>
      <c r="H938">
        <v>179.55948799999999</v>
      </c>
      <c r="I938" s="4">
        <v>4</v>
      </c>
      <c r="P938">
        <v>2</v>
      </c>
      <c r="Q938" t="str">
        <f t="shared" si="15"/>
        <v>34</v>
      </c>
    </row>
    <row r="939" spans="1:17" x14ac:dyDescent="0.25">
      <c r="A939">
        <v>938</v>
      </c>
      <c r="F939">
        <v>180.048314</v>
      </c>
      <c r="G939" s="5">
        <v>3</v>
      </c>
      <c r="H939">
        <v>179.56974299999999</v>
      </c>
      <c r="I939" s="4">
        <v>4</v>
      </c>
      <c r="P939">
        <v>2</v>
      </c>
      <c r="Q939" t="str">
        <f t="shared" si="15"/>
        <v>34</v>
      </c>
    </row>
    <row r="940" spans="1:17" x14ac:dyDescent="0.25">
      <c r="A940">
        <v>939</v>
      </c>
      <c r="F940">
        <v>180.062907</v>
      </c>
      <c r="G940" s="5">
        <v>3</v>
      </c>
      <c r="H940">
        <v>179.566327</v>
      </c>
      <c r="I940" s="4">
        <v>4</v>
      </c>
      <c r="P940">
        <v>2</v>
      </c>
      <c r="Q940" t="str">
        <f t="shared" si="15"/>
        <v>34</v>
      </c>
    </row>
    <row r="941" spans="1:17" x14ac:dyDescent="0.25">
      <c r="A941">
        <v>940</v>
      </c>
      <c r="F941">
        <v>180.071428</v>
      </c>
      <c r="G941" s="5">
        <v>3</v>
      </c>
      <c r="H941">
        <v>179.59566000000001</v>
      </c>
      <c r="I941" s="4">
        <v>4</v>
      </c>
      <c r="P941">
        <v>2</v>
      </c>
      <c r="Q941" t="str">
        <f t="shared" si="15"/>
        <v>34</v>
      </c>
    </row>
    <row r="942" spans="1:17" x14ac:dyDescent="0.25">
      <c r="A942">
        <v>941</v>
      </c>
      <c r="F942">
        <v>180.11683599999998</v>
      </c>
      <c r="G942" s="5">
        <v>3</v>
      </c>
      <c r="H942">
        <v>179.58596899999998</v>
      </c>
      <c r="I942" s="4">
        <v>4</v>
      </c>
      <c r="P942">
        <v>2</v>
      </c>
      <c r="Q942" t="str">
        <f t="shared" si="15"/>
        <v>34</v>
      </c>
    </row>
    <row r="943" spans="1:17" x14ac:dyDescent="0.25">
      <c r="A943">
        <v>942</v>
      </c>
      <c r="F943">
        <v>180.07882599999999</v>
      </c>
      <c r="G943" s="5">
        <v>3</v>
      </c>
      <c r="H943">
        <v>179.56310999999999</v>
      </c>
      <c r="I943" s="4">
        <v>4</v>
      </c>
      <c r="P943">
        <v>2</v>
      </c>
      <c r="Q943" t="str">
        <f t="shared" si="15"/>
        <v>34</v>
      </c>
    </row>
    <row r="944" spans="1:17" x14ac:dyDescent="0.25">
      <c r="A944">
        <v>943</v>
      </c>
      <c r="H944">
        <v>179.56015099999999</v>
      </c>
      <c r="I944" s="4">
        <v>4</v>
      </c>
      <c r="P944">
        <v>1</v>
      </c>
      <c r="Q944" t="str">
        <f t="shared" si="15"/>
        <v>4</v>
      </c>
    </row>
    <row r="945" spans="1:17" x14ac:dyDescent="0.25">
      <c r="A945">
        <v>944</v>
      </c>
      <c r="H945">
        <v>179.56015099999999</v>
      </c>
      <c r="I945" s="4">
        <v>4</v>
      </c>
      <c r="P945">
        <v>1</v>
      </c>
      <c r="Q945" t="str">
        <f t="shared" si="15"/>
        <v>4</v>
      </c>
    </row>
    <row r="946" spans="1:17" x14ac:dyDescent="0.25">
      <c r="A946">
        <v>945</v>
      </c>
      <c r="B946">
        <v>161.05882600000001</v>
      </c>
      <c r="C946" s="3">
        <v>1</v>
      </c>
      <c r="P946">
        <v>1</v>
      </c>
      <c r="Q946" t="str">
        <f t="shared" si="15"/>
        <v>1</v>
      </c>
    </row>
    <row r="947" spans="1:17" x14ac:dyDescent="0.25">
      <c r="A947">
        <v>946</v>
      </c>
      <c r="B947">
        <v>161.04489699999999</v>
      </c>
      <c r="C947" s="3">
        <v>1</v>
      </c>
      <c r="P947">
        <v>1</v>
      </c>
      <c r="Q947" t="str">
        <f t="shared" si="15"/>
        <v>1</v>
      </c>
    </row>
    <row r="948" spans="1:17" x14ac:dyDescent="0.25">
      <c r="A948">
        <v>947</v>
      </c>
      <c r="B948">
        <v>160.99066199999999</v>
      </c>
      <c r="C948" s="3">
        <v>1</v>
      </c>
      <c r="P948">
        <v>1</v>
      </c>
      <c r="Q948" t="str">
        <f t="shared" si="15"/>
        <v>1</v>
      </c>
    </row>
    <row r="949" spans="1:17" x14ac:dyDescent="0.25">
      <c r="A949">
        <v>948</v>
      </c>
      <c r="B949">
        <v>161.09703999999999</v>
      </c>
      <c r="C949" s="3">
        <v>1</v>
      </c>
      <c r="P949">
        <v>1</v>
      </c>
      <c r="Q949" t="str">
        <f t="shared" si="15"/>
        <v>1</v>
      </c>
    </row>
    <row r="950" spans="1:17" x14ac:dyDescent="0.25">
      <c r="A950">
        <v>949</v>
      </c>
      <c r="B950">
        <v>161.17688699999999</v>
      </c>
      <c r="C950" s="3">
        <v>1</v>
      </c>
      <c r="P950">
        <v>1</v>
      </c>
      <c r="Q950" t="str">
        <f t="shared" si="15"/>
        <v>1</v>
      </c>
    </row>
    <row r="951" spans="1:17" x14ac:dyDescent="0.25">
      <c r="A951">
        <v>950</v>
      </c>
      <c r="B951">
        <v>161.22234599999999</v>
      </c>
      <c r="C951" s="3">
        <v>1</v>
      </c>
      <c r="D951">
        <v>156.55351899999999</v>
      </c>
      <c r="E951" s="2">
        <v>2</v>
      </c>
      <c r="P951">
        <v>2</v>
      </c>
      <c r="Q951" t="str">
        <f t="shared" si="15"/>
        <v>12</v>
      </c>
    </row>
    <row r="952" spans="1:17" x14ac:dyDescent="0.25">
      <c r="A952">
        <v>951</v>
      </c>
      <c r="B952">
        <v>161.02408</v>
      </c>
      <c r="C952" s="3">
        <v>1</v>
      </c>
      <c r="D952">
        <v>156.54280499999999</v>
      </c>
      <c r="E952" s="2">
        <v>2</v>
      </c>
      <c r="P952">
        <v>2</v>
      </c>
      <c r="Q952" t="str">
        <f t="shared" si="15"/>
        <v>12</v>
      </c>
    </row>
    <row r="953" spans="1:17" x14ac:dyDescent="0.25">
      <c r="A953">
        <v>952</v>
      </c>
      <c r="B953">
        <v>161.05882600000001</v>
      </c>
      <c r="C953" s="3">
        <v>1</v>
      </c>
      <c r="D953">
        <v>156.54663199999999</v>
      </c>
      <c r="E953" s="2">
        <v>2</v>
      </c>
      <c r="P953">
        <v>2</v>
      </c>
      <c r="Q953" t="str">
        <f t="shared" si="15"/>
        <v>12</v>
      </c>
    </row>
    <row r="954" spans="1:17" x14ac:dyDescent="0.25">
      <c r="A954">
        <v>953</v>
      </c>
      <c r="D954">
        <v>156.586479</v>
      </c>
      <c r="E954" s="2">
        <v>2</v>
      </c>
      <c r="P954">
        <v>1</v>
      </c>
      <c r="Q954" t="str">
        <f t="shared" si="15"/>
        <v>2</v>
      </c>
    </row>
    <row r="955" spans="1:17" x14ac:dyDescent="0.25">
      <c r="A955">
        <v>954</v>
      </c>
      <c r="D955">
        <v>156.64785599999999</v>
      </c>
      <c r="E955" s="2">
        <v>2</v>
      </c>
      <c r="P955">
        <v>1</v>
      </c>
      <c r="Q955" t="str">
        <f t="shared" si="15"/>
        <v>2</v>
      </c>
    </row>
    <row r="956" spans="1:17" x14ac:dyDescent="0.25">
      <c r="A956">
        <v>955</v>
      </c>
      <c r="D956">
        <v>156.48755</v>
      </c>
      <c r="E956" s="2">
        <v>2</v>
      </c>
      <c r="P956">
        <v>1</v>
      </c>
      <c r="Q956" t="str">
        <f t="shared" si="15"/>
        <v>2</v>
      </c>
    </row>
    <row r="957" spans="1:17" x14ac:dyDescent="0.25">
      <c r="A957">
        <v>956</v>
      </c>
      <c r="D957">
        <v>156.39152999999999</v>
      </c>
      <c r="E957" s="2">
        <v>2</v>
      </c>
      <c r="P957">
        <v>1</v>
      </c>
      <c r="Q957" t="str">
        <f t="shared" si="15"/>
        <v>2</v>
      </c>
    </row>
    <row r="958" spans="1:17" x14ac:dyDescent="0.25">
      <c r="A958">
        <v>957</v>
      </c>
      <c r="D958">
        <v>156.55351899999999</v>
      </c>
      <c r="E958" s="2">
        <v>2</v>
      </c>
      <c r="H958">
        <v>156.284999</v>
      </c>
      <c r="I958" s="4">
        <v>4</v>
      </c>
      <c r="P958">
        <v>2</v>
      </c>
      <c r="Q958" t="str">
        <f t="shared" si="15"/>
        <v>24</v>
      </c>
    </row>
    <row r="959" spans="1:17" x14ac:dyDescent="0.25">
      <c r="A959">
        <v>958</v>
      </c>
      <c r="F959">
        <v>156.107754</v>
      </c>
      <c r="G959" s="5">
        <v>3</v>
      </c>
      <c r="H959">
        <v>156.30132599999999</v>
      </c>
      <c r="I959" s="4">
        <v>4</v>
      </c>
      <c r="P959">
        <v>2</v>
      </c>
      <c r="Q959" t="str">
        <f t="shared" si="15"/>
        <v>34</v>
      </c>
    </row>
    <row r="960" spans="1:17" x14ac:dyDescent="0.25">
      <c r="A960">
        <v>959</v>
      </c>
      <c r="F960">
        <v>156.16561099999998</v>
      </c>
      <c r="G960" s="5">
        <v>3</v>
      </c>
      <c r="H960">
        <v>156.32943699999998</v>
      </c>
      <c r="I960" s="4">
        <v>4</v>
      </c>
      <c r="P960">
        <v>2</v>
      </c>
      <c r="Q960" t="str">
        <f t="shared" si="15"/>
        <v>34</v>
      </c>
    </row>
    <row r="961" spans="1:17" x14ac:dyDescent="0.25">
      <c r="A961">
        <v>960</v>
      </c>
      <c r="F961">
        <v>156.20607000000001</v>
      </c>
      <c r="G961" s="5">
        <v>3</v>
      </c>
      <c r="H961">
        <v>156.30530499999998</v>
      </c>
      <c r="I961" s="4">
        <v>4</v>
      </c>
      <c r="P961">
        <v>2</v>
      </c>
      <c r="Q961" t="str">
        <f t="shared" si="15"/>
        <v>34</v>
      </c>
    </row>
    <row r="962" spans="1:17" x14ac:dyDescent="0.25">
      <c r="A962">
        <v>961</v>
      </c>
      <c r="F962">
        <v>156.12402900000001</v>
      </c>
      <c r="G962" s="5">
        <v>3</v>
      </c>
      <c r="H962">
        <v>156.250305</v>
      </c>
      <c r="I962" s="4">
        <v>4</v>
      </c>
      <c r="P962">
        <v>2</v>
      </c>
      <c r="Q962" t="str">
        <f t="shared" ref="Q962:Q1025" si="16">CONCATENATE(C962,E962,G962,I962)</f>
        <v>34</v>
      </c>
    </row>
    <row r="963" spans="1:17" x14ac:dyDescent="0.25">
      <c r="A963">
        <v>962</v>
      </c>
      <c r="F963">
        <v>156.14300900000001</v>
      </c>
      <c r="G963" s="5">
        <v>3</v>
      </c>
      <c r="H963">
        <v>156.31265199999999</v>
      </c>
      <c r="I963" s="4">
        <v>4</v>
      </c>
      <c r="P963">
        <v>2</v>
      </c>
      <c r="Q963" t="str">
        <f t="shared" si="16"/>
        <v>34</v>
      </c>
    </row>
    <row r="964" spans="1:17" x14ac:dyDescent="0.25">
      <c r="A964">
        <v>963</v>
      </c>
      <c r="F964">
        <v>156.16433599999999</v>
      </c>
      <c r="G964" s="5">
        <v>3</v>
      </c>
      <c r="H964">
        <v>156.35913199999999</v>
      </c>
      <c r="I964" s="4">
        <v>4</v>
      </c>
      <c r="P964">
        <v>2</v>
      </c>
      <c r="Q964" t="str">
        <f t="shared" si="16"/>
        <v>34</v>
      </c>
    </row>
    <row r="965" spans="1:17" x14ac:dyDescent="0.25">
      <c r="A965">
        <v>964</v>
      </c>
      <c r="F965">
        <v>156.153111</v>
      </c>
      <c r="G965" s="5">
        <v>3</v>
      </c>
      <c r="H965">
        <v>156.282141</v>
      </c>
      <c r="I965" s="4">
        <v>4</v>
      </c>
      <c r="P965">
        <v>2</v>
      </c>
      <c r="Q965" t="str">
        <f t="shared" si="16"/>
        <v>34</v>
      </c>
    </row>
    <row r="966" spans="1:17" x14ac:dyDescent="0.25">
      <c r="A966">
        <v>965</v>
      </c>
      <c r="F966">
        <v>156.107754</v>
      </c>
      <c r="G966" s="5">
        <v>3</v>
      </c>
      <c r="H966">
        <v>156.284999</v>
      </c>
      <c r="I966" s="4">
        <v>4</v>
      </c>
      <c r="P966">
        <v>2</v>
      </c>
      <c r="Q966" t="str">
        <f t="shared" si="16"/>
        <v>34</v>
      </c>
    </row>
    <row r="967" spans="1:17" x14ac:dyDescent="0.25">
      <c r="A967">
        <v>966</v>
      </c>
      <c r="B967">
        <v>128.65897799999999</v>
      </c>
      <c r="C967" s="3">
        <v>1</v>
      </c>
      <c r="P967">
        <v>1</v>
      </c>
      <c r="Q967" t="str">
        <f t="shared" si="16"/>
        <v>1</v>
      </c>
    </row>
    <row r="968" spans="1:17" x14ac:dyDescent="0.25">
      <c r="A968">
        <v>967</v>
      </c>
      <c r="B968">
        <v>128.604646</v>
      </c>
      <c r="C968" s="3">
        <v>1</v>
      </c>
      <c r="P968">
        <v>1</v>
      </c>
      <c r="Q968" t="str">
        <f t="shared" si="16"/>
        <v>1</v>
      </c>
    </row>
    <row r="969" spans="1:17" x14ac:dyDescent="0.25">
      <c r="A969">
        <v>968</v>
      </c>
      <c r="B969">
        <v>128.67805900000002</v>
      </c>
      <c r="C969" s="3">
        <v>1</v>
      </c>
      <c r="P969">
        <v>1</v>
      </c>
      <c r="Q969" t="str">
        <f t="shared" si="16"/>
        <v>1</v>
      </c>
    </row>
    <row r="970" spans="1:17" x14ac:dyDescent="0.25">
      <c r="A970">
        <v>969</v>
      </c>
      <c r="B970">
        <v>128.67071200000001</v>
      </c>
      <c r="C970" s="3">
        <v>1</v>
      </c>
      <c r="P970">
        <v>1</v>
      </c>
      <c r="Q970" t="str">
        <f t="shared" si="16"/>
        <v>1</v>
      </c>
    </row>
    <row r="971" spans="1:17" x14ac:dyDescent="0.25">
      <c r="A971">
        <v>970</v>
      </c>
      <c r="B971">
        <v>128.64627200000001</v>
      </c>
      <c r="C971" s="3">
        <v>1</v>
      </c>
      <c r="P971">
        <v>1</v>
      </c>
      <c r="Q971" t="str">
        <f t="shared" si="16"/>
        <v>1</v>
      </c>
    </row>
    <row r="972" spans="1:17" x14ac:dyDescent="0.25">
      <c r="A972">
        <v>971</v>
      </c>
      <c r="B972">
        <v>128.657197</v>
      </c>
      <c r="C972" s="3">
        <v>1</v>
      </c>
      <c r="D972">
        <v>123.573521</v>
      </c>
      <c r="E972" s="2">
        <v>2</v>
      </c>
      <c r="P972">
        <v>2</v>
      </c>
      <c r="Q972" t="str">
        <f t="shared" si="16"/>
        <v>12</v>
      </c>
    </row>
    <row r="973" spans="1:17" x14ac:dyDescent="0.25">
      <c r="A973">
        <v>972</v>
      </c>
      <c r="B973">
        <v>128.64617200000001</v>
      </c>
      <c r="C973" s="3">
        <v>1</v>
      </c>
      <c r="D973">
        <v>123.56214200000001</v>
      </c>
      <c r="E973" s="2">
        <v>2</v>
      </c>
      <c r="P973">
        <v>2</v>
      </c>
      <c r="Q973" t="str">
        <f t="shared" si="16"/>
        <v>12</v>
      </c>
    </row>
    <row r="974" spans="1:17" x14ac:dyDescent="0.25">
      <c r="A974">
        <v>973</v>
      </c>
      <c r="B974">
        <v>128.61984699999999</v>
      </c>
      <c r="C974" s="3">
        <v>1</v>
      </c>
      <c r="D974">
        <v>123.53801000000001</v>
      </c>
      <c r="E974" s="2">
        <v>2</v>
      </c>
      <c r="P974">
        <v>2</v>
      </c>
      <c r="Q974" t="str">
        <f t="shared" si="16"/>
        <v>12</v>
      </c>
    </row>
    <row r="975" spans="1:17" x14ac:dyDescent="0.25">
      <c r="A975">
        <v>974</v>
      </c>
      <c r="B975">
        <v>128.660764</v>
      </c>
      <c r="C975" s="3">
        <v>1</v>
      </c>
      <c r="D975">
        <v>123.594846</v>
      </c>
      <c r="E975" s="2">
        <v>2</v>
      </c>
      <c r="P975">
        <v>2</v>
      </c>
      <c r="Q975" t="str">
        <f t="shared" si="16"/>
        <v>12</v>
      </c>
    </row>
    <row r="976" spans="1:17" x14ac:dyDescent="0.25">
      <c r="A976">
        <v>975</v>
      </c>
      <c r="D976">
        <v>123.599999</v>
      </c>
      <c r="E976" s="2">
        <v>2</v>
      </c>
      <c r="P976">
        <v>1</v>
      </c>
      <c r="Q976" t="str">
        <f t="shared" si="16"/>
        <v>2</v>
      </c>
    </row>
    <row r="977" spans="1:17" x14ac:dyDescent="0.25">
      <c r="A977">
        <v>976</v>
      </c>
      <c r="D977">
        <v>123.62254800000001</v>
      </c>
      <c r="E977" s="2">
        <v>2</v>
      </c>
      <c r="P977">
        <v>1</v>
      </c>
      <c r="Q977" t="str">
        <f t="shared" si="16"/>
        <v>2</v>
      </c>
    </row>
    <row r="978" spans="1:17" x14ac:dyDescent="0.25">
      <c r="A978">
        <v>977</v>
      </c>
      <c r="D978">
        <v>123.63148200000001</v>
      </c>
      <c r="E978" s="2">
        <v>2</v>
      </c>
      <c r="P978">
        <v>1</v>
      </c>
      <c r="Q978" t="str">
        <f t="shared" si="16"/>
        <v>2</v>
      </c>
    </row>
    <row r="979" spans="1:17" x14ac:dyDescent="0.25">
      <c r="A979">
        <v>978</v>
      </c>
      <c r="D979">
        <v>123.57173600000002</v>
      </c>
      <c r="E979" s="2">
        <v>2</v>
      </c>
      <c r="P979">
        <v>1</v>
      </c>
      <c r="Q979" t="str">
        <f t="shared" si="16"/>
        <v>2</v>
      </c>
    </row>
    <row r="980" spans="1:17" x14ac:dyDescent="0.25">
      <c r="A980">
        <v>979</v>
      </c>
      <c r="D980">
        <v>123.573521</v>
      </c>
      <c r="E980" s="2">
        <v>2</v>
      </c>
      <c r="F980">
        <v>122.96714500000002</v>
      </c>
      <c r="G980" s="5">
        <v>3</v>
      </c>
      <c r="P980">
        <v>2</v>
      </c>
      <c r="Q980" t="str">
        <f t="shared" si="16"/>
        <v>23</v>
      </c>
    </row>
    <row r="981" spans="1:17" x14ac:dyDescent="0.25">
      <c r="A981">
        <v>980</v>
      </c>
      <c r="F981">
        <v>123.04005100000001</v>
      </c>
      <c r="G981" s="5">
        <v>3</v>
      </c>
      <c r="H981">
        <v>122.67913100000001</v>
      </c>
      <c r="I981" s="4">
        <v>4</v>
      </c>
      <c r="P981">
        <v>2</v>
      </c>
      <c r="Q981" t="str">
        <f t="shared" si="16"/>
        <v>34</v>
      </c>
    </row>
    <row r="982" spans="1:17" x14ac:dyDescent="0.25">
      <c r="A982">
        <v>981</v>
      </c>
      <c r="F982">
        <v>122.98872500000002</v>
      </c>
      <c r="G982" s="5">
        <v>3</v>
      </c>
      <c r="H982">
        <v>122.58612100000001</v>
      </c>
      <c r="I982" s="4">
        <v>4</v>
      </c>
      <c r="P982">
        <v>2</v>
      </c>
      <c r="Q982" t="str">
        <f t="shared" si="16"/>
        <v>34</v>
      </c>
    </row>
    <row r="983" spans="1:17" x14ac:dyDescent="0.25">
      <c r="A983">
        <v>982</v>
      </c>
      <c r="F983">
        <v>122.99046000000001</v>
      </c>
      <c r="G983" s="5">
        <v>3</v>
      </c>
      <c r="H983">
        <v>122.60076600000001</v>
      </c>
      <c r="I983" s="4">
        <v>4</v>
      </c>
      <c r="P983">
        <v>2</v>
      </c>
      <c r="Q983" t="str">
        <f t="shared" si="16"/>
        <v>34</v>
      </c>
    </row>
    <row r="984" spans="1:17" x14ac:dyDescent="0.25">
      <c r="A984">
        <v>983</v>
      </c>
      <c r="F984">
        <v>123.077855</v>
      </c>
      <c r="G984" s="5">
        <v>3</v>
      </c>
      <c r="H984">
        <v>122.67132600000001</v>
      </c>
      <c r="I984" s="4">
        <v>4</v>
      </c>
      <c r="P984">
        <v>2</v>
      </c>
      <c r="Q984" t="str">
        <f t="shared" si="16"/>
        <v>34</v>
      </c>
    </row>
    <row r="985" spans="1:17" x14ac:dyDescent="0.25">
      <c r="A985">
        <v>984</v>
      </c>
      <c r="F985">
        <v>123.044183</v>
      </c>
      <c r="G985" s="5">
        <v>3</v>
      </c>
      <c r="H985">
        <v>122.66841600000001</v>
      </c>
      <c r="I985" s="4">
        <v>4</v>
      </c>
      <c r="P985">
        <v>2</v>
      </c>
      <c r="Q985" t="str">
        <f t="shared" si="16"/>
        <v>34</v>
      </c>
    </row>
    <row r="986" spans="1:17" x14ac:dyDescent="0.25">
      <c r="A986">
        <v>985</v>
      </c>
      <c r="F986">
        <v>123.014081</v>
      </c>
      <c r="G986" s="5">
        <v>3</v>
      </c>
      <c r="H986">
        <v>122.67489700000002</v>
      </c>
      <c r="I986" s="4">
        <v>4</v>
      </c>
      <c r="P986">
        <v>2</v>
      </c>
      <c r="Q986" t="str">
        <f t="shared" si="16"/>
        <v>34</v>
      </c>
    </row>
    <row r="987" spans="1:17" x14ac:dyDescent="0.25">
      <c r="A987">
        <v>986</v>
      </c>
      <c r="F987">
        <v>123.08662900000002</v>
      </c>
      <c r="G987" s="5">
        <v>3</v>
      </c>
      <c r="H987">
        <v>122.748265</v>
      </c>
      <c r="I987" s="4">
        <v>4</v>
      </c>
      <c r="P987">
        <v>2</v>
      </c>
      <c r="Q987" t="str">
        <f t="shared" si="16"/>
        <v>34</v>
      </c>
    </row>
    <row r="988" spans="1:17" x14ac:dyDescent="0.25">
      <c r="A988">
        <v>987</v>
      </c>
      <c r="F988">
        <v>122.96714500000002</v>
      </c>
      <c r="G988" s="5">
        <v>3</v>
      </c>
      <c r="H988">
        <v>122.74306200000001</v>
      </c>
      <c r="I988" s="4">
        <v>4</v>
      </c>
      <c r="P988">
        <v>2</v>
      </c>
      <c r="Q988" t="str">
        <f t="shared" si="16"/>
        <v>34</v>
      </c>
    </row>
    <row r="989" spans="1:17" x14ac:dyDescent="0.25">
      <c r="A989">
        <v>988</v>
      </c>
      <c r="H989">
        <v>122.67913100000001</v>
      </c>
      <c r="I989" s="4">
        <v>4</v>
      </c>
      <c r="P989">
        <v>1</v>
      </c>
      <c r="Q989" t="str">
        <f t="shared" si="16"/>
        <v>4</v>
      </c>
    </row>
    <row r="990" spans="1:17" x14ac:dyDescent="0.25">
      <c r="A990">
        <v>989</v>
      </c>
      <c r="B990">
        <v>102.60459200000001</v>
      </c>
      <c r="C990" s="3">
        <v>1</v>
      </c>
      <c r="P990">
        <v>1</v>
      </c>
      <c r="Q990" t="str">
        <f t="shared" si="16"/>
        <v>1</v>
      </c>
    </row>
    <row r="991" spans="1:17" x14ac:dyDescent="0.25">
      <c r="A991">
        <v>990</v>
      </c>
      <c r="B991">
        <v>102.548316</v>
      </c>
      <c r="C991" s="3">
        <v>1</v>
      </c>
      <c r="P991">
        <v>1</v>
      </c>
      <c r="Q991" t="str">
        <f t="shared" si="16"/>
        <v>1</v>
      </c>
    </row>
    <row r="992" spans="1:17" x14ac:dyDescent="0.25">
      <c r="A992">
        <v>991</v>
      </c>
      <c r="B992">
        <v>102.579745</v>
      </c>
      <c r="C992" s="3">
        <v>1</v>
      </c>
      <c r="P992">
        <v>1</v>
      </c>
      <c r="Q992" t="str">
        <f t="shared" si="16"/>
        <v>1</v>
      </c>
    </row>
    <row r="993" spans="1:17" x14ac:dyDescent="0.25">
      <c r="A993">
        <v>992</v>
      </c>
      <c r="B993">
        <v>102.59372400000001</v>
      </c>
      <c r="C993" s="3">
        <v>1</v>
      </c>
      <c r="P993">
        <v>1</v>
      </c>
      <c r="Q993" t="str">
        <f t="shared" si="16"/>
        <v>1</v>
      </c>
    </row>
    <row r="994" spans="1:17" x14ac:dyDescent="0.25">
      <c r="A994">
        <v>993</v>
      </c>
      <c r="B994">
        <v>102.553572</v>
      </c>
      <c r="C994" s="3">
        <v>1</v>
      </c>
      <c r="D994">
        <v>97.674847</v>
      </c>
      <c r="E994" s="2">
        <v>2</v>
      </c>
      <c r="P994">
        <v>2</v>
      </c>
      <c r="Q994" t="str">
        <f t="shared" si="16"/>
        <v>12</v>
      </c>
    </row>
    <row r="995" spans="1:17" x14ac:dyDescent="0.25">
      <c r="A995">
        <v>994</v>
      </c>
      <c r="B995">
        <v>102.48336500000001</v>
      </c>
      <c r="C995" s="3">
        <v>1</v>
      </c>
      <c r="D995">
        <v>97.635356000000002</v>
      </c>
      <c r="E995" s="2">
        <v>2</v>
      </c>
      <c r="P995">
        <v>2</v>
      </c>
      <c r="Q995" t="str">
        <f t="shared" si="16"/>
        <v>12</v>
      </c>
    </row>
    <row r="996" spans="1:17" x14ac:dyDescent="0.25">
      <c r="A996">
        <v>995</v>
      </c>
      <c r="B996">
        <v>102.586787</v>
      </c>
      <c r="C996" s="3">
        <v>1</v>
      </c>
      <c r="D996">
        <v>97.644694000000001</v>
      </c>
      <c r="E996" s="2">
        <v>2</v>
      </c>
      <c r="P996">
        <v>2</v>
      </c>
      <c r="Q996" t="str">
        <f t="shared" si="16"/>
        <v>12</v>
      </c>
    </row>
    <row r="997" spans="1:17" x14ac:dyDescent="0.25">
      <c r="A997">
        <v>996</v>
      </c>
      <c r="B997">
        <v>102.538827</v>
      </c>
      <c r="C997" s="3">
        <v>1</v>
      </c>
      <c r="D997">
        <v>97.614590000000007</v>
      </c>
      <c r="E997" s="2">
        <v>2</v>
      </c>
      <c r="P997">
        <v>2</v>
      </c>
      <c r="Q997" t="str">
        <f t="shared" si="16"/>
        <v>12</v>
      </c>
    </row>
    <row r="998" spans="1:17" x14ac:dyDescent="0.25">
      <c r="A998">
        <v>997</v>
      </c>
      <c r="B998">
        <v>102.60459200000001</v>
      </c>
      <c r="C998" s="3">
        <v>1</v>
      </c>
      <c r="D998">
        <v>97.629134000000008</v>
      </c>
      <c r="E998" s="2">
        <v>2</v>
      </c>
      <c r="P998">
        <v>2</v>
      </c>
      <c r="Q998" t="str">
        <f t="shared" si="16"/>
        <v>12</v>
      </c>
    </row>
    <row r="999" spans="1:17" x14ac:dyDescent="0.25">
      <c r="A999">
        <v>998</v>
      </c>
      <c r="D999">
        <v>97.589745000000008</v>
      </c>
      <c r="E999" s="2">
        <v>2</v>
      </c>
      <c r="P999">
        <v>1</v>
      </c>
      <c r="Q999" t="str">
        <f t="shared" si="16"/>
        <v>2</v>
      </c>
    </row>
    <row r="1000" spans="1:17" x14ac:dyDescent="0.25">
      <c r="A1000">
        <v>999</v>
      </c>
      <c r="D1000">
        <v>97.61576500000001</v>
      </c>
      <c r="E1000" s="2">
        <v>2</v>
      </c>
      <c r="P1000">
        <v>1</v>
      </c>
      <c r="Q1000" t="str">
        <f t="shared" si="16"/>
        <v>2</v>
      </c>
    </row>
    <row r="1001" spans="1:17" x14ac:dyDescent="0.25">
      <c r="A1001">
        <v>1000</v>
      </c>
      <c r="D1001">
        <v>97.592500000000001</v>
      </c>
      <c r="E1001" s="2">
        <v>2</v>
      </c>
      <c r="P1001">
        <v>1</v>
      </c>
      <c r="Q1001" t="str">
        <f t="shared" si="16"/>
        <v>2</v>
      </c>
    </row>
    <row r="1002" spans="1:17" x14ac:dyDescent="0.25">
      <c r="A1002">
        <v>1001</v>
      </c>
      <c r="D1002">
        <v>97.674847</v>
      </c>
      <c r="E1002" s="2">
        <v>2</v>
      </c>
      <c r="P1002">
        <v>1</v>
      </c>
      <c r="Q1002" t="str">
        <f t="shared" si="16"/>
        <v>2</v>
      </c>
    </row>
    <row r="1003" spans="1:17" x14ac:dyDescent="0.25">
      <c r="A1003">
        <v>1002</v>
      </c>
      <c r="F1003">
        <v>96.892705000000007</v>
      </c>
      <c r="G1003" s="5">
        <v>3</v>
      </c>
      <c r="H1003">
        <v>96.669387</v>
      </c>
      <c r="I1003" s="4">
        <v>4</v>
      </c>
      <c r="P1003">
        <v>2</v>
      </c>
      <c r="Q1003" t="str">
        <f t="shared" si="16"/>
        <v>34</v>
      </c>
    </row>
    <row r="1004" spans="1:17" x14ac:dyDescent="0.25">
      <c r="A1004">
        <v>1003</v>
      </c>
      <c r="F1004">
        <v>96.872601000000003</v>
      </c>
      <c r="G1004" s="5">
        <v>3</v>
      </c>
      <c r="H1004">
        <v>96.60392800000001</v>
      </c>
      <c r="I1004" s="4">
        <v>4</v>
      </c>
      <c r="P1004">
        <v>2</v>
      </c>
      <c r="Q1004" t="str">
        <f t="shared" si="16"/>
        <v>34</v>
      </c>
    </row>
    <row r="1005" spans="1:17" x14ac:dyDescent="0.25">
      <c r="A1005">
        <v>1004</v>
      </c>
      <c r="F1005">
        <v>96.866275000000002</v>
      </c>
      <c r="G1005" s="5">
        <v>3</v>
      </c>
      <c r="H1005">
        <v>96.605153000000001</v>
      </c>
      <c r="I1005" s="4">
        <v>4</v>
      </c>
      <c r="P1005">
        <v>2</v>
      </c>
      <c r="Q1005" t="str">
        <f t="shared" si="16"/>
        <v>34</v>
      </c>
    </row>
    <row r="1006" spans="1:17" x14ac:dyDescent="0.25">
      <c r="A1006">
        <v>1005</v>
      </c>
      <c r="F1006">
        <v>96.89127400000001</v>
      </c>
      <c r="G1006" s="5">
        <v>3</v>
      </c>
      <c r="H1006">
        <v>96.61632800000001</v>
      </c>
      <c r="I1006" s="4">
        <v>4</v>
      </c>
      <c r="P1006">
        <v>2</v>
      </c>
      <c r="Q1006" t="str">
        <f t="shared" si="16"/>
        <v>34</v>
      </c>
    </row>
    <row r="1007" spans="1:17" x14ac:dyDescent="0.25">
      <c r="A1007">
        <v>1006</v>
      </c>
      <c r="F1007">
        <v>96.879287000000005</v>
      </c>
      <c r="G1007" s="5">
        <v>3</v>
      </c>
      <c r="H1007">
        <v>96.579490000000007</v>
      </c>
      <c r="I1007" s="4">
        <v>4</v>
      </c>
      <c r="P1007">
        <v>2</v>
      </c>
      <c r="Q1007" t="str">
        <f t="shared" si="16"/>
        <v>34</v>
      </c>
    </row>
    <row r="1008" spans="1:17" x14ac:dyDescent="0.25">
      <c r="A1008">
        <v>1007</v>
      </c>
      <c r="F1008">
        <v>96.845765</v>
      </c>
      <c r="G1008" s="5">
        <v>3</v>
      </c>
      <c r="H1008">
        <v>96.55244900000001</v>
      </c>
      <c r="I1008" s="4">
        <v>4</v>
      </c>
      <c r="P1008">
        <v>2</v>
      </c>
      <c r="Q1008" t="str">
        <f t="shared" si="16"/>
        <v>34</v>
      </c>
    </row>
    <row r="1009" spans="1:17" x14ac:dyDescent="0.25">
      <c r="A1009">
        <v>1008</v>
      </c>
      <c r="F1009">
        <v>96.780818000000011</v>
      </c>
      <c r="G1009" s="5">
        <v>3</v>
      </c>
      <c r="H1009">
        <v>96.557143000000011</v>
      </c>
      <c r="I1009" s="4">
        <v>4</v>
      </c>
      <c r="P1009">
        <v>2</v>
      </c>
      <c r="Q1009" t="str">
        <f t="shared" si="16"/>
        <v>34</v>
      </c>
    </row>
    <row r="1010" spans="1:17" x14ac:dyDescent="0.25">
      <c r="A1010">
        <v>1009</v>
      </c>
      <c r="F1010">
        <v>96.892705000000007</v>
      </c>
      <c r="G1010" s="5">
        <v>3</v>
      </c>
      <c r="H1010">
        <v>96.58658100000001</v>
      </c>
      <c r="I1010" s="4">
        <v>4</v>
      </c>
      <c r="P1010">
        <v>2</v>
      </c>
      <c r="Q1010" t="str">
        <f t="shared" si="16"/>
        <v>34</v>
      </c>
    </row>
    <row r="1011" spans="1:17" x14ac:dyDescent="0.25">
      <c r="A1011">
        <v>1010</v>
      </c>
      <c r="F1011">
        <v>96.892705000000007</v>
      </c>
      <c r="G1011" s="5">
        <v>3</v>
      </c>
      <c r="H1011">
        <v>96.515509000000009</v>
      </c>
      <c r="I1011" s="4">
        <v>4</v>
      </c>
      <c r="P1011">
        <v>2</v>
      </c>
      <c r="Q1011" t="str">
        <f t="shared" si="16"/>
        <v>34</v>
      </c>
    </row>
    <row r="1012" spans="1:17" x14ac:dyDescent="0.25">
      <c r="A1012">
        <v>1011</v>
      </c>
      <c r="B1012">
        <v>79.341479000000007</v>
      </c>
      <c r="C1012" s="3">
        <v>1</v>
      </c>
      <c r="H1012">
        <v>96.669387</v>
      </c>
      <c r="I1012" s="4">
        <v>4</v>
      </c>
      <c r="P1012">
        <v>2</v>
      </c>
      <c r="Q1012" t="str">
        <f t="shared" si="16"/>
        <v>14</v>
      </c>
    </row>
    <row r="1013" spans="1:17" x14ac:dyDescent="0.25">
      <c r="A1013">
        <v>1012</v>
      </c>
      <c r="B1013">
        <v>79.316021000000006</v>
      </c>
      <c r="C1013" s="3">
        <v>1</v>
      </c>
      <c r="P1013">
        <v>1</v>
      </c>
      <c r="Q1013" t="str">
        <f t="shared" si="16"/>
        <v>1</v>
      </c>
    </row>
    <row r="1014" spans="1:17" x14ac:dyDescent="0.25">
      <c r="A1014">
        <v>1013</v>
      </c>
      <c r="B1014">
        <v>79.343878000000004</v>
      </c>
      <c r="C1014" s="3">
        <v>1</v>
      </c>
      <c r="P1014">
        <v>1</v>
      </c>
      <c r="Q1014" t="str">
        <f t="shared" si="16"/>
        <v>1</v>
      </c>
    </row>
    <row r="1015" spans="1:17" x14ac:dyDescent="0.25">
      <c r="A1015">
        <v>1014</v>
      </c>
      <c r="B1015">
        <v>79.341327000000007</v>
      </c>
      <c r="C1015" s="3">
        <v>1</v>
      </c>
      <c r="P1015">
        <v>1</v>
      </c>
      <c r="Q1015" t="str">
        <f t="shared" si="16"/>
        <v>1</v>
      </c>
    </row>
    <row r="1016" spans="1:17" x14ac:dyDescent="0.25">
      <c r="A1016">
        <v>1015</v>
      </c>
      <c r="B1016">
        <v>79.349285000000009</v>
      </c>
      <c r="C1016" s="3">
        <v>1</v>
      </c>
      <c r="P1016">
        <v>1</v>
      </c>
      <c r="Q1016" t="str">
        <f t="shared" si="16"/>
        <v>1</v>
      </c>
    </row>
    <row r="1017" spans="1:17" x14ac:dyDescent="0.25">
      <c r="A1017">
        <v>1016</v>
      </c>
      <c r="B1017">
        <v>79.326990000000009</v>
      </c>
      <c r="C1017" s="3">
        <v>1</v>
      </c>
      <c r="D1017">
        <v>75.467959000000008</v>
      </c>
      <c r="E1017" s="2">
        <v>2</v>
      </c>
      <c r="P1017">
        <v>2</v>
      </c>
      <c r="Q1017" t="str">
        <f t="shared" si="16"/>
        <v>12</v>
      </c>
    </row>
    <row r="1018" spans="1:17" x14ac:dyDescent="0.25">
      <c r="A1018">
        <v>1017</v>
      </c>
      <c r="B1018">
        <v>79.380051000000009</v>
      </c>
      <c r="C1018" s="3">
        <v>1</v>
      </c>
      <c r="D1018">
        <v>75.491072000000003</v>
      </c>
      <c r="E1018" s="2">
        <v>2</v>
      </c>
      <c r="P1018">
        <v>2</v>
      </c>
      <c r="Q1018" t="str">
        <f t="shared" si="16"/>
        <v>12</v>
      </c>
    </row>
    <row r="1019" spans="1:17" x14ac:dyDescent="0.25">
      <c r="A1019">
        <v>1018</v>
      </c>
      <c r="B1019">
        <v>79.298622000000009</v>
      </c>
      <c r="C1019" s="3">
        <v>1</v>
      </c>
      <c r="D1019">
        <v>75.500969000000012</v>
      </c>
      <c r="E1019" s="2">
        <v>2</v>
      </c>
      <c r="P1019">
        <v>2</v>
      </c>
      <c r="Q1019" t="str">
        <f t="shared" si="16"/>
        <v>12</v>
      </c>
    </row>
    <row r="1020" spans="1:17" x14ac:dyDescent="0.25">
      <c r="A1020">
        <v>1019</v>
      </c>
      <c r="B1020">
        <v>79.341479000000007</v>
      </c>
      <c r="C1020" s="3">
        <v>1</v>
      </c>
      <c r="D1020">
        <v>75.473725000000002</v>
      </c>
      <c r="E1020" s="2">
        <v>2</v>
      </c>
      <c r="P1020">
        <v>2</v>
      </c>
      <c r="Q1020" t="str">
        <f t="shared" si="16"/>
        <v>12</v>
      </c>
    </row>
    <row r="1021" spans="1:17" x14ac:dyDescent="0.25">
      <c r="A1021">
        <v>1020</v>
      </c>
      <c r="B1021">
        <v>79.341479000000007</v>
      </c>
      <c r="C1021" s="3">
        <v>1</v>
      </c>
      <c r="D1021">
        <v>75.470765</v>
      </c>
      <c r="E1021" s="2">
        <v>2</v>
      </c>
      <c r="P1021">
        <v>2</v>
      </c>
      <c r="Q1021" t="str">
        <f t="shared" si="16"/>
        <v>12</v>
      </c>
    </row>
    <row r="1022" spans="1:17" x14ac:dyDescent="0.25">
      <c r="A1022">
        <v>1021</v>
      </c>
      <c r="D1022">
        <v>75.495051000000004</v>
      </c>
      <c r="E1022" s="2">
        <v>2</v>
      </c>
      <c r="P1022">
        <v>1</v>
      </c>
      <c r="Q1022" t="str">
        <f t="shared" si="16"/>
        <v>2</v>
      </c>
    </row>
    <row r="1023" spans="1:17" x14ac:dyDescent="0.25">
      <c r="A1023">
        <v>1022</v>
      </c>
      <c r="D1023">
        <v>75.447704000000002</v>
      </c>
      <c r="E1023" s="2">
        <v>2</v>
      </c>
      <c r="P1023">
        <v>1</v>
      </c>
      <c r="Q1023" t="str">
        <f t="shared" si="16"/>
        <v>2</v>
      </c>
    </row>
    <row r="1024" spans="1:17" x14ac:dyDescent="0.25">
      <c r="A1024">
        <v>1023</v>
      </c>
      <c r="D1024">
        <v>75.467959000000008</v>
      </c>
      <c r="E1024" s="2">
        <v>2</v>
      </c>
      <c r="P1024">
        <v>1</v>
      </c>
      <c r="Q1024" t="str">
        <f t="shared" si="16"/>
        <v>2</v>
      </c>
    </row>
    <row r="1025" spans="1:17" x14ac:dyDescent="0.25">
      <c r="A1025">
        <v>1024</v>
      </c>
      <c r="F1025">
        <v>74.837500000000006</v>
      </c>
      <c r="G1025" s="5">
        <v>3</v>
      </c>
      <c r="P1025">
        <v>1</v>
      </c>
      <c r="Q1025" t="str">
        <f t="shared" si="16"/>
        <v>3</v>
      </c>
    </row>
    <row r="1026" spans="1:17" x14ac:dyDescent="0.25">
      <c r="A1026">
        <v>1025</v>
      </c>
      <c r="F1026">
        <v>74.842908000000008</v>
      </c>
      <c r="G1026" s="5">
        <v>3</v>
      </c>
      <c r="H1026">
        <v>74.269235000000009</v>
      </c>
      <c r="I1026" s="4">
        <v>4</v>
      </c>
      <c r="P1026">
        <v>2</v>
      </c>
      <c r="Q1026" t="str">
        <f t="shared" ref="Q1026:Q1089" si="17">CONCATENATE(C1026,E1026,G1026,I1026)</f>
        <v>34</v>
      </c>
    </row>
    <row r="1027" spans="1:17" x14ac:dyDescent="0.25">
      <c r="A1027">
        <v>1026</v>
      </c>
      <c r="F1027">
        <v>74.849847000000011</v>
      </c>
      <c r="G1027" s="5">
        <v>3</v>
      </c>
      <c r="H1027">
        <v>74.229183000000006</v>
      </c>
      <c r="I1027" s="4">
        <v>4</v>
      </c>
      <c r="P1027">
        <v>2</v>
      </c>
      <c r="Q1027" t="str">
        <f t="shared" si="17"/>
        <v>34</v>
      </c>
    </row>
    <row r="1028" spans="1:17" x14ac:dyDescent="0.25">
      <c r="A1028">
        <v>1027</v>
      </c>
      <c r="F1028">
        <v>74.821683000000007</v>
      </c>
      <c r="G1028" s="5">
        <v>3</v>
      </c>
      <c r="H1028">
        <v>74.240306000000004</v>
      </c>
      <c r="I1028" s="4">
        <v>4</v>
      </c>
      <c r="P1028">
        <v>2</v>
      </c>
      <c r="Q1028" t="str">
        <f t="shared" si="17"/>
        <v>34</v>
      </c>
    </row>
    <row r="1029" spans="1:17" x14ac:dyDescent="0.25">
      <c r="A1029">
        <v>1028</v>
      </c>
      <c r="F1029">
        <v>74.797347000000002</v>
      </c>
      <c r="G1029" s="5">
        <v>3</v>
      </c>
      <c r="H1029">
        <v>74.187653000000012</v>
      </c>
      <c r="I1029" s="4">
        <v>4</v>
      </c>
      <c r="P1029">
        <v>2</v>
      </c>
      <c r="Q1029" t="str">
        <f t="shared" si="17"/>
        <v>34</v>
      </c>
    </row>
    <row r="1030" spans="1:17" x14ac:dyDescent="0.25">
      <c r="A1030">
        <v>1029</v>
      </c>
      <c r="F1030">
        <v>74.783724000000007</v>
      </c>
      <c r="G1030" s="5">
        <v>3</v>
      </c>
      <c r="H1030">
        <v>74.171224000000009</v>
      </c>
      <c r="I1030" s="4">
        <v>4</v>
      </c>
      <c r="P1030">
        <v>2</v>
      </c>
      <c r="Q1030" t="str">
        <f t="shared" si="17"/>
        <v>34</v>
      </c>
    </row>
    <row r="1031" spans="1:17" x14ac:dyDescent="0.25">
      <c r="A1031">
        <v>1030</v>
      </c>
      <c r="F1031">
        <v>74.854337000000001</v>
      </c>
      <c r="G1031" s="5">
        <v>3</v>
      </c>
      <c r="H1031">
        <v>74.249643000000006</v>
      </c>
      <c r="I1031" s="4">
        <v>4</v>
      </c>
      <c r="P1031">
        <v>2</v>
      </c>
      <c r="Q1031" t="str">
        <f t="shared" si="17"/>
        <v>34</v>
      </c>
    </row>
    <row r="1032" spans="1:17" x14ac:dyDescent="0.25">
      <c r="A1032">
        <v>1031</v>
      </c>
      <c r="F1032">
        <v>74.820102000000006</v>
      </c>
      <c r="G1032" s="5">
        <v>3</v>
      </c>
      <c r="H1032">
        <v>74.232908000000009</v>
      </c>
      <c r="I1032" s="4">
        <v>4</v>
      </c>
      <c r="P1032">
        <v>2</v>
      </c>
      <c r="Q1032" t="str">
        <f t="shared" si="17"/>
        <v>34</v>
      </c>
    </row>
    <row r="1033" spans="1:17" x14ac:dyDescent="0.25">
      <c r="A1033">
        <v>1032</v>
      </c>
      <c r="B1033">
        <v>58.942127000000006</v>
      </c>
      <c r="C1033" s="3">
        <v>1</v>
      </c>
      <c r="F1033">
        <v>74.837500000000006</v>
      </c>
      <c r="G1033" s="5">
        <v>3</v>
      </c>
      <c r="H1033">
        <v>74.257602000000006</v>
      </c>
      <c r="I1033" s="4">
        <v>4</v>
      </c>
      <c r="P1033">
        <v>3</v>
      </c>
      <c r="Q1033" t="str">
        <f t="shared" si="17"/>
        <v>134</v>
      </c>
    </row>
    <row r="1034" spans="1:17" x14ac:dyDescent="0.25">
      <c r="A1034">
        <v>1033</v>
      </c>
      <c r="B1034">
        <v>58.921349000000006</v>
      </c>
      <c r="C1034" s="3">
        <v>1</v>
      </c>
      <c r="H1034">
        <v>74.227500000000006</v>
      </c>
      <c r="I1034" s="4">
        <v>4</v>
      </c>
      <c r="P1034">
        <v>2</v>
      </c>
      <c r="Q1034" t="str">
        <f t="shared" si="17"/>
        <v>14</v>
      </c>
    </row>
    <row r="1035" spans="1:17" x14ac:dyDescent="0.25">
      <c r="A1035">
        <v>1034</v>
      </c>
      <c r="B1035">
        <v>58.957439000000001</v>
      </c>
      <c r="C1035" s="3">
        <v>1</v>
      </c>
      <c r="H1035">
        <v>74.285000000000011</v>
      </c>
      <c r="I1035" s="4">
        <v>4</v>
      </c>
      <c r="P1035">
        <v>2</v>
      </c>
      <c r="Q1035" t="str">
        <f t="shared" si="17"/>
        <v>14</v>
      </c>
    </row>
    <row r="1036" spans="1:17" x14ac:dyDescent="0.25">
      <c r="A1036">
        <v>1035</v>
      </c>
      <c r="B1036">
        <v>58.946606000000003</v>
      </c>
      <c r="C1036" s="3">
        <v>1</v>
      </c>
      <c r="P1036">
        <v>1</v>
      </c>
      <c r="Q1036" t="str">
        <f t="shared" si="17"/>
        <v>1</v>
      </c>
    </row>
    <row r="1037" spans="1:17" x14ac:dyDescent="0.25">
      <c r="A1037">
        <v>1036</v>
      </c>
      <c r="B1037">
        <v>58.936920000000001</v>
      </c>
      <c r="C1037" s="3">
        <v>1</v>
      </c>
      <c r="P1037">
        <v>1</v>
      </c>
      <c r="Q1037" t="str">
        <f t="shared" si="17"/>
        <v>1</v>
      </c>
    </row>
    <row r="1038" spans="1:17" x14ac:dyDescent="0.25">
      <c r="A1038">
        <v>1037</v>
      </c>
      <c r="B1038">
        <v>58.909626000000003</v>
      </c>
      <c r="C1038" s="3">
        <v>1</v>
      </c>
      <c r="P1038">
        <v>1</v>
      </c>
      <c r="Q1038" t="str">
        <f t="shared" si="17"/>
        <v>1</v>
      </c>
    </row>
    <row r="1039" spans="1:17" x14ac:dyDescent="0.25">
      <c r="A1039">
        <v>1038</v>
      </c>
      <c r="B1039">
        <v>58.907913000000001</v>
      </c>
      <c r="C1039" s="3">
        <v>1</v>
      </c>
      <c r="D1039">
        <v>52.331600000000002</v>
      </c>
      <c r="E1039" s="2">
        <v>2</v>
      </c>
      <c r="P1039">
        <v>2</v>
      </c>
      <c r="Q1039" t="str">
        <f t="shared" si="17"/>
        <v>12</v>
      </c>
    </row>
    <row r="1040" spans="1:17" x14ac:dyDescent="0.25">
      <c r="A1040">
        <v>1039</v>
      </c>
      <c r="B1040">
        <v>58.954418000000004</v>
      </c>
      <c r="C1040" s="3">
        <v>1</v>
      </c>
      <c r="D1040">
        <v>52.328060000000001</v>
      </c>
      <c r="E1040" s="2">
        <v>2</v>
      </c>
      <c r="P1040">
        <v>2</v>
      </c>
      <c r="Q1040" t="str">
        <f t="shared" si="17"/>
        <v>12</v>
      </c>
    </row>
    <row r="1041" spans="1:17" x14ac:dyDescent="0.25">
      <c r="A1041">
        <v>1040</v>
      </c>
      <c r="B1041">
        <v>58.942127000000006</v>
      </c>
      <c r="C1041" s="3">
        <v>1</v>
      </c>
      <c r="D1041">
        <v>52.330662000000004</v>
      </c>
      <c r="E1041" s="2">
        <v>2</v>
      </c>
      <c r="P1041">
        <v>2</v>
      </c>
      <c r="Q1041" t="str">
        <f t="shared" si="17"/>
        <v>12</v>
      </c>
    </row>
    <row r="1042" spans="1:17" x14ac:dyDescent="0.25">
      <c r="A1042">
        <v>1041</v>
      </c>
      <c r="B1042">
        <v>58.942127000000006</v>
      </c>
      <c r="C1042" s="3">
        <v>1</v>
      </c>
      <c r="D1042">
        <v>52.327435000000001</v>
      </c>
      <c r="E1042" s="2">
        <v>2</v>
      </c>
      <c r="P1042">
        <v>2</v>
      </c>
      <c r="Q1042" t="str">
        <f t="shared" si="17"/>
        <v>12</v>
      </c>
    </row>
    <row r="1043" spans="1:17" x14ac:dyDescent="0.25">
      <c r="A1043">
        <v>1042</v>
      </c>
      <c r="D1043">
        <v>52.323059000000001</v>
      </c>
      <c r="E1043" s="2">
        <v>2</v>
      </c>
      <c r="P1043">
        <v>1</v>
      </c>
      <c r="Q1043" t="str">
        <f t="shared" si="17"/>
        <v>2</v>
      </c>
    </row>
    <row r="1044" spans="1:17" x14ac:dyDescent="0.25">
      <c r="A1044">
        <v>1043</v>
      </c>
      <c r="D1044">
        <v>52.326027000000003</v>
      </c>
      <c r="E1044" s="2">
        <v>2</v>
      </c>
      <c r="P1044">
        <v>1</v>
      </c>
      <c r="Q1044" t="str">
        <f t="shared" si="17"/>
        <v>2</v>
      </c>
    </row>
    <row r="1045" spans="1:17" x14ac:dyDescent="0.25">
      <c r="A1045">
        <v>1044</v>
      </c>
      <c r="D1045">
        <v>52.302906</v>
      </c>
      <c r="E1045" s="2">
        <v>2</v>
      </c>
      <c r="P1045">
        <v>1</v>
      </c>
      <c r="Q1045" t="str">
        <f t="shared" si="17"/>
        <v>2</v>
      </c>
    </row>
    <row r="1046" spans="1:17" x14ac:dyDescent="0.25">
      <c r="A1046">
        <v>1045</v>
      </c>
      <c r="D1046">
        <v>52.265144000000006</v>
      </c>
      <c r="E1046" s="2">
        <v>2</v>
      </c>
      <c r="P1046">
        <v>1</v>
      </c>
      <c r="Q1046" t="str">
        <f t="shared" si="17"/>
        <v>2</v>
      </c>
    </row>
    <row r="1047" spans="1:17" x14ac:dyDescent="0.25">
      <c r="A1047">
        <v>1046</v>
      </c>
      <c r="D1047">
        <v>52.331600000000002</v>
      </c>
      <c r="E1047" s="2">
        <v>2</v>
      </c>
      <c r="P1047">
        <v>1</v>
      </c>
      <c r="Q1047" t="str">
        <f t="shared" si="17"/>
        <v>2</v>
      </c>
    </row>
    <row r="1048" spans="1:17" x14ac:dyDescent="0.25">
      <c r="A1048">
        <v>1047</v>
      </c>
      <c r="D1048">
        <v>52.363373000000003</v>
      </c>
      <c r="E1048" s="2">
        <v>2</v>
      </c>
      <c r="F1048">
        <v>52.572159000000006</v>
      </c>
      <c r="G1048" s="5">
        <v>3</v>
      </c>
      <c r="H1048">
        <v>51.362381000000006</v>
      </c>
      <c r="I1048" s="4">
        <v>4</v>
      </c>
      <c r="P1048">
        <v>3</v>
      </c>
      <c r="Q1048" t="str">
        <f t="shared" si="17"/>
        <v>234</v>
      </c>
    </row>
    <row r="1049" spans="1:17" x14ac:dyDescent="0.25">
      <c r="A1049">
        <v>1048</v>
      </c>
      <c r="F1049">
        <v>52.580753000000001</v>
      </c>
      <c r="G1049" s="5">
        <v>3</v>
      </c>
      <c r="H1049">
        <v>51.512478000000002</v>
      </c>
      <c r="I1049" s="4">
        <v>4</v>
      </c>
      <c r="P1049">
        <v>2</v>
      </c>
      <c r="Q1049" t="str">
        <f t="shared" si="17"/>
        <v>34</v>
      </c>
    </row>
    <row r="1050" spans="1:17" x14ac:dyDescent="0.25">
      <c r="A1050">
        <v>1049</v>
      </c>
      <c r="F1050">
        <v>52.560234000000001</v>
      </c>
      <c r="G1050" s="5">
        <v>3</v>
      </c>
      <c r="H1050">
        <v>51.446075</v>
      </c>
      <c r="I1050" s="4">
        <v>4</v>
      </c>
      <c r="P1050">
        <v>2</v>
      </c>
      <c r="Q1050" t="str">
        <f t="shared" si="17"/>
        <v>34</v>
      </c>
    </row>
    <row r="1051" spans="1:17" x14ac:dyDescent="0.25">
      <c r="A1051">
        <v>1050</v>
      </c>
      <c r="F1051">
        <v>52.579296000000006</v>
      </c>
      <c r="G1051" s="5">
        <v>3</v>
      </c>
      <c r="H1051">
        <v>51.407486000000006</v>
      </c>
      <c r="I1051" s="4">
        <v>4</v>
      </c>
      <c r="P1051">
        <v>2</v>
      </c>
      <c r="Q1051" t="str">
        <f t="shared" si="17"/>
        <v>34</v>
      </c>
    </row>
    <row r="1052" spans="1:17" x14ac:dyDescent="0.25">
      <c r="A1052">
        <v>1051</v>
      </c>
      <c r="F1052">
        <v>52.562992000000001</v>
      </c>
      <c r="G1052" s="5">
        <v>3</v>
      </c>
      <c r="H1052">
        <v>51.392639000000003</v>
      </c>
      <c r="I1052" s="4">
        <v>4</v>
      </c>
      <c r="P1052">
        <v>2</v>
      </c>
      <c r="Q1052" t="str">
        <f t="shared" si="17"/>
        <v>34</v>
      </c>
    </row>
    <row r="1053" spans="1:17" x14ac:dyDescent="0.25">
      <c r="A1053">
        <v>1052</v>
      </c>
      <c r="F1053">
        <v>52.526852000000005</v>
      </c>
      <c r="G1053" s="5">
        <v>3</v>
      </c>
      <c r="H1053">
        <v>51.440243000000002</v>
      </c>
      <c r="I1053" s="4">
        <v>4</v>
      </c>
      <c r="P1053">
        <v>2</v>
      </c>
      <c r="Q1053" t="str">
        <f t="shared" si="17"/>
        <v>34</v>
      </c>
    </row>
    <row r="1054" spans="1:17" x14ac:dyDescent="0.25">
      <c r="A1054">
        <v>1053</v>
      </c>
      <c r="B1054">
        <v>36.310284000000003</v>
      </c>
      <c r="C1054" s="3">
        <v>1</v>
      </c>
      <c r="F1054">
        <v>52.555706000000001</v>
      </c>
      <c r="G1054" s="5">
        <v>3</v>
      </c>
      <c r="H1054">
        <v>51.415402</v>
      </c>
      <c r="I1054" s="4">
        <v>4</v>
      </c>
      <c r="P1054">
        <v>3</v>
      </c>
      <c r="Q1054" t="str">
        <f t="shared" si="17"/>
        <v>134</v>
      </c>
    </row>
    <row r="1055" spans="1:17" x14ac:dyDescent="0.25">
      <c r="A1055">
        <v>1054</v>
      </c>
      <c r="B1055">
        <v>36.254141000000004</v>
      </c>
      <c r="C1055" s="3">
        <v>1</v>
      </c>
      <c r="F1055">
        <v>52.572159000000006</v>
      </c>
      <c r="G1055" s="5">
        <v>3</v>
      </c>
      <c r="H1055">
        <v>51.443001000000002</v>
      </c>
      <c r="I1055" s="4">
        <v>4</v>
      </c>
      <c r="P1055">
        <v>3</v>
      </c>
      <c r="Q1055" t="str">
        <f t="shared" si="17"/>
        <v>134</v>
      </c>
    </row>
    <row r="1056" spans="1:17" x14ac:dyDescent="0.25">
      <c r="A1056">
        <v>1055</v>
      </c>
      <c r="B1056">
        <v>36.281064999999998</v>
      </c>
      <c r="C1056" s="3">
        <v>1</v>
      </c>
      <c r="H1056">
        <v>51.412952000000004</v>
      </c>
      <c r="I1056" s="4">
        <v>4</v>
      </c>
      <c r="P1056">
        <v>2</v>
      </c>
      <c r="Q1056" t="str">
        <f t="shared" si="17"/>
        <v>14</v>
      </c>
    </row>
    <row r="1057" spans="1:17" x14ac:dyDescent="0.25">
      <c r="A1057">
        <v>1056</v>
      </c>
      <c r="B1057">
        <v>36.282839000000003</v>
      </c>
      <c r="C1057" s="3">
        <v>1</v>
      </c>
      <c r="H1057">
        <v>51.420506000000003</v>
      </c>
      <c r="I1057" s="4">
        <v>4</v>
      </c>
      <c r="P1057">
        <v>2</v>
      </c>
      <c r="Q1057" t="str">
        <f t="shared" si="17"/>
        <v>14</v>
      </c>
    </row>
    <row r="1058" spans="1:17" x14ac:dyDescent="0.25">
      <c r="A1058">
        <v>1057</v>
      </c>
      <c r="B1058">
        <v>36.346113000000003</v>
      </c>
      <c r="C1058" s="3">
        <v>1</v>
      </c>
      <c r="H1058">
        <v>51.362381000000006</v>
      </c>
      <c r="I1058" s="4">
        <v>4</v>
      </c>
      <c r="P1058">
        <v>2</v>
      </c>
      <c r="Q1058" t="str">
        <f t="shared" si="17"/>
        <v>14</v>
      </c>
    </row>
    <row r="1059" spans="1:17" x14ac:dyDescent="0.25">
      <c r="A1059">
        <v>1058</v>
      </c>
      <c r="B1059">
        <v>36.358612000000008</v>
      </c>
      <c r="C1059" s="3">
        <v>1</v>
      </c>
      <c r="P1059">
        <v>1</v>
      </c>
      <c r="Q1059" t="str">
        <f t="shared" si="17"/>
        <v>1</v>
      </c>
    </row>
    <row r="1060" spans="1:17" x14ac:dyDescent="0.25">
      <c r="A1060">
        <v>1059</v>
      </c>
      <c r="B1060">
        <v>36.335281000000002</v>
      </c>
      <c r="C1060" s="3">
        <v>1</v>
      </c>
      <c r="P1060">
        <v>1</v>
      </c>
      <c r="Q1060" t="str">
        <f t="shared" si="17"/>
        <v>1</v>
      </c>
    </row>
    <row r="1061" spans="1:17" x14ac:dyDescent="0.25">
      <c r="A1061">
        <v>1060</v>
      </c>
      <c r="B1061">
        <v>36.304972000000006</v>
      </c>
      <c r="C1061" s="3">
        <v>1</v>
      </c>
      <c r="P1061">
        <v>1</v>
      </c>
      <c r="Q1061" t="str">
        <f t="shared" si="17"/>
        <v>1</v>
      </c>
    </row>
    <row r="1062" spans="1:17" x14ac:dyDescent="0.25">
      <c r="A1062">
        <v>1061</v>
      </c>
      <c r="B1062">
        <v>36.317886000000001</v>
      </c>
      <c r="C1062" s="3">
        <v>1</v>
      </c>
      <c r="D1062">
        <v>29.275663000000002</v>
      </c>
      <c r="E1062" s="2">
        <v>2</v>
      </c>
      <c r="P1062">
        <v>2</v>
      </c>
      <c r="Q1062" t="str">
        <f t="shared" si="17"/>
        <v>12</v>
      </c>
    </row>
    <row r="1063" spans="1:17" x14ac:dyDescent="0.25">
      <c r="A1063">
        <v>1062</v>
      </c>
      <c r="B1063">
        <v>36.310284000000003</v>
      </c>
      <c r="C1063" s="3">
        <v>1</v>
      </c>
      <c r="D1063">
        <v>29.276394000000003</v>
      </c>
      <c r="E1063" s="2">
        <v>2</v>
      </c>
      <c r="P1063">
        <v>2</v>
      </c>
      <c r="Q1063" t="str">
        <f t="shared" si="17"/>
        <v>12</v>
      </c>
    </row>
    <row r="1064" spans="1:17" x14ac:dyDescent="0.25">
      <c r="A1064">
        <v>1063</v>
      </c>
      <c r="B1064">
        <v>36.310284000000003</v>
      </c>
      <c r="C1064" s="3">
        <v>1</v>
      </c>
      <c r="D1064">
        <v>29.266811000000004</v>
      </c>
      <c r="E1064" s="2">
        <v>2</v>
      </c>
      <c r="P1064">
        <v>2</v>
      </c>
      <c r="Q1064" t="str">
        <f t="shared" si="17"/>
        <v>12</v>
      </c>
    </row>
    <row r="1065" spans="1:17" x14ac:dyDescent="0.25">
      <c r="A1065">
        <v>1064</v>
      </c>
      <c r="D1065">
        <v>29.266707000000004</v>
      </c>
      <c r="E1065" s="2">
        <v>2</v>
      </c>
      <c r="P1065">
        <v>1</v>
      </c>
      <c r="Q1065" t="str">
        <f t="shared" si="17"/>
        <v>2</v>
      </c>
    </row>
    <row r="1066" spans="1:17" x14ac:dyDescent="0.25">
      <c r="A1066">
        <v>1065</v>
      </c>
      <c r="D1066">
        <v>29.253010000000003</v>
      </c>
      <c r="E1066" s="2">
        <v>2</v>
      </c>
      <c r="P1066">
        <v>1</v>
      </c>
      <c r="Q1066" t="str">
        <f t="shared" si="17"/>
        <v>2</v>
      </c>
    </row>
    <row r="1067" spans="1:17" x14ac:dyDescent="0.25">
      <c r="A1067">
        <v>1066</v>
      </c>
      <c r="D1067">
        <v>29.258270000000003</v>
      </c>
      <c r="E1067" s="2">
        <v>2</v>
      </c>
      <c r="P1067">
        <v>1</v>
      </c>
      <c r="Q1067" t="str">
        <f t="shared" si="17"/>
        <v>2</v>
      </c>
    </row>
    <row r="1068" spans="1:17" x14ac:dyDescent="0.25">
      <c r="A1068">
        <v>1067</v>
      </c>
      <c r="D1068">
        <v>29.319830000000003</v>
      </c>
      <c r="E1068" s="2">
        <v>2</v>
      </c>
      <c r="P1068">
        <v>1</v>
      </c>
      <c r="Q1068" t="str">
        <f t="shared" si="17"/>
        <v>2</v>
      </c>
    </row>
    <row r="1069" spans="1:17" x14ac:dyDescent="0.25">
      <c r="A1069">
        <v>1068</v>
      </c>
      <c r="D1069">
        <v>29.292696000000007</v>
      </c>
      <c r="E1069" s="2">
        <v>2</v>
      </c>
      <c r="P1069">
        <v>1</v>
      </c>
      <c r="Q1069" t="str">
        <f t="shared" si="17"/>
        <v>2</v>
      </c>
    </row>
    <row r="1070" spans="1:17" x14ac:dyDescent="0.25">
      <c r="A1070">
        <v>1069</v>
      </c>
      <c r="D1070">
        <v>29.220251000000005</v>
      </c>
      <c r="E1070" s="2">
        <v>2</v>
      </c>
      <c r="F1070">
        <v>30.661681999999999</v>
      </c>
      <c r="G1070" s="5">
        <v>3</v>
      </c>
      <c r="P1070">
        <v>2</v>
      </c>
      <c r="Q1070" t="str">
        <f t="shared" si="17"/>
        <v>23</v>
      </c>
    </row>
    <row r="1071" spans="1:17" x14ac:dyDescent="0.25">
      <c r="A1071">
        <v>1070</v>
      </c>
      <c r="D1071">
        <v>29.270041000000006</v>
      </c>
      <c r="E1071" s="2">
        <v>2</v>
      </c>
      <c r="F1071">
        <v>30.685743000000002</v>
      </c>
      <c r="G1071" s="5">
        <v>3</v>
      </c>
      <c r="H1071">
        <v>29.508724000000001</v>
      </c>
      <c r="I1071" s="4">
        <v>4</v>
      </c>
      <c r="P1071">
        <v>3</v>
      </c>
      <c r="Q1071" t="str">
        <f t="shared" si="17"/>
        <v>234</v>
      </c>
    </row>
    <row r="1072" spans="1:17" x14ac:dyDescent="0.25">
      <c r="A1072">
        <v>1071</v>
      </c>
      <c r="D1072">
        <v>29.275663000000002</v>
      </c>
      <c r="E1072" s="2">
        <v>2</v>
      </c>
      <c r="F1072">
        <v>30.711055999999999</v>
      </c>
      <c r="G1072" s="5">
        <v>3</v>
      </c>
      <c r="H1072">
        <v>29.508724000000001</v>
      </c>
      <c r="I1072" s="4">
        <v>4</v>
      </c>
      <c r="P1072">
        <v>3</v>
      </c>
      <c r="Q1072" t="str">
        <f t="shared" si="17"/>
        <v>234</v>
      </c>
    </row>
    <row r="1073" spans="1:17" x14ac:dyDescent="0.25">
      <c r="A1073">
        <v>1072</v>
      </c>
      <c r="F1073">
        <v>30.661681999999999</v>
      </c>
      <c r="G1073" s="5">
        <v>3</v>
      </c>
      <c r="H1073">
        <v>29.508724000000001</v>
      </c>
      <c r="I1073" s="4">
        <v>4</v>
      </c>
      <c r="P1073">
        <v>2</v>
      </c>
      <c r="Q1073" t="str">
        <f t="shared" si="17"/>
        <v>34</v>
      </c>
    </row>
    <row r="1074" spans="1:17" x14ac:dyDescent="0.25">
      <c r="A1074">
        <v>1073</v>
      </c>
      <c r="F1074">
        <v>30.661681999999999</v>
      </c>
      <c r="G1074" s="5">
        <v>3</v>
      </c>
      <c r="H1074">
        <v>29.508724000000001</v>
      </c>
      <c r="I1074" s="4">
        <v>4</v>
      </c>
      <c r="J1074">
        <v>39.175648000000002</v>
      </c>
      <c r="K1074" t="s">
        <v>22</v>
      </c>
      <c r="Q1074" t="str">
        <f t="shared" si="17"/>
        <v>34</v>
      </c>
    </row>
    <row r="1075" spans="1:17" x14ac:dyDescent="0.25">
      <c r="A1075">
        <v>1074</v>
      </c>
      <c r="Q1075" t="str">
        <f t="shared" si="17"/>
        <v/>
      </c>
    </row>
    <row r="1076" spans="1:17" x14ac:dyDescent="0.25">
      <c r="A1076">
        <v>1075</v>
      </c>
      <c r="J1076">
        <v>235.78535199999999</v>
      </c>
      <c r="K1076" t="s">
        <v>22</v>
      </c>
      <c r="Q1076" t="str">
        <f t="shared" si="17"/>
        <v/>
      </c>
    </row>
    <row r="1077" spans="1:17" x14ac:dyDescent="0.25">
      <c r="A1077">
        <v>1076</v>
      </c>
      <c r="B1077">
        <v>240.77934400000001</v>
      </c>
      <c r="C1077" s="3">
        <v>1</v>
      </c>
      <c r="P1077">
        <v>1</v>
      </c>
      <c r="Q1077" t="str">
        <f t="shared" si="17"/>
        <v>1</v>
      </c>
    </row>
    <row r="1078" spans="1:17" x14ac:dyDescent="0.25">
      <c r="A1078">
        <v>1077</v>
      </c>
      <c r="B1078">
        <v>240.7199</v>
      </c>
      <c r="C1078" s="3">
        <v>1</v>
      </c>
      <c r="P1078">
        <v>1</v>
      </c>
      <c r="Q1078" t="str">
        <f t="shared" si="17"/>
        <v>1</v>
      </c>
    </row>
    <row r="1079" spans="1:17" x14ac:dyDescent="0.25">
      <c r="A1079">
        <v>1078</v>
      </c>
      <c r="B1079">
        <v>240.741918</v>
      </c>
      <c r="C1079" s="3">
        <v>1</v>
      </c>
      <c r="P1079">
        <v>1</v>
      </c>
      <c r="Q1079" t="str">
        <f t="shared" si="17"/>
        <v>1</v>
      </c>
    </row>
    <row r="1080" spans="1:17" x14ac:dyDescent="0.25">
      <c r="A1080">
        <v>1079</v>
      </c>
      <c r="B1080">
        <v>240.72787600000001</v>
      </c>
      <c r="C1080" s="3">
        <v>1</v>
      </c>
      <c r="P1080">
        <v>1</v>
      </c>
      <c r="Q1080" t="str">
        <f t="shared" si="17"/>
        <v>1</v>
      </c>
    </row>
    <row r="1081" spans="1:17" x14ac:dyDescent="0.25">
      <c r="A1081">
        <v>1080</v>
      </c>
      <c r="B1081">
        <v>240.676311</v>
      </c>
      <c r="C1081" s="3">
        <v>1</v>
      </c>
      <c r="P1081">
        <v>1</v>
      </c>
      <c r="Q1081" t="str">
        <f t="shared" si="17"/>
        <v>1</v>
      </c>
    </row>
    <row r="1082" spans="1:17" x14ac:dyDescent="0.25">
      <c r="A1082">
        <v>1081</v>
      </c>
      <c r="B1082">
        <v>240.70828</v>
      </c>
      <c r="C1082" s="3">
        <v>1</v>
      </c>
      <c r="P1082">
        <v>1</v>
      </c>
      <c r="Q1082" t="str">
        <f t="shared" si="17"/>
        <v>1</v>
      </c>
    </row>
    <row r="1083" spans="1:17" x14ac:dyDescent="0.25">
      <c r="A1083">
        <v>1082</v>
      </c>
      <c r="B1083">
        <v>240.68100899999999</v>
      </c>
      <c r="C1083" s="3">
        <v>1</v>
      </c>
      <c r="H1083">
        <v>244.98247499999999</v>
      </c>
      <c r="I1083" s="4">
        <v>4</v>
      </c>
      <c r="P1083">
        <v>2</v>
      </c>
      <c r="Q1083" t="str">
        <f t="shared" si="17"/>
        <v>14</v>
      </c>
    </row>
    <row r="1084" spans="1:17" x14ac:dyDescent="0.25">
      <c r="A1084">
        <v>1083</v>
      </c>
      <c r="B1084">
        <v>240.67833300000001</v>
      </c>
      <c r="C1084" s="3">
        <v>1</v>
      </c>
      <c r="H1084">
        <v>245.001667</v>
      </c>
      <c r="I1084" s="4">
        <v>4</v>
      </c>
      <c r="P1084">
        <v>2</v>
      </c>
      <c r="Q1084" t="str">
        <f t="shared" si="17"/>
        <v>14</v>
      </c>
    </row>
    <row r="1085" spans="1:17" x14ac:dyDescent="0.25">
      <c r="A1085">
        <v>1084</v>
      </c>
      <c r="B1085">
        <v>240.628029</v>
      </c>
      <c r="C1085" s="3">
        <v>1</v>
      </c>
      <c r="H1085">
        <v>245.021061</v>
      </c>
      <c r="I1085" s="4">
        <v>4</v>
      </c>
      <c r="P1085">
        <v>2</v>
      </c>
      <c r="Q1085" t="str">
        <f t="shared" si="17"/>
        <v>14</v>
      </c>
    </row>
    <row r="1086" spans="1:17" x14ac:dyDescent="0.25">
      <c r="A1086">
        <v>1085</v>
      </c>
      <c r="B1086">
        <v>240.758838</v>
      </c>
      <c r="C1086" s="3">
        <v>1</v>
      </c>
      <c r="F1086">
        <v>243.38302999999999</v>
      </c>
      <c r="G1086" s="5">
        <v>3</v>
      </c>
      <c r="H1086">
        <v>245.047222</v>
      </c>
      <c r="I1086" s="4">
        <v>4</v>
      </c>
      <c r="P1086">
        <v>3</v>
      </c>
      <c r="Q1086" t="str">
        <f t="shared" si="17"/>
        <v>134</v>
      </c>
    </row>
    <row r="1087" spans="1:17" x14ac:dyDescent="0.25">
      <c r="A1087">
        <v>1086</v>
      </c>
      <c r="B1087">
        <v>240.74267699999999</v>
      </c>
      <c r="C1087" s="3">
        <v>1</v>
      </c>
      <c r="F1087">
        <v>243.35843399999999</v>
      </c>
      <c r="G1087" s="5">
        <v>3</v>
      </c>
      <c r="H1087">
        <v>245.04752299999998</v>
      </c>
      <c r="I1087" s="4">
        <v>4</v>
      </c>
      <c r="P1087">
        <v>3</v>
      </c>
      <c r="Q1087" t="str">
        <f t="shared" si="17"/>
        <v>134</v>
      </c>
    </row>
    <row r="1088" spans="1:17" x14ac:dyDescent="0.25">
      <c r="A1088">
        <v>1087</v>
      </c>
      <c r="F1088">
        <v>243.38101</v>
      </c>
      <c r="G1088" s="5">
        <v>3</v>
      </c>
      <c r="H1088">
        <v>245.044239</v>
      </c>
      <c r="I1088" s="4">
        <v>4</v>
      </c>
      <c r="P1088">
        <v>2</v>
      </c>
      <c r="Q1088" t="str">
        <f t="shared" si="17"/>
        <v>34</v>
      </c>
    </row>
    <row r="1089" spans="1:17" x14ac:dyDescent="0.25">
      <c r="A1089">
        <v>1088</v>
      </c>
      <c r="F1089">
        <v>243.394293</v>
      </c>
      <c r="G1089" s="5">
        <v>3</v>
      </c>
      <c r="H1089">
        <v>245.00888799999998</v>
      </c>
      <c r="I1089" s="4">
        <v>4</v>
      </c>
      <c r="P1089">
        <v>2</v>
      </c>
      <c r="Q1089" t="str">
        <f t="shared" si="17"/>
        <v>34</v>
      </c>
    </row>
    <row r="1090" spans="1:17" x14ac:dyDescent="0.25">
      <c r="A1090">
        <v>1089</v>
      </c>
      <c r="F1090">
        <v>243.407825</v>
      </c>
      <c r="G1090" s="5">
        <v>3</v>
      </c>
      <c r="H1090">
        <v>244.99217200000001</v>
      </c>
      <c r="I1090" s="4">
        <v>4</v>
      </c>
      <c r="P1090">
        <v>2</v>
      </c>
      <c r="Q1090" t="str">
        <f t="shared" ref="Q1090:Q1153" si="18">CONCATENATE(C1090,E1090,G1090,I1090)</f>
        <v>34</v>
      </c>
    </row>
    <row r="1091" spans="1:17" x14ac:dyDescent="0.25">
      <c r="A1091">
        <v>1090</v>
      </c>
      <c r="F1091">
        <v>243.41131200000001</v>
      </c>
      <c r="G1091" s="5">
        <v>3</v>
      </c>
      <c r="H1091">
        <v>244.95055400000001</v>
      </c>
      <c r="I1091" s="4">
        <v>4</v>
      </c>
      <c r="P1091">
        <v>2</v>
      </c>
      <c r="Q1091" t="str">
        <f t="shared" si="18"/>
        <v>34</v>
      </c>
    </row>
    <row r="1092" spans="1:17" x14ac:dyDescent="0.25">
      <c r="A1092">
        <v>1091</v>
      </c>
      <c r="F1092">
        <v>243.38004799999999</v>
      </c>
      <c r="G1092" s="5">
        <v>3</v>
      </c>
      <c r="H1092">
        <v>244.95631399999999</v>
      </c>
      <c r="I1092" s="4">
        <v>4</v>
      </c>
      <c r="P1092">
        <v>2</v>
      </c>
      <c r="Q1092" t="str">
        <f t="shared" si="18"/>
        <v>34</v>
      </c>
    </row>
    <row r="1093" spans="1:17" x14ac:dyDescent="0.25">
      <c r="A1093">
        <v>1092</v>
      </c>
      <c r="D1093">
        <v>225.422223</v>
      </c>
      <c r="E1093" s="2">
        <v>2</v>
      </c>
      <c r="F1093">
        <v>243.38302999999999</v>
      </c>
      <c r="G1093" s="5">
        <v>3</v>
      </c>
      <c r="H1093">
        <v>244.98247499999999</v>
      </c>
      <c r="I1093" s="4">
        <v>4</v>
      </c>
      <c r="P1093">
        <v>3</v>
      </c>
      <c r="Q1093" t="str">
        <f t="shared" si="18"/>
        <v>234</v>
      </c>
    </row>
    <row r="1094" spans="1:17" x14ac:dyDescent="0.25">
      <c r="A1094">
        <v>1093</v>
      </c>
      <c r="D1094">
        <v>225.39767599999999</v>
      </c>
      <c r="E1094" s="2">
        <v>2</v>
      </c>
      <c r="P1094">
        <v>1</v>
      </c>
      <c r="Q1094" t="str">
        <f t="shared" si="18"/>
        <v>2</v>
      </c>
    </row>
    <row r="1095" spans="1:17" x14ac:dyDescent="0.25">
      <c r="A1095">
        <v>1094</v>
      </c>
      <c r="D1095">
        <v>225.393079</v>
      </c>
      <c r="E1095" s="2">
        <v>2</v>
      </c>
      <c r="P1095">
        <v>1</v>
      </c>
      <c r="Q1095" t="str">
        <f t="shared" si="18"/>
        <v>2</v>
      </c>
    </row>
    <row r="1096" spans="1:17" x14ac:dyDescent="0.25">
      <c r="A1096">
        <v>1095</v>
      </c>
      <c r="D1096">
        <v>225.39009999999999</v>
      </c>
      <c r="E1096" s="2">
        <v>2</v>
      </c>
      <c r="P1096">
        <v>1</v>
      </c>
      <c r="Q1096" t="str">
        <f t="shared" si="18"/>
        <v>2</v>
      </c>
    </row>
    <row r="1097" spans="1:17" x14ac:dyDescent="0.25">
      <c r="A1097">
        <v>1096</v>
      </c>
      <c r="D1097">
        <v>225.38085899999999</v>
      </c>
      <c r="E1097" s="2">
        <v>2</v>
      </c>
      <c r="P1097">
        <v>1</v>
      </c>
      <c r="Q1097" t="str">
        <f t="shared" si="18"/>
        <v>2</v>
      </c>
    </row>
    <row r="1098" spans="1:17" x14ac:dyDescent="0.25">
      <c r="A1098">
        <v>1097</v>
      </c>
      <c r="D1098">
        <v>225.36262600000001</v>
      </c>
      <c r="E1098" s="2">
        <v>2</v>
      </c>
      <c r="P1098">
        <v>1</v>
      </c>
      <c r="Q1098" t="str">
        <f t="shared" si="18"/>
        <v>2</v>
      </c>
    </row>
    <row r="1099" spans="1:17" x14ac:dyDescent="0.25">
      <c r="A1099">
        <v>1098</v>
      </c>
      <c r="B1099">
        <v>219.66686899999999</v>
      </c>
      <c r="C1099" s="3">
        <v>1</v>
      </c>
      <c r="D1099">
        <v>225.37944400000001</v>
      </c>
      <c r="E1099" s="2">
        <v>2</v>
      </c>
      <c r="P1099">
        <v>2</v>
      </c>
      <c r="Q1099" t="str">
        <f t="shared" si="18"/>
        <v>12</v>
      </c>
    </row>
    <row r="1100" spans="1:17" x14ac:dyDescent="0.25">
      <c r="A1100">
        <v>1099</v>
      </c>
      <c r="B1100">
        <v>219.69671700000001</v>
      </c>
      <c r="C1100" s="3">
        <v>1</v>
      </c>
      <c r="D1100">
        <v>225.39005</v>
      </c>
      <c r="E1100" s="2">
        <v>2</v>
      </c>
      <c r="P1100">
        <v>2</v>
      </c>
      <c r="Q1100" t="str">
        <f t="shared" si="18"/>
        <v>12</v>
      </c>
    </row>
    <row r="1101" spans="1:17" x14ac:dyDescent="0.25">
      <c r="A1101">
        <v>1100</v>
      </c>
      <c r="B1101">
        <v>219.687929</v>
      </c>
      <c r="C1101" s="3">
        <v>1</v>
      </c>
      <c r="D1101">
        <v>225.422223</v>
      </c>
      <c r="E1101" s="2">
        <v>2</v>
      </c>
      <c r="P1101">
        <v>2</v>
      </c>
      <c r="Q1101" t="str">
        <f t="shared" si="18"/>
        <v>12</v>
      </c>
    </row>
    <row r="1102" spans="1:17" x14ac:dyDescent="0.25">
      <c r="A1102">
        <v>1101</v>
      </c>
      <c r="B1102">
        <v>219.69252499999999</v>
      </c>
      <c r="C1102" s="3">
        <v>1</v>
      </c>
      <c r="D1102">
        <v>225.422223</v>
      </c>
      <c r="E1102" s="2">
        <v>2</v>
      </c>
      <c r="P1102">
        <v>2</v>
      </c>
      <c r="Q1102" t="str">
        <f t="shared" si="18"/>
        <v>12</v>
      </c>
    </row>
    <row r="1103" spans="1:17" x14ac:dyDescent="0.25">
      <c r="A1103">
        <v>1102</v>
      </c>
      <c r="B1103">
        <v>219.71525299999999</v>
      </c>
      <c r="C1103" s="3">
        <v>1</v>
      </c>
      <c r="P1103">
        <v>1</v>
      </c>
      <c r="Q1103" t="str">
        <f t="shared" si="18"/>
        <v>1</v>
      </c>
    </row>
    <row r="1104" spans="1:17" x14ac:dyDescent="0.25">
      <c r="A1104">
        <v>1103</v>
      </c>
      <c r="B1104">
        <v>219.74727300000001</v>
      </c>
      <c r="C1104" s="3">
        <v>1</v>
      </c>
      <c r="P1104">
        <v>1</v>
      </c>
      <c r="Q1104" t="str">
        <f t="shared" si="18"/>
        <v>1</v>
      </c>
    </row>
    <row r="1105" spans="1:17" x14ac:dyDescent="0.25">
      <c r="A1105">
        <v>1104</v>
      </c>
      <c r="B1105">
        <v>219.78338400000001</v>
      </c>
      <c r="C1105" s="3">
        <v>1</v>
      </c>
      <c r="P1105">
        <v>1</v>
      </c>
      <c r="Q1105" t="str">
        <f t="shared" si="18"/>
        <v>1</v>
      </c>
    </row>
    <row r="1106" spans="1:17" x14ac:dyDescent="0.25">
      <c r="A1106">
        <v>1105</v>
      </c>
      <c r="B1106">
        <v>219.70020199999999</v>
      </c>
      <c r="C1106" s="3">
        <v>1</v>
      </c>
      <c r="H1106">
        <v>220.34691900000001</v>
      </c>
      <c r="I1106" s="4">
        <v>4</v>
      </c>
      <c r="P1106">
        <v>2</v>
      </c>
      <c r="Q1106" t="str">
        <f t="shared" si="18"/>
        <v>14</v>
      </c>
    </row>
    <row r="1107" spans="1:17" x14ac:dyDescent="0.25">
      <c r="A1107">
        <v>1106</v>
      </c>
      <c r="B1107">
        <v>219.66686899999999</v>
      </c>
      <c r="C1107" s="3">
        <v>1</v>
      </c>
      <c r="F1107">
        <v>220.057121</v>
      </c>
      <c r="G1107" s="5">
        <v>3</v>
      </c>
      <c r="H1107">
        <v>220.358485</v>
      </c>
      <c r="I1107" s="4">
        <v>4</v>
      </c>
      <c r="P1107">
        <v>3</v>
      </c>
      <c r="Q1107" t="str">
        <f t="shared" si="18"/>
        <v>134</v>
      </c>
    </row>
    <row r="1108" spans="1:17" x14ac:dyDescent="0.25">
      <c r="A1108">
        <v>1107</v>
      </c>
      <c r="F1108">
        <v>220.05005</v>
      </c>
      <c r="G1108" s="5">
        <v>3</v>
      </c>
      <c r="H1108">
        <v>220.35646399999999</v>
      </c>
      <c r="I1108" s="4">
        <v>4</v>
      </c>
      <c r="P1108">
        <v>2</v>
      </c>
      <c r="Q1108" t="str">
        <f t="shared" si="18"/>
        <v>34</v>
      </c>
    </row>
    <row r="1109" spans="1:17" x14ac:dyDescent="0.25">
      <c r="A1109">
        <v>1108</v>
      </c>
      <c r="F1109">
        <v>219.98373799999999</v>
      </c>
      <c r="G1109" s="5">
        <v>3</v>
      </c>
      <c r="H1109">
        <v>220.34409099999999</v>
      </c>
      <c r="I1109" s="4">
        <v>4</v>
      </c>
      <c r="P1109">
        <v>2</v>
      </c>
      <c r="Q1109" t="str">
        <f t="shared" si="18"/>
        <v>34</v>
      </c>
    </row>
    <row r="1110" spans="1:17" x14ac:dyDescent="0.25">
      <c r="A1110">
        <v>1109</v>
      </c>
      <c r="F1110">
        <v>220.00237300000001</v>
      </c>
      <c r="G1110" s="5">
        <v>3</v>
      </c>
      <c r="H1110">
        <v>220.355808</v>
      </c>
      <c r="I1110" s="4">
        <v>4</v>
      </c>
      <c r="P1110">
        <v>2</v>
      </c>
      <c r="Q1110" t="str">
        <f t="shared" si="18"/>
        <v>34</v>
      </c>
    </row>
    <row r="1111" spans="1:17" x14ac:dyDescent="0.25">
      <c r="A1111">
        <v>1110</v>
      </c>
      <c r="F1111">
        <v>220.04010099999999</v>
      </c>
      <c r="G1111" s="5">
        <v>3</v>
      </c>
      <c r="H1111">
        <v>220.35833299999999</v>
      </c>
      <c r="I1111" s="4">
        <v>4</v>
      </c>
      <c r="P1111">
        <v>2</v>
      </c>
      <c r="Q1111" t="str">
        <f t="shared" si="18"/>
        <v>34</v>
      </c>
    </row>
    <row r="1112" spans="1:17" x14ac:dyDescent="0.25">
      <c r="A1112">
        <v>1111</v>
      </c>
      <c r="F1112">
        <v>219.99323200000001</v>
      </c>
      <c r="G1112" s="5">
        <v>3</v>
      </c>
      <c r="H1112">
        <v>220.36560600000001</v>
      </c>
      <c r="I1112" s="4">
        <v>4</v>
      </c>
      <c r="P1112">
        <v>2</v>
      </c>
      <c r="Q1112" t="str">
        <f t="shared" si="18"/>
        <v>34</v>
      </c>
    </row>
    <row r="1113" spans="1:17" x14ac:dyDescent="0.25">
      <c r="A1113">
        <v>1112</v>
      </c>
      <c r="F1113">
        <v>220.003232</v>
      </c>
      <c r="G1113" s="5">
        <v>3</v>
      </c>
      <c r="H1113">
        <v>220.37818200000001</v>
      </c>
      <c r="I1113" s="4">
        <v>4</v>
      </c>
      <c r="P1113">
        <v>2</v>
      </c>
      <c r="Q1113" t="str">
        <f t="shared" si="18"/>
        <v>34</v>
      </c>
    </row>
    <row r="1114" spans="1:17" x14ac:dyDescent="0.25">
      <c r="A1114">
        <v>1113</v>
      </c>
      <c r="F1114">
        <v>219.92813100000001</v>
      </c>
      <c r="G1114" s="5">
        <v>3</v>
      </c>
      <c r="H1114">
        <v>220.348535</v>
      </c>
      <c r="I1114" s="4">
        <v>4</v>
      </c>
      <c r="P1114">
        <v>2</v>
      </c>
      <c r="Q1114" t="str">
        <f t="shared" si="18"/>
        <v>34</v>
      </c>
    </row>
    <row r="1115" spans="1:17" x14ac:dyDescent="0.25">
      <c r="A1115">
        <v>1114</v>
      </c>
      <c r="D1115">
        <v>203.17209199999999</v>
      </c>
      <c r="E1115" s="2">
        <v>2</v>
      </c>
      <c r="F1115">
        <v>220.057121</v>
      </c>
      <c r="G1115" s="5">
        <v>3</v>
      </c>
      <c r="H1115">
        <v>220.34691900000001</v>
      </c>
      <c r="I1115" s="4">
        <v>4</v>
      </c>
      <c r="P1115">
        <v>3</v>
      </c>
      <c r="Q1115" t="str">
        <f t="shared" si="18"/>
        <v>234</v>
      </c>
    </row>
    <row r="1116" spans="1:17" x14ac:dyDescent="0.25">
      <c r="A1116">
        <v>1115</v>
      </c>
      <c r="D1116">
        <v>203.22030599999999</v>
      </c>
      <c r="E1116" s="2">
        <v>2</v>
      </c>
      <c r="P1116">
        <v>1</v>
      </c>
      <c r="Q1116" t="str">
        <f t="shared" si="18"/>
        <v>2</v>
      </c>
    </row>
    <row r="1117" spans="1:17" x14ac:dyDescent="0.25">
      <c r="A1117">
        <v>1116</v>
      </c>
      <c r="D1117">
        <v>203.21306199999998</v>
      </c>
      <c r="E1117" s="2">
        <v>2</v>
      </c>
      <c r="P1117">
        <v>1</v>
      </c>
      <c r="Q1117" t="str">
        <f t="shared" si="18"/>
        <v>2</v>
      </c>
    </row>
    <row r="1118" spans="1:17" x14ac:dyDescent="0.25">
      <c r="A1118">
        <v>1117</v>
      </c>
      <c r="D1118">
        <v>203.19714299999998</v>
      </c>
      <c r="E1118" s="2">
        <v>2</v>
      </c>
      <c r="P1118">
        <v>1</v>
      </c>
      <c r="Q1118" t="str">
        <f t="shared" si="18"/>
        <v>2</v>
      </c>
    </row>
    <row r="1119" spans="1:17" x14ac:dyDescent="0.25">
      <c r="A1119">
        <v>1118</v>
      </c>
      <c r="D1119">
        <v>203.17759999999998</v>
      </c>
      <c r="E1119" s="2">
        <v>2</v>
      </c>
      <c r="P1119">
        <v>1</v>
      </c>
      <c r="Q1119" t="str">
        <f t="shared" si="18"/>
        <v>2</v>
      </c>
    </row>
    <row r="1120" spans="1:17" x14ac:dyDescent="0.25">
      <c r="A1120">
        <v>1119</v>
      </c>
      <c r="D1120">
        <v>203.197959</v>
      </c>
      <c r="E1120" s="2">
        <v>2</v>
      </c>
      <c r="P1120">
        <v>1</v>
      </c>
      <c r="Q1120" t="str">
        <f t="shared" si="18"/>
        <v>2</v>
      </c>
    </row>
    <row r="1121" spans="1:17" x14ac:dyDescent="0.25">
      <c r="A1121">
        <v>1120</v>
      </c>
      <c r="B1121">
        <v>197.17306099999999</v>
      </c>
      <c r="C1121" s="3">
        <v>1</v>
      </c>
      <c r="D1121">
        <v>203.19418300000001</v>
      </c>
      <c r="E1121" s="2">
        <v>2</v>
      </c>
      <c r="P1121">
        <v>2</v>
      </c>
      <c r="Q1121" t="str">
        <f t="shared" si="18"/>
        <v>12</v>
      </c>
    </row>
    <row r="1122" spans="1:17" x14ac:dyDescent="0.25">
      <c r="A1122">
        <v>1121</v>
      </c>
      <c r="B1122">
        <v>197.155303</v>
      </c>
      <c r="C1122" s="3">
        <v>1</v>
      </c>
      <c r="D1122">
        <v>203.26897700000001</v>
      </c>
      <c r="E1122" s="2">
        <v>2</v>
      </c>
      <c r="P1122">
        <v>2</v>
      </c>
      <c r="Q1122" t="str">
        <f t="shared" si="18"/>
        <v>12</v>
      </c>
    </row>
    <row r="1123" spans="1:17" x14ac:dyDescent="0.25">
      <c r="A1123">
        <v>1122</v>
      </c>
      <c r="B1123">
        <v>197.173621</v>
      </c>
      <c r="C1123" s="3">
        <v>1</v>
      </c>
      <c r="D1123">
        <v>203.17209199999999</v>
      </c>
      <c r="E1123" s="2">
        <v>2</v>
      </c>
      <c r="P1123">
        <v>2</v>
      </c>
      <c r="Q1123" t="str">
        <f t="shared" si="18"/>
        <v>12</v>
      </c>
    </row>
    <row r="1124" spans="1:17" x14ac:dyDescent="0.25">
      <c r="A1124">
        <v>1123</v>
      </c>
      <c r="B1124">
        <v>197.18265099999999</v>
      </c>
      <c r="C1124" s="3">
        <v>1</v>
      </c>
      <c r="P1124">
        <v>1</v>
      </c>
      <c r="Q1124" t="str">
        <f t="shared" si="18"/>
        <v>1</v>
      </c>
    </row>
    <row r="1125" spans="1:17" x14ac:dyDescent="0.25">
      <c r="A1125">
        <v>1124</v>
      </c>
      <c r="B1125">
        <v>197.19050899999999</v>
      </c>
      <c r="C1125" s="3">
        <v>1</v>
      </c>
      <c r="P1125">
        <v>1</v>
      </c>
      <c r="Q1125" t="str">
        <f t="shared" si="18"/>
        <v>1</v>
      </c>
    </row>
    <row r="1126" spans="1:17" x14ac:dyDescent="0.25">
      <c r="A1126">
        <v>1125</v>
      </c>
      <c r="B1126">
        <v>197.26443799999998</v>
      </c>
      <c r="C1126" s="3">
        <v>1</v>
      </c>
      <c r="P1126">
        <v>1</v>
      </c>
      <c r="Q1126" t="str">
        <f t="shared" si="18"/>
        <v>1</v>
      </c>
    </row>
    <row r="1127" spans="1:17" x14ac:dyDescent="0.25">
      <c r="A1127">
        <v>1126</v>
      </c>
      <c r="B1127">
        <v>197.17306099999999</v>
      </c>
      <c r="C1127" s="3">
        <v>1</v>
      </c>
      <c r="P1127">
        <v>1</v>
      </c>
      <c r="Q1127" t="str">
        <f t="shared" si="18"/>
        <v>1</v>
      </c>
    </row>
    <row r="1128" spans="1:17" x14ac:dyDescent="0.25">
      <c r="A1128">
        <v>1127</v>
      </c>
      <c r="B1128">
        <v>197.17306099999999</v>
      </c>
      <c r="C1128" s="3">
        <v>1</v>
      </c>
      <c r="H1128">
        <v>196.79030499999999</v>
      </c>
      <c r="I1128" s="4">
        <v>4</v>
      </c>
      <c r="P1128">
        <v>2</v>
      </c>
      <c r="Q1128" t="str">
        <f t="shared" si="18"/>
        <v>14</v>
      </c>
    </row>
    <row r="1129" spans="1:17" x14ac:dyDescent="0.25">
      <c r="A1129">
        <v>1128</v>
      </c>
      <c r="H1129">
        <v>196.74168299999999</v>
      </c>
      <c r="I1129" s="4">
        <v>4</v>
      </c>
      <c r="P1129">
        <v>1</v>
      </c>
      <c r="Q1129" t="str">
        <f t="shared" si="18"/>
        <v>4</v>
      </c>
    </row>
    <row r="1130" spans="1:17" x14ac:dyDescent="0.25">
      <c r="A1130">
        <v>1129</v>
      </c>
      <c r="F1130">
        <v>196.04413099999999</v>
      </c>
      <c r="G1130" s="5">
        <v>3</v>
      </c>
      <c r="H1130">
        <v>196.74505199999999</v>
      </c>
      <c r="I1130" s="4">
        <v>4</v>
      </c>
      <c r="P1130">
        <v>2</v>
      </c>
      <c r="Q1130" t="str">
        <f t="shared" si="18"/>
        <v>34</v>
      </c>
    </row>
    <row r="1131" spans="1:17" x14ac:dyDescent="0.25">
      <c r="A1131">
        <v>1130</v>
      </c>
      <c r="F1131">
        <v>196.09178499999999</v>
      </c>
      <c r="G1131" s="5">
        <v>3</v>
      </c>
      <c r="H1131">
        <v>196.73203999999998</v>
      </c>
      <c r="I1131" s="4">
        <v>4</v>
      </c>
      <c r="P1131">
        <v>2</v>
      </c>
      <c r="Q1131" t="str">
        <f t="shared" si="18"/>
        <v>34</v>
      </c>
    </row>
    <row r="1132" spans="1:17" x14ac:dyDescent="0.25">
      <c r="A1132">
        <v>1131</v>
      </c>
      <c r="F1132">
        <v>196.052448</v>
      </c>
      <c r="G1132" s="5">
        <v>3</v>
      </c>
      <c r="H1132">
        <v>196.771323</v>
      </c>
      <c r="I1132" s="4">
        <v>4</v>
      </c>
      <c r="P1132">
        <v>2</v>
      </c>
      <c r="Q1132" t="str">
        <f t="shared" si="18"/>
        <v>34</v>
      </c>
    </row>
    <row r="1133" spans="1:17" x14ac:dyDescent="0.25">
      <c r="A1133">
        <v>1132</v>
      </c>
      <c r="F1133">
        <v>196.06045799999998</v>
      </c>
      <c r="G1133" s="5">
        <v>3</v>
      </c>
      <c r="H1133">
        <v>196.795917</v>
      </c>
      <c r="I1133" s="4">
        <v>4</v>
      </c>
      <c r="P1133">
        <v>2</v>
      </c>
      <c r="Q1133" t="str">
        <f t="shared" si="18"/>
        <v>34</v>
      </c>
    </row>
    <row r="1134" spans="1:17" x14ac:dyDescent="0.25">
      <c r="A1134">
        <v>1133</v>
      </c>
      <c r="F1134">
        <v>196.12504899999999</v>
      </c>
      <c r="G1134" s="5">
        <v>3</v>
      </c>
      <c r="H1134">
        <v>196.777446</v>
      </c>
      <c r="I1134" s="4">
        <v>4</v>
      </c>
      <c r="P1134">
        <v>2</v>
      </c>
      <c r="Q1134" t="str">
        <f t="shared" si="18"/>
        <v>34</v>
      </c>
    </row>
    <row r="1135" spans="1:17" x14ac:dyDescent="0.25">
      <c r="A1135">
        <v>1134</v>
      </c>
      <c r="F1135">
        <v>196.135459</v>
      </c>
      <c r="G1135" s="5">
        <v>3</v>
      </c>
      <c r="H1135">
        <v>196.80194</v>
      </c>
      <c r="I1135" s="4">
        <v>4</v>
      </c>
      <c r="P1135">
        <v>2</v>
      </c>
      <c r="Q1135" t="str">
        <f t="shared" si="18"/>
        <v>34</v>
      </c>
    </row>
    <row r="1136" spans="1:17" x14ac:dyDescent="0.25">
      <c r="A1136">
        <v>1135</v>
      </c>
      <c r="D1136">
        <v>178.86030499999998</v>
      </c>
      <c r="E1136" s="2">
        <v>2</v>
      </c>
      <c r="F1136">
        <v>196.10071099999999</v>
      </c>
      <c r="G1136" s="5">
        <v>3</v>
      </c>
      <c r="H1136">
        <v>196.79030499999999</v>
      </c>
      <c r="I1136" s="4">
        <v>4</v>
      </c>
      <c r="P1136">
        <v>3</v>
      </c>
      <c r="Q1136" t="str">
        <f t="shared" si="18"/>
        <v>234</v>
      </c>
    </row>
    <row r="1137" spans="1:17" x14ac:dyDescent="0.25">
      <c r="A1137">
        <v>1136</v>
      </c>
      <c r="D1137">
        <v>178.950153</v>
      </c>
      <c r="E1137" s="2">
        <v>2</v>
      </c>
      <c r="F1137">
        <v>196.04413099999999</v>
      </c>
      <c r="G1137" s="5">
        <v>3</v>
      </c>
      <c r="H1137">
        <v>196.79030499999999</v>
      </c>
      <c r="I1137" s="4">
        <v>4</v>
      </c>
      <c r="P1137">
        <v>3</v>
      </c>
      <c r="Q1137" t="str">
        <f t="shared" si="18"/>
        <v>234</v>
      </c>
    </row>
    <row r="1138" spans="1:17" x14ac:dyDescent="0.25">
      <c r="A1138">
        <v>1137</v>
      </c>
      <c r="D1138">
        <v>178.921222</v>
      </c>
      <c r="E1138" s="2">
        <v>2</v>
      </c>
      <c r="P1138">
        <v>1</v>
      </c>
      <c r="Q1138" t="str">
        <f t="shared" si="18"/>
        <v>2</v>
      </c>
    </row>
    <row r="1139" spans="1:17" x14ac:dyDescent="0.25">
      <c r="A1139">
        <v>1138</v>
      </c>
      <c r="D1139">
        <v>178.89311099999998</v>
      </c>
      <c r="E1139" s="2">
        <v>2</v>
      </c>
      <c r="P1139">
        <v>1</v>
      </c>
      <c r="Q1139" t="str">
        <f t="shared" si="18"/>
        <v>2</v>
      </c>
    </row>
    <row r="1140" spans="1:17" x14ac:dyDescent="0.25">
      <c r="A1140">
        <v>1139</v>
      </c>
      <c r="D1140">
        <v>178.89607000000001</v>
      </c>
      <c r="E1140" s="2">
        <v>2</v>
      </c>
      <c r="P1140">
        <v>1</v>
      </c>
      <c r="Q1140" t="str">
        <f t="shared" si="18"/>
        <v>2</v>
      </c>
    </row>
    <row r="1141" spans="1:17" x14ac:dyDescent="0.25">
      <c r="A1141">
        <v>1140</v>
      </c>
      <c r="B1141">
        <v>172.91515299999998</v>
      </c>
      <c r="C1141" s="3">
        <v>1</v>
      </c>
      <c r="D1141">
        <v>178.84882499999998</v>
      </c>
      <c r="E1141" s="2">
        <v>2</v>
      </c>
      <c r="P1141">
        <v>2</v>
      </c>
      <c r="Q1141" t="str">
        <f t="shared" si="18"/>
        <v>12</v>
      </c>
    </row>
    <row r="1142" spans="1:17" x14ac:dyDescent="0.25">
      <c r="A1142">
        <v>1141</v>
      </c>
      <c r="B1142">
        <v>172.91515299999998</v>
      </c>
      <c r="C1142" s="3">
        <v>1</v>
      </c>
      <c r="D1142">
        <v>178.85902899999999</v>
      </c>
      <c r="E1142" s="2">
        <v>2</v>
      </c>
      <c r="P1142">
        <v>2</v>
      </c>
      <c r="Q1142" t="str">
        <f t="shared" si="18"/>
        <v>12</v>
      </c>
    </row>
    <row r="1143" spans="1:17" x14ac:dyDescent="0.25">
      <c r="A1143">
        <v>1142</v>
      </c>
      <c r="B1143">
        <v>172.87295799999998</v>
      </c>
      <c r="C1143" s="3">
        <v>1</v>
      </c>
      <c r="D1143">
        <v>178.86851999999999</v>
      </c>
      <c r="E1143" s="2">
        <v>2</v>
      </c>
      <c r="P1143">
        <v>2</v>
      </c>
      <c r="Q1143" t="str">
        <f t="shared" si="18"/>
        <v>12</v>
      </c>
    </row>
    <row r="1144" spans="1:17" x14ac:dyDescent="0.25">
      <c r="A1144">
        <v>1143</v>
      </c>
      <c r="B1144">
        <v>172.919591</v>
      </c>
      <c r="C1144" s="3">
        <v>1</v>
      </c>
      <c r="D1144">
        <v>178.86030499999998</v>
      </c>
      <c r="E1144" s="2">
        <v>2</v>
      </c>
      <c r="P1144">
        <v>2</v>
      </c>
      <c r="Q1144" t="str">
        <f t="shared" si="18"/>
        <v>12</v>
      </c>
    </row>
    <row r="1145" spans="1:17" x14ac:dyDescent="0.25">
      <c r="A1145">
        <v>1144</v>
      </c>
      <c r="B1145">
        <v>172.93341799999999</v>
      </c>
      <c r="C1145" s="3">
        <v>1</v>
      </c>
      <c r="P1145">
        <v>1</v>
      </c>
      <c r="Q1145" t="str">
        <f t="shared" si="18"/>
        <v>1</v>
      </c>
    </row>
    <row r="1146" spans="1:17" x14ac:dyDescent="0.25">
      <c r="A1146">
        <v>1145</v>
      </c>
      <c r="B1146">
        <v>172.975764</v>
      </c>
      <c r="C1146" s="3">
        <v>1</v>
      </c>
      <c r="P1146">
        <v>1</v>
      </c>
      <c r="Q1146" t="str">
        <f t="shared" si="18"/>
        <v>1</v>
      </c>
    </row>
    <row r="1147" spans="1:17" x14ac:dyDescent="0.25">
      <c r="A1147">
        <v>1146</v>
      </c>
      <c r="B1147">
        <v>172.97954099999998</v>
      </c>
      <c r="C1147" s="3">
        <v>1</v>
      </c>
      <c r="P1147">
        <v>1</v>
      </c>
      <c r="Q1147" t="str">
        <f t="shared" si="18"/>
        <v>1</v>
      </c>
    </row>
    <row r="1148" spans="1:17" x14ac:dyDescent="0.25">
      <c r="A1148">
        <v>1147</v>
      </c>
      <c r="B1148">
        <v>172.876069</v>
      </c>
      <c r="C1148" s="3">
        <v>1</v>
      </c>
      <c r="P1148">
        <v>1</v>
      </c>
      <c r="Q1148" t="str">
        <f t="shared" si="18"/>
        <v>1</v>
      </c>
    </row>
    <row r="1149" spans="1:17" x14ac:dyDescent="0.25">
      <c r="A1149">
        <v>1148</v>
      </c>
      <c r="B1149">
        <v>172.91515299999998</v>
      </c>
      <c r="C1149" s="3">
        <v>1</v>
      </c>
      <c r="P1149">
        <v>1</v>
      </c>
      <c r="Q1149" t="str">
        <f t="shared" si="18"/>
        <v>1</v>
      </c>
    </row>
    <row r="1150" spans="1:17" x14ac:dyDescent="0.25">
      <c r="A1150">
        <v>1149</v>
      </c>
      <c r="H1150">
        <v>171.37372299999998</v>
      </c>
      <c r="I1150" s="4">
        <v>4</v>
      </c>
      <c r="P1150">
        <v>1</v>
      </c>
      <c r="Q1150" t="str">
        <f t="shared" si="18"/>
        <v>4</v>
      </c>
    </row>
    <row r="1151" spans="1:17" x14ac:dyDescent="0.25">
      <c r="A1151">
        <v>1150</v>
      </c>
      <c r="F1151">
        <v>171.182906</v>
      </c>
      <c r="G1151" s="5">
        <v>3</v>
      </c>
      <c r="H1151">
        <v>171.34438599999999</v>
      </c>
      <c r="I1151" s="4">
        <v>4</v>
      </c>
      <c r="P1151">
        <v>2</v>
      </c>
      <c r="Q1151" t="str">
        <f t="shared" si="18"/>
        <v>34</v>
      </c>
    </row>
    <row r="1152" spans="1:17" x14ac:dyDescent="0.25">
      <c r="A1152">
        <v>1151</v>
      </c>
      <c r="F1152">
        <v>171.23117199999999</v>
      </c>
      <c r="G1152" s="5">
        <v>3</v>
      </c>
      <c r="H1152">
        <v>171.365815</v>
      </c>
      <c r="I1152" s="4">
        <v>4</v>
      </c>
      <c r="P1152">
        <v>2</v>
      </c>
      <c r="Q1152" t="str">
        <f t="shared" si="18"/>
        <v>34</v>
      </c>
    </row>
    <row r="1153" spans="1:17" x14ac:dyDescent="0.25">
      <c r="A1153">
        <v>1152</v>
      </c>
      <c r="F1153">
        <v>171.19204099999999</v>
      </c>
      <c r="G1153" s="5">
        <v>3</v>
      </c>
      <c r="H1153">
        <v>171.37469199999998</v>
      </c>
      <c r="I1153" s="4">
        <v>4</v>
      </c>
      <c r="P1153">
        <v>2</v>
      </c>
      <c r="Q1153" t="str">
        <f t="shared" si="18"/>
        <v>34</v>
      </c>
    </row>
    <row r="1154" spans="1:17" x14ac:dyDescent="0.25">
      <c r="A1154">
        <v>1153</v>
      </c>
      <c r="F1154">
        <v>171.18535499999999</v>
      </c>
      <c r="G1154" s="5">
        <v>3</v>
      </c>
      <c r="H1154">
        <v>171.37647699999999</v>
      </c>
      <c r="I1154" s="4">
        <v>4</v>
      </c>
      <c r="P1154">
        <v>2</v>
      </c>
      <c r="Q1154" t="str">
        <f t="shared" ref="Q1154:Q1217" si="19">CONCATENATE(C1154,E1154,G1154,I1154)</f>
        <v>34</v>
      </c>
    </row>
    <row r="1155" spans="1:17" x14ac:dyDescent="0.25">
      <c r="A1155">
        <v>1154</v>
      </c>
      <c r="F1155">
        <v>171.203418</v>
      </c>
      <c r="G1155" s="5">
        <v>3</v>
      </c>
      <c r="H1155">
        <v>171.37892599999998</v>
      </c>
      <c r="I1155" s="4">
        <v>4</v>
      </c>
      <c r="P1155">
        <v>2</v>
      </c>
      <c r="Q1155" t="str">
        <f t="shared" si="19"/>
        <v>34</v>
      </c>
    </row>
    <row r="1156" spans="1:17" x14ac:dyDescent="0.25">
      <c r="A1156">
        <v>1155</v>
      </c>
      <c r="F1156">
        <v>171.253265</v>
      </c>
      <c r="G1156" s="5">
        <v>3</v>
      </c>
      <c r="H1156">
        <v>171.356786</v>
      </c>
      <c r="I1156" s="4">
        <v>4</v>
      </c>
      <c r="P1156">
        <v>2</v>
      </c>
      <c r="Q1156" t="str">
        <f t="shared" si="19"/>
        <v>34</v>
      </c>
    </row>
    <row r="1157" spans="1:17" x14ac:dyDescent="0.25">
      <c r="A1157">
        <v>1156</v>
      </c>
      <c r="D1157">
        <v>157.36173399999998</v>
      </c>
      <c r="E1157" s="2">
        <v>2</v>
      </c>
      <c r="F1157">
        <v>171.28647699999999</v>
      </c>
      <c r="G1157" s="5">
        <v>3</v>
      </c>
      <c r="H1157">
        <v>171.362651</v>
      </c>
      <c r="I1157" s="4">
        <v>4</v>
      </c>
      <c r="P1157">
        <v>3</v>
      </c>
      <c r="Q1157" t="str">
        <f t="shared" si="19"/>
        <v>234</v>
      </c>
    </row>
    <row r="1158" spans="1:17" x14ac:dyDescent="0.25">
      <c r="A1158">
        <v>1157</v>
      </c>
      <c r="D1158">
        <v>157.36173399999998</v>
      </c>
      <c r="E1158" s="2">
        <v>2</v>
      </c>
      <c r="F1158">
        <v>171.182906</v>
      </c>
      <c r="G1158" s="5">
        <v>3</v>
      </c>
      <c r="H1158">
        <v>171.37372299999998</v>
      </c>
      <c r="I1158" s="4">
        <v>4</v>
      </c>
      <c r="P1158">
        <v>3</v>
      </c>
      <c r="Q1158" t="str">
        <f t="shared" si="19"/>
        <v>234</v>
      </c>
    </row>
    <row r="1159" spans="1:17" x14ac:dyDescent="0.25">
      <c r="A1159">
        <v>1158</v>
      </c>
      <c r="D1159">
        <v>157.347397</v>
      </c>
      <c r="E1159" s="2">
        <v>2</v>
      </c>
      <c r="P1159">
        <v>1</v>
      </c>
      <c r="Q1159" t="str">
        <f t="shared" si="19"/>
        <v>2</v>
      </c>
    </row>
    <row r="1160" spans="1:17" x14ac:dyDescent="0.25">
      <c r="A1160">
        <v>1159</v>
      </c>
      <c r="D1160">
        <v>157.37857099999999</v>
      </c>
      <c r="E1160" s="2">
        <v>2</v>
      </c>
      <c r="P1160">
        <v>1</v>
      </c>
      <c r="Q1160" t="str">
        <f t="shared" si="19"/>
        <v>2</v>
      </c>
    </row>
    <row r="1161" spans="1:17" x14ac:dyDescent="0.25">
      <c r="A1161">
        <v>1160</v>
      </c>
      <c r="D1161">
        <v>157.33510000000001</v>
      </c>
      <c r="E1161" s="2">
        <v>2</v>
      </c>
      <c r="P1161">
        <v>1</v>
      </c>
      <c r="Q1161" t="str">
        <f t="shared" si="19"/>
        <v>2</v>
      </c>
    </row>
    <row r="1162" spans="1:17" x14ac:dyDescent="0.25">
      <c r="A1162">
        <v>1161</v>
      </c>
      <c r="D1162">
        <v>157.28178399999999</v>
      </c>
      <c r="E1162" s="2">
        <v>2</v>
      </c>
      <c r="P1162">
        <v>1</v>
      </c>
      <c r="Q1162" t="str">
        <f t="shared" si="19"/>
        <v>2</v>
      </c>
    </row>
    <row r="1163" spans="1:17" x14ac:dyDescent="0.25">
      <c r="A1163">
        <v>1162</v>
      </c>
      <c r="D1163">
        <v>157.34331499999999</v>
      </c>
      <c r="E1163" s="2">
        <v>2</v>
      </c>
      <c r="P1163">
        <v>1</v>
      </c>
      <c r="Q1163" t="str">
        <f t="shared" si="19"/>
        <v>2</v>
      </c>
    </row>
    <row r="1164" spans="1:17" x14ac:dyDescent="0.25">
      <c r="A1164">
        <v>1163</v>
      </c>
      <c r="B1164">
        <v>151.968009</v>
      </c>
      <c r="C1164" s="3">
        <v>1</v>
      </c>
      <c r="D1164">
        <v>157.24163199999998</v>
      </c>
      <c r="E1164" s="2">
        <v>2</v>
      </c>
      <c r="P1164">
        <v>2</v>
      </c>
      <c r="Q1164" t="str">
        <f t="shared" si="19"/>
        <v>12</v>
      </c>
    </row>
    <row r="1165" spans="1:17" x14ac:dyDescent="0.25">
      <c r="A1165">
        <v>1164</v>
      </c>
      <c r="B1165">
        <v>151.968009</v>
      </c>
      <c r="C1165" s="3">
        <v>1</v>
      </c>
      <c r="D1165">
        <v>157.36173399999998</v>
      </c>
      <c r="E1165" s="2">
        <v>2</v>
      </c>
      <c r="P1165">
        <v>2</v>
      </c>
      <c r="Q1165" t="str">
        <f t="shared" si="19"/>
        <v>12</v>
      </c>
    </row>
    <row r="1166" spans="1:17" x14ac:dyDescent="0.25">
      <c r="A1166">
        <v>1165</v>
      </c>
      <c r="B1166">
        <v>151.968009</v>
      </c>
      <c r="C1166" s="3">
        <v>1</v>
      </c>
      <c r="P1166">
        <v>1</v>
      </c>
      <c r="Q1166" t="str">
        <f t="shared" si="19"/>
        <v>1</v>
      </c>
    </row>
    <row r="1167" spans="1:17" x14ac:dyDescent="0.25">
      <c r="A1167">
        <v>1166</v>
      </c>
      <c r="B1167">
        <v>151.968009</v>
      </c>
      <c r="C1167" s="3">
        <v>1</v>
      </c>
      <c r="P1167">
        <v>1</v>
      </c>
      <c r="Q1167" t="str">
        <f t="shared" si="19"/>
        <v>1</v>
      </c>
    </row>
    <row r="1168" spans="1:17" x14ac:dyDescent="0.25">
      <c r="A1168">
        <v>1167</v>
      </c>
      <c r="B1168">
        <v>151.968009</v>
      </c>
      <c r="C1168" s="3">
        <v>1</v>
      </c>
      <c r="P1168">
        <v>1</v>
      </c>
      <c r="Q1168" t="str">
        <f t="shared" si="19"/>
        <v>1</v>
      </c>
    </row>
    <row r="1169" spans="1:17" x14ac:dyDescent="0.25">
      <c r="A1169">
        <v>1168</v>
      </c>
      <c r="B1169">
        <v>151.968009</v>
      </c>
      <c r="C1169" s="3">
        <v>1</v>
      </c>
      <c r="P1169">
        <v>1</v>
      </c>
      <c r="Q1169" t="str">
        <f t="shared" si="19"/>
        <v>1</v>
      </c>
    </row>
    <row r="1170" spans="1:17" x14ac:dyDescent="0.25">
      <c r="A1170">
        <v>1169</v>
      </c>
      <c r="B1170">
        <v>151.968009</v>
      </c>
      <c r="C1170" s="3">
        <v>1</v>
      </c>
      <c r="P1170">
        <v>1</v>
      </c>
      <c r="Q1170" t="str">
        <f t="shared" si="19"/>
        <v>1</v>
      </c>
    </row>
    <row r="1171" spans="1:17" x14ac:dyDescent="0.25">
      <c r="A1171">
        <v>1170</v>
      </c>
      <c r="B1171">
        <v>151.968009</v>
      </c>
      <c r="C1171" s="3">
        <v>1</v>
      </c>
      <c r="P1171">
        <v>1</v>
      </c>
      <c r="Q1171" t="str">
        <f t="shared" si="19"/>
        <v>1</v>
      </c>
    </row>
    <row r="1172" spans="1:17" x14ac:dyDescent="0.25">
      <c r="A1172">
        <v>1171</v>
      </c>
      <c r="B1172">
        <v>151.968009</v>
      </c>
      <c r="C1172" s="3">
        <v>1</v>
      </c>
      <c r="P1172">
        <v>1</v>
      </c>
      <c r="Q1172" t="str">
        <f t="shared" si="19"/>
        <v>1</v>
      </c>
    </row>
    <row r="1173" spans="1:17" x14ac:dyDescent="0.25">
      <c r="A1173">
        <v>1172</v>
      </c>
      <c r="F1173">
        <v>151.50857099999999</v>
      </c>
      <c r="G1173" s="5">
        <v>3</v>
      </c>
      <c r="H1173">
        <v>151.57831499999998</v>
      </c>
      <c r="I1173" s="4">
        <v>4</v>
      </c>
      <c r="P1173">
        <v>2</v>
      </c>
      <c r="Q1173" t="str">
        <f t="shared" si="19"/>
        <v>34</v>
      </c>
    </row>
    <row r="1174" spans="1:17" x14ac:dyDescent="0.25">
      <c r="A1174">
        <v>1173</v>
      </c>
      <c r="F1174">
        <v>151.50857099999999</v>
      </c>
      <c r="G1174" s="5">
        <v>3</v>
      </c>
      <c r="H1174">
        <v>151.58275399999999</v>
      </c>
      <c r="I1174" s="4">
        <v>4</v>
      </c>
      <c r="P1174">
        <v>2</v>
      </c>
      <c r="Q1174" t="str">
        <f t="shared" si="19"/>
        <v>34</v>
      </c>
    </row>
    <row r="1175" spans="1:17" x14ac:dyDescent="0.25">
      <c r="A1175">
        <v>1174</v>
      </c>
      <c r="F1175">
        <v>151.50857099999999</v>
      </c>
      <c r="G1175" s="5">
        <v>3</v>
      </c>
      <c r="H1175">
        <v>151.55642799999998</v>
      </c>
      <c r="I1175" s="4">
        <v>4</v>
      </c>
      <c r="P1175">
        <v>2</v>
      </c>
      <c r="Q1175" t="str">
        <f t="shared" si="19"/>
        <v>34</v>
      </c>
    </row>
    <row r="1176" spans="1:17" x14ac:dyDescent="0.25">
      <c r="A1176">
        <v>1175</v>
      </c>
      <c r="F1176">
        <v>151.50857099999999</v>
      </c>
      <c r="G1176" s="5">
        <v>3</v>
      </c>
      <c r="H1176">
        <v>151.53530499999999</v>
      </c>
      <c r="I1176" s="4">
        <v>4</v>
      </c>
      <c r="P1176">
        <v>2</v>
      </c>
      <c r="Q1176" t="str">
        <f t="shared" si="19"/>
        <v>34</v>
      </c>
    </row>
    <row r="1177" spans="1:17" x14ac:dyDescent="0.25">
      <c r="A1177">
        <v>1176</v>
      </c>
      <c r="F1177">
        <v>151.50857099999999</v>
      </c>
      <c r="G1177" s="5">
        <v>3</v>
      </c>
      <c r="H1177">
        <v>151.57561099999998</v>
      </c>
      <c r="I1177" s="4">
        <v>4</v>
      </c>
      <c r="P1177">
        <v>2</v>
      </c>
      <c r="Q1177" t="str">
        <f t="shared" si="19"/>
        <v>34</v>
      </c>
    </row>
    <row r="1178" spans="1:17" x14ac:dyDescent="0.25">
      <c r="A1178">
        <v>1177</v>
      </c>
      <c r="F1178">
        <v>151.50857099999999</v>
      </c>
      <c r="G1178" s="5">
        <v>3</v>
      </c>
      <c r="H1178">
        <v>151.45999899999998</v>
      </c>
      <c r="I1178" s="4">
        <v>4</v>
      </c>
      <c r="P1178">
        <v>2</v>
      </c>
      <c r="Q1178" t="str">
        <f t="shared" si="19"/>
        <v>34</v>
      </c>
    </row>
    <row r="1179" spans="1:17" x14ac:dyDescent="0.25">
      <c r="A1179">
        <v>1178</v>
      </c>
      <c r="F1179">
        <v>151.50857099999999</v>
      </c>
      <c r="G1179" s="5">
        <v>3</v>
      </c>
      <c r="H1179">
        <v>151.45612199999999</v>
      </c>
      <c r="I1179" s="4">
        <v>4</v>
      </c>
      <c r="P1179">
        <v>2</v>
      </c>
      <c r="Q1179" t="str">
        <f t="shared" si="19"/>
        <v>34</v>
      </c>
    </row>
    <row r="1180" spans="1:17" x14ac:dyDescent="0.25">
      <c r="A1180">
        <v>1179</v>
      </c>
      <c r="F1180">
        <v>151.50857099999999</v>
      </c>
      <c r="G1180" s="5">
        <v>3</v>
      </c>
      <c r="H1180">
        <v>151.35484600000001</v>
      </c>
      <c r="I1180" s="4">
        <v>4</v>
      </c>
      <c r="P1180">
        <v>2</v>
      </c>
      <c r="Q1180" t="str">
        <f t="shared" si="19"/>
        <v>34</v>
      </c>
    </row>
    <row r="1181" spans="1:17" x14ac:dyDescent="0.25">
      <c r="A1181">
        <v>1180</v>
      </c>
      <c r="D1181">
        <v>123.24994700000001</v>
      </c>
      <c r="E1181" s="2">
        <v>2</v>
      </c>
      <c r="H1181">
        <v>151.57831499999998</v>
      </c>
      <c r="I1181" s="4">
        <v>4</v>
      </c>
      <c r="P1181">
        <v>2</v>
      </c>
      <c r="Q1181" t="str">
        <f t="shared" si="19"/>
        <v>24</v>
      </c>
    </row>
    <row r="1182" spans="1:17" x14ac:dyDescent="0.25">
      <c r="A1182">
        <v>1181</v>
      </c>
      <c r="D1182">
        <v>123.255154</v>
      </c>
      <c r="E1182" s="2">
        <v>2</v>
      </c>
      <c r="H1182">
        <v>151.57831499999998</v>
      </c>
      <c r="I1182" s="4">
        <v>4</v>
      </c>
      <c r="P1182">
        <v>2</v>
      </c>
      <c r="Q1182" t="str">
        <f t="shared" si="19"/>
        <v>24</v>
      </c>
    </row>
    <row r="1183" spans="1:17" x14ac:dyDescent="0.25">
      <c r="A1183">
        <v>1182</v>
      </c>
      <c r="D1183">
        <v>123.23765300000001</v>
      </c>
      <c r="E1183" s="2">
        <v>2</v>
      </c>
      <c r="P1183">
        <v>1</v>
      </c>
      <c r="Q1183" t="str">
        <f t="shared" si="19"/>
        <v>2</v>
      </c>
    </row>
    <row r="1184" spans="1:17" x14ac:dyDescent="0.25">
      <c r="A1184">
        <v>1183</v>
      </c>
      <c r="D1184">
        <v>123.207497</v>
      </c>
      <c r="E1184" s="2">
        <v>2</v>
      </c>
      <c r="P1184">
        <v>1</v>
      </c>
      <c r="Q1184" t="str">
        <f t="shared" si="19"/>
        <v>2</v>
      </c>
    </row>
    <row r="1185" spans="1:17" x14ac:dyDescent="0.25">
      <c r="A1185">
        <v>1184</v>
      </c>
      <c r="D1185">
        <v>123.217038</v>
      </c>
      <c r="E1185" s="2">
        <v>2</v>
      </c>
      <c r="P1185">
        <v>1</v>
      </c>
      <c r="Q1185" t="str">
        <f t="shared" si="19"/>
        <v>2</v>
      </c>
    </row>
    <row r="1186" spans="1:17" x14ac:dyDescent="0.25">
      <c r="A1186">
        <v>1185</v>
      </c>
      <c r="B1186">
        <v>117.17928800000001</v>
      </c>
      <c r="C1186" s="3">
        <v>1</v>
      </c>
      <c r="D1186">
        <v>123.230256</v>
      </c>
      <c r="E1186" s="2">
        <v>2</v>
      </c>
      <c r="P1186">
        <v>2</v>
      </c>
      <c r="Q1186" t="str">
        <f t="shared" si="19"/>
        <v>12</v>
      </c>
    </row>
    <row r="1187" spans="1:17" x14ac:dyDescent="0.25">
      <c r="A1187">
        <v>1186</v>
      </c>
      <c r="B1187">
        <v>117.110612</v>
      </c>
      <c r="C1187" s="3">
        <v>1</v>
      </c>
      <c r="D1187">
        <v>123.23454000000001</v>
      </c>
      <c r="E1187" s="2">
        <v>2</v>
      </c>
      <c r="P1187">
        <v>2</v>
      </c>
      <c r="Q1187" t="str">
        <f t="shared" si="19"/>
        <v>12</v>
      </c>
    </row>
    <row r="1188" spans="1:17" x14ac:dyDescent="0.25">
      <c r="A1188">
        <v>1187</v>
      </c>
      <c r="B1188">
        <v>117.132756</v>
      </c>
      <c r="C1188" s="3">
        <v>1</v>
      </c>
      <c r="D1188">
        <v>123.24994700000001</v>
      </c>
      <c r="E1188" s="2">
        <v>2</v>
      </c>
      <c r="P1188">
        <v>2</v>
      </c>
      <c r="Q1188" t="str">
        <f t="shared" si="19"/>
        <v>12</v>
      </c>
    </row>
    <row r="1189" spans="1:17" x14ac:dyDescent="0.25">
      <c r="A1189">
        <v>1188</v>
      </c>
      <c r="B1189">
        <v>117.07433800000001</v>
      </c>
      <c r="C1189" s="3">
        <v>1</v>
      </c>
      <c r="P1189">
        <v>1</v>
      </c>
      <c r="Q1189" t="str">
        <f t="shared" si="19"/>
        <v>1</v>
      </c>
    </row>
    <row r="1190" spans="1:17" x14ac:dyDescent="0.25">
      <c r="A1190">
        <v>1189</v>
      </c>
      <c r="B1190">
        <v>117.079747</v>
      </c>
      <c r="C1190" s="3">
        <v>1</v>
      </c>
      <c r="P1190">
        <v>1</v>
      </c>
      <c r="Q1190" t="str">
        <f t="shared" si="19"/>
        <v>1</v>
      </c>
    </row>
    <row r="1191" spans="1:17" x14ac:dyDescent="0.25">
      <c r="A1191">
        <v>1190</v>
      </c>
      <c r="B1191">
        <v>117.04010100000001</v>
      </c>
      <c r="C1191" s="3">
        <v>1</v>
      </c>
      <c r="P1191">
        <v>1</v>
      </c>
      <c r="Q1191" t="str">
        <f t="shared" si="19"/>
        <v>1</v>
      </c>
    </row>
    <row r="1192" spans="1:17" x14ac:dyDescent="0.25">
      <c r="A1192">
        <v>1191</v>
      </c>
      <c r="B1192">
        <v>117.094491</v>
      </c>
      <c r="C1192" s="3">
        <v>1</v>
      </c>
      <c r="P1192">
        <v>1</v>
      </c>
      <c r="Q1192" t="str">
        <f t="shared" si="19"/>
        <v>1</v>
      </c>
    </row>
    <row r="1193" spans="1:17" x14ac:dyDescent="0.25">
      <c r="A1193">
        <v>1192</v>
      </c>
      <c r="B1193">
        <v>117.10004900000001</v>
      </c>
      <c r="C1193" s="3">
        <v>1</v>
      </c>
      <c r="P1193">
        <v>1</v>
      </c>
      <c r="Q1193" t="str">
        <f t="shared" si="19"/>
        <v>1</v>
      </c>
    </row>
    <row r="1194" spans="1:17" x14ac:dyDescent="0.25">
      <c r="A1194">
        <v>1193</v>
      </c>
      <c r="H1194">
        <v>116.26913500000001</v>
      </c>
      <c r="I1194" s="4">
        <v>4</v>
      </c>
      <c r="P1194">
        <v>1</v>
      </c>
      <c r="Q1194" t="str">
        <f t="shared" si="19"/>
        <v>4</v>
      </c>
    </row>
    <row r="1195" spans="1:17" x14ac:dyDescent="0.25">
      <c r="A1195">
        <v>1194</v>
      </c>
      <c r="F1195">
        <v>115.27000100000001</v>
      </c>
      <c r="G1195" s="5">
        <v>3</v>
      </c>
      <c r="H1195">
        <v>116.202245</v>
      </c>
      <c r="I1195" s="4">
        <v>4</v>
      </c>
      <c r="P1195">
        <v>2</v>
      </c>
      <c r="Q1195" t="str">
        <f t="shared" si="19"/>
        <v>34</v>
      </c>
    </row>
    <row r="1196" spans="1:17" x14ac:dyDescent="0.25">
      <c r="A1196">
        <v>1195</v>
      </c>
      <c r="F1196">
        <v>115.306477</v>
      </c>
      <c r="G1196" s="5">
        <v>3</v>
      </c>
      <c r="H1196">
        <v>116.26209300000001</v>
      </c>
      <c r="I1196" s="4">
        <v>4</v>
      </c>
      <c r="P1196">
        <v>2</v>
      </c>
      <c r="Q1196" t="str">
        <f t="shared" si="19"/>
        <v>34</v>
      </c>
    </row>
    <row r="1197" spans="1:17" x14ac:dyDescent="0.25">
      <c r="A1197">
        <v>1196</v>
      </c>
      <c r="F1197">
        <v>115.294488</v>
      </c>
      <c r="G1197" s="5">
        <v>3</v>
      </c>
      <c r="H1197">
        <v>116.26806300000001</v>
      </c>
      <c r="I1197" s="4">
        <v>4</v>
      </c>
      <c r="P1197">
        <v>2</v>
      </c>
      <c r="Q1197" t="str">
        <f t="shared" si="19"/>
        <v>34</v>
      </c>
    </row>
    <row r="1198" spans="1:17" x14ac:dyDescent="0.25">
      <c r="A1198">
        <v>1197</v>
      </c>
      <c r="F1198">
        <v>115.29765400000001</v>
      </c>
      <c r="G1198" s="5">
        <v>3</v>
      </c>
      <c r="H1198">
        <v>116.24699100000001</v>
      </c>
      <c r="I1198" s="4">
        <v>4</v>
      </c>
      <c r="P1198">
        <v>2</v>
      </c>
      <c r="Q1198" t="str">
        <f t="shared" si="19"/>
        <v>34</v>
      </c>
    </row>
    <row r="1199" spans="1:17" x14ac:dyDescent="0.25">
      <c r="A1199">
        <v>1198</v>
      </c>
      <c r="F1199">
        <v>115.28255200000001</v>
      </c>
      <c r="G1199" s="5">
        <v>3</v>
      </c>
      <c r="H1199">
        <v>116.26326400000001</v>
      </c>
      <c r="I1199" s="4">
        <v>4</v>
      </c>
      <c r="P1199">
        <v>2</v>
      </c>
      <c r="Q1199" t="str">
        <f t="shared" si="19"/>
        <v>34</v>
      </c>
    </row>
    <row r="1200" spans="1:17" x14ac:dyDescent="0.25">
      <c r="A1200">
        <v>1199</v>
      </c>
      <c r="F1200">
        <v>115.27306100000001</v>
      </c>
      <c r="G1200" s="5">
        <v>3</v>
      </c>
      <c r="H1200">
        <v>116.263013</v>
      </c>
      <c r="I1200" s="4">
        <v>4</v>
      </c>
      <c r="P1200">
        <v>2</v>
      </c>
      <c r="Q1200" t="str">
        <f t="shared" si="19"/>
        <v>34</v>
      </c>
    </row>
    <row r="1201" spans="1:17" x14ac:dyDescent="0.25">
      <c r="A1201">
        <v>1200</v>
      </c>
      <c r="D1201">
        <v>98.787196000000009</v>
      </c>
      <c r="E1201" s="2">
        <v>2</v>
      </c>
      <c r="F1201">
        <v>115.238316</v>
      </c>
      <c r="G1201" s="5">
        <v>3</v>
      </c>
      <c r="H1201">
        <v>116.27076400000001</v>
      </c>
      <c r="I1201" s="4">
        <v>4</v>
      </c>
      <c r="P1201">
        <v>3</v>
      </c>
      <c r="Q1201" t="str">
        <f t="shared" si="19"/>
        <v>234</v>
      </c>
    </row>
    <row r="1202" spans="1:17" x14ac:dyDescent="0.25">
      <c r="A1202">
        <v>1201</v>
      </c>
      <c r="D1202">
        <v>98.819541000000001</v>
      </c>
      <c r="E1202" s="2">
        <v>2</v>
      </c>
      <c r="F1202">
        <v>115.36703900000001</v>
      </c>
      <c r="G1202" s="5">
        <v>3</v>
      </c>
      <c r="H1202">
        <v>116.26913500000001</v>
      </c>
      <c r="I1202" s="4">
        <v>4</v>
      </c>
      <c r="P1202">
        <v>3</v>
      </c>
      <c r="Q1202" t="str">
        <f t="shared" si="19"/>
        <v>234</v>
      </c>
    </row>
    <row r="1203" spans="1:17" x14ac:dyDescent="0.25">
      <c r="A1203">
        <v>1202</v>
      </c>
      <c r="D1203">
        <v>98.823010000000011</v>
      </c>
      <c r="E1203" s="2">
        <v>2</v>
      </c>
      <c r="F1203">
        <v>115.27000100000001</v>
      </c>
      <c r="G1203" s="5">
        <v>3</v>
      </c>
      <c r="P1203">
        <v>2</v>
      </c>
      <c r="Q1203" t="str">
        <f t="shared" si="19"/>
        <v>23</v>
      </c>
    </row>
    <row r="1204" spans="1:17" x14ac:dyDescent="0.25">
      <c r="A1204">
        <v>1203</v>
      </c>
      <c r="D1204">
        <v>98.812041000000008</v>
      </c>
      <c r="E1204" s="2">
        <v>2</v>
      </c>
      <c r="P1204">
        <v>1</v>
      </c>
      <c r="Q1204" t="str">
        <f t="shared" si="19"/>
        <v>2</v>
      </c>
    </row>
    <row r="1205" spans="1:17" x14ac:dyDescent="0.25">
      <c r="A1205">
        <v>1204</v>
      </c>
      <c r="D1205">
        <v>98.796939000000009</v>
      </c>
      <c r="E1205" s="2">
        <v>2</v>
      </c>
      <c r="P1205">
        <v>1</v>
      </c>
      <c r="Q1205" t="str">
        <f t="shared" si="19"/>
        <v>2</v>
      </c>
    </row>
    <row r="1206" spans="1:17" x14ac:dyDescent="0.25">
      <c r="A1206">
        <v>1205</v>
      </c>
      <c r="D1206">
        <v>98.823672000000002</v>
      </c>
      <c r="E1206" s="2">
        <v>2</v>
      </c>
      <c r="P1206">
        <v>1</v>
      </c>
      <c r="Q1206" t="str">
        <f t="shared" si="19"/>
        <v>2</v>
      </c>
    </row>
    <row r="1207" spans="1:17" x14ac:dyDescent="0.25">
      <c r="A1207">
        <v>1206</v>
      </c>
      <c r="D1207">
        <v>98.787551000000008</v>
      </c>
      <c r="E1207" s="2">
        <v>2</v>
      </c>
      <c r="P1207">
        <v>1</v>
      </c>
      <c r="Q1207" t="str">
        <f t="shared" si="19"/>
        <v>2</v>
      </c>
    </row>
    <row r="1208" spans="1:17" x14ac:dyDescent="0.25">
      <c r="A1208">
        <v>1207</v>
      </c>
      <c r="B1208">
        <v>90.908213000000003</v>
      </c>
      <c r="C1208" s="3">
        <v>1</v>
      </c>
      <c r="D1208">
        <v>98.802806000000004</v>
      </c>
      <c r="E1208" s="2">
        <v>2</v>
      </c>
      <c r="P1208">
        <v>2</v>
      </c>
      <c r="Q1208" t="str">
        <f t="shared" si="19"/>
        <v>12</v>
      </c>
    </row>
    <row r="1209" spans="1:17" x14ac:dyDescent="0.25">
      <c r="A1209">
        <v>1208</v>
      </c>
      <c r="B1209">
        <v>90.851174000000015</v>
      </c>
      <c r="C1209" s="3">
        <v>1</v>
      </c>
      <c r="D1209">
        <v>98.787196000000009</v>
      </c>
      <c r="E1209" s="2">
        <v>2</v>
      </c>
      <c r="P1209">
        <v>2</v>
      </c>
      <c r="Q1209" t="str">
        <f t="shared" si="19"/>
        <v>12</v>
      </c>
    </row>
    <row r="1210" spans="1:17" x14ac:dyDescent="0.25">
      <c r="A1210">
        <v>1209</v>
      </c>
      <c r="B1210">
        <v>90.895255000000006</v>
      </c>
      <c r="C1210" s="3">
        <v>1</v>
      </c>
      <c r="D1210">
        <v>98.787196000000009</v>
      </c>
      <c r="E1210" s="2">
        <v>2</v>
      </c>
      <c r="P1210">
        <v>2</v>
      </c>
      <c r="Q1210" t="str">
        <f t="shared" si="19"/>
        <v>12</v>
      </c>
    </row>
    <row r="1211" spans="1:17" x14ac:dyDescent="0.25">
      <c r="A1211">
        <v>1210</v>
      </c>
      <c r="B1211">
        <v>90.926225000000002</v>
      </c>
      <c r="C1211" s="3">
        <v>1</v>
      </c>
      <c r="P1211">
        <v>1</v>
      </c>
      <c r="Q1211" t="str">
        <f t="shared" si="19"/>
        <v>1</v>
      </c>
    </row>
    <row r="1212" spans="1:17" x14ac:dyDescent="0.25">
      <c r="A1212">
        <v>1211</v>
      </c>
      <c r="B1212">
        <v>90.904744000000008</v>
      </c>
      <c r="C1212" s="3">
        <v>1</v>
      </c>
      <c r="P1212">
        <v>1</v>
      </c>
      <c r="Q1212" t="str">
        <f t="shared" si="19"/>
        <v>1</v>
      </c>
    </row>
    <row r="1213" spans="1:17" x14ac:dyDescent="0.25">
      <c r="A1213">
        <v>1212</v>
      </c>
      <c r="B1213">
        <v>90.921378000000004</v>
      </c>
      <c r="C1213" s="3">
        <v>1</v>
      </c>
      <c r="P1213">
        <v>1</v>
      </c>
      <c r="Q1213" t="str">
        <f t="shared" si="19"/>
        <v>1</v>
      </c>
    </row>
    <row r="1214" spans="1:17" x14ac:dyDescent="0.25">
      <c r="A1214">
        <v>1213</v>
      </c>
      <c r="B1214">
        <v>90.96290900000001</v>
      </c>
      <c r="C1214" s="3">
        <v>1</v>
      </c>
      <c r="P1214">
        <v>1</v>
      </c>
      <c r="Q1214" t="str">
        <f t="shared" si="19"/>
        <v>1</v>
      </c>
    </row>
    <row r="1215" spans="1:17" x14ac:dyDescent="0.25">
      <c r="A1215">
        <v>1214</v>
      </c>
      <c r="B1215">
        <v>90.88484600000001</v>
      </c>
      <c r="C1215" s="3">
        <v>1</v>
      </c>
      <c r="P1215">
        <v>1</v>
      </c>
      <c r="Q1215" t="str">
        <f t="shared" si="19"/>
        <v>1</v>
      </c>
    </row>
    <row r="1216" spans="1:17" x14ac:dyDescent="0.25">
      <c r="A1216">
        <v>1215</v>
      </c>
      <c r="B1216">
        <v>90.908213000000003</v>
      </c>
      <c r="C1216" s="3">
        <v>1</v>
      </c>
      <c r="H1216">
        <v>90.471225000000004</v>
      </c>
      <c r="I1216" s="4">
        <v>4</v>
      </c>
      <c r="P1216">
        <v>2</v>
      </c>
      <c r="Q1216" t="str">
        <f t="shared" si="19"/>
        <v>14</v>
      </c>
    </row>
    <row r="1217" spans="1:17" x14ac:dyDescent="0.25">
      <c r="A1217">
        <v>1216</v>
      </c>
      <c r="F1217">
        <v>89.067704000000006</v>
      </c>
      <c r="G1217" s="5">
        <v>3</v>
      </c>
      <c r="H1217">
        <v>90.467246000000003</v>
      </c>
      <c r="I1217" s="4">
        <v>4</v>
      </c>
      <c r="P1217">
        <v>2</v>
      </c>
      <c r="Q1217" t="str">
        <f t="shared" si="19"/>
        <v>34</v>
      </c>
    </row>
    <row r="1218" spans="1:17" x14ac:dyDescent="0.25">
      <c r="A1218">
        <v>1217</v>
      </c>
      <c r="F1218">
        <v>89.148316000000008</v>
      </c>
      <c r="G1218" s="5">
        <v>3</v>
      </c>
      <c r="H1218">
        <v>90.453929000000002</v>
      </c>
      <c r="I1218" s="4">
        <v>4</v>
      </c>
      <c r="P1218">
        <v>2</v>
      </c>
      <c r="Q1218" t="str">
        <f t="shared" ref="Q1218:Q1281" si="20">CONCATENATE(C1218,E1218,G1218,I1218)</f>
        <v>34</v>
      </c>
    </row>
    <row r="1219" spans="1:17" x14ac:dyDescent="0.25">
      <c r="A1219">
        <v>1218</v>
      </c>
      <c r="F1219">
        <v>89.09602000000001</v>
      </c>
      <c r="G1219" s="5">
        <v>3</v>
      </c>
      <c r="H1219">
        <v>90.466836000000001</v>
      </c>
      <c r="I1219" s="4">
        <v>4</v>
      </c>
      <c r="P1219">
        <v>2</v>
      </c>
      <c r="Q1219" t="str">
        <f t="shared" si="20"/>
        <v>34</v>
      </c>
    </row>
    <row r="1220" spans="1:17" x14ac:dyDescent="0.25">
      <c r="A1220">
        <v>1219</v>
      </c>
      <c r="F1220">
        <v>89.057755000000014</v>
      </c>
      <c r="G1220" s="5">
        <v>3</v>
      </c>
      <c r="H1220">
        <v>90.467143000000007</v>
      </c>
      <c r="I1220" s="4">
        <v>4</v>
      </c>
      <c r="P1220">
        <v>2</v>
      </c>
      <c r="Q1220" t="str">
        <f t="shared" si="20"/>
        <v>34</v>
      </c>
    </row>
    <row r="1221" spans="1:17" x14ac:dyDescent="0.25">
      <c r="A1221">
        <v>1220</v>
      </c>
      <c r="F1221">
        <v>89.171073000000007</v>
      </c>
      <c r="G1221" s="5">
        <v>3</v>
      </c>
      <c r="H1221">
        <v>90.469949000000014</v>
      </c>
      <c r="I1221" s="4">
        <v>4</v>
      </c>
      <c r="P1221">
        <v>2</v>
      </c>
      <c r="Q1221" t="str">
        <f t="shared" si="20"/>
        <v>34</v>
      </c>
    </row>
    <row r="1222" spans="1:17" x14ac:dyDescent="0.25">
      <c r="A1222">
        <v>1221</v>
      </c>
      <c r="F1222">
        <v>89.13469400000001</v>
      </c>
      <c r="G1222" s="5">
        <v>3</v>
      </c>
      <c r="H1222">
        <v>90.457600000000014</v>
      </c>
      <c r="I1222" s="4">
        <v>4</v>
      </c>
      <c r="P1222">
        <v>2</v>
      </c>
      <c r="Q1222" t="str">
        <f t="shared" si="20"/>
        <v>34</v>
      </c>
    </row>
    <row r="1223" spans="1:17" x14ac:dyDescent="0.25">
      <c r="A1223">
        <v>1222</v>
      </c>
      <c r="D1223">
        <v>75.974387000000007</v>
      </c>
      <c r="E1223" s="2">
        <v>2</v>
      </c>
      <c r="F1223">
        <v>89.056939</v>
      </c>
      <c r="G1223" s="5">
        <v>3</v>
      </c>
      <c r="H1223">
        <v>90.416529000000011</v>
      </c>
      <c r="I1223" s="4">
        <v>4</v>
      </c>
      <c r="P1223">
        <v>3</v>
      </c>
      <c r="Q1223" t="str">
        <f t="shared" si="20"/>
        <v>234</v>
      </c>
    </row>
    <row r="1224" spans="1:17" x14ac:dyDescent="0.25">
      <c r="A1224">
        <v>1223</v>
      </c>
      <c r="D1224">
        <v>75.85397900000001</v>
      </c>
      <c r="E1224" s="2">
        <v>2</v>
      </c>
      <c r="F1224">
        <v>89.001122000000009</v>
      </c>
      <c r="G1224" s="5">
        <v>3</v>
      </c>
      <c r="H1224">
        <v>90.471225000000004</v>
      </c>
      <c r="I1224" s="4">
        <v>4</v>
      </c>
      <c r="P1224">
        <v>3</v>
      </c>
      <c r="Q1224" t="str">
        <f t="shared" si="20"/>
        <v>234</v>
      </c>
    </row>
    <row r="1225" spans="1:17" x14ac:dyDescent="0.25">
      <c r="A1225">
        <v>1224</v>
      </c>
      <c r="D1225">
        <v>75.972398000000013</v>
      </c>
      <c r="E1225" s="2">
        <v>2</v>
      </c>
      <c r="F1225">
        <v>89.067704000000006</v>
      </c>
      <c r="G1225" s="5">
        <v>3</v>
      </c>
      <c r="P1225">
        <v>2</v>
      </c>
      <c r="Q1225" t="str">
        <f t="shared" si="20"/>
        <v>23</v>
      </c>
    </row>
    <row r="1226" spans="1:17" x14ac:dyDescent="0.25">
      <c r="A1226">
        <v>1225</v>
      </c>
      <c r="D1226">
        <v>75.959235000000007</v>
      </c>
      <c r="E1226" s="2">
        <v>2</v>
      </c>
      <c r="P1226">
        <v>1</v>
      </c>
      <c r="Q1226" t="str">
        <f t="shared" si="20"/>
        <v>2</v>
      </c>
    </row>
    <row r="1227" spans="1:17" x14ac:dyDescent="0.25">
      <c r="A1227">
        <v>1226</v>
      </c>
      <c r="D1227">
        <v>75.967347000000004</v>
      </c>
      <c r="E1227" s="2">
        <v>2</v>
      </c>
      <c r="P1227">
        <v>1</v>
      </c>
      <c r="Q1227" t="str">
        <f t="shared" si="20"/>
        <v>2</v>
      </c>
    </row>
    <row r="1228" spans="1:17" x14ac:dyDescent="0.25">
      <c r="A1228">
        <v>1227</v>
      </c>
      <c r="D1228">
        <v>75.965153000000001</v>
      </c>
      <c r="E1228" s="2">
        <v>2</v>
      </c>
      <c r="P1228">
        <v>1</v>
      </c>
      <c r="Q1228" t="str">
        <f t="shared" si="20"/>
        <v>2</v>
      </c>
    </row>
    <row r="1229" spans="1:17" x14ac:dyDescent="0.25">
      <c r="A1229">
        <v>1228</v>
      </c>
      <c r="D1229">
        <v>75.929183000000009</v>
      </c>
      <c r="E1229" s="2">
        <v>2</v>
      </c>
      <c r="P1229">
        <v>1</v>
      </c>
      <c r="Q1229" t="str">
        <f t="shared" si="20"/>
        <v>2</v>
      </c>
    </row>
    <row r="1230" spans="1:17" x14ac:dyDescent="0.25">
      <c r="A1230">
        <v>1229</v>
      </c>
      <c r="B1230">
        <v>69.665451000000004</v>
      </c>
      <c r="C1230" s="3">
        <v>1</v>
      </c>
      <c r="D1230">
        <v>75.913061000000013</v>
      </c>
      <c r="E1230" s="2">
        <v>2</v>
      </c>
      <c r="P1230">
        <v>2</v>
      </c>
      <c r="Q1230" t="str">
        <f t="shared" si="20"/>
        <v>12</v>
      </c>
    </row>
    <row r="1231" spans="1:17" x14ac:dyDescent="0.25">
      <c r="A1231">
        <v>1230</v>
      </c>
      <c r="B1231">
        <v>69.711182000000008</v>
      </c>
      <c r="C1231" s="3">
        <v>1</v>
      </c>
      <c r="D1231">
        <v>75.882704000000004</v>
      </c>
      <c r="E1231" s="2">
        <v>2</v>
      </c>
      <c r="P1231">
        <v>2</v>
      </c>
      <c r="Q1231" t="str">
        <f t="shared" si="20"/>
        <v>12</v>
      </c>
    </row>
    <row r="1232" spans="1:17" x14ac:dyDescent="0.25">
      <c r="A1232">
        <v>1231</v>
      </c>
      <c r="B1232">
        <v>69.712479000000002</v>
      </c>
      <c r="C1232" s="3">
        <v>1</v>
      </c>
      <c r="D1232">
        <v>75.974387000000007</v>
      </c>
      <c r="E1232" s="2">
        <v>2</v>
      </c>
      <c r="P1232">
        <v>2</v>
      </c>
      <c r="Q1232" t="str">
        <f t="shared" si="20"/>
        <v>12</v>
      </c>
    </row>
    <row r="1233" spans="1:17" x14ac:dyDescent="0.25">
      <c r="A1233">
        <v>1232</v>
      </c>
      <c r="B1233">
        <v>70.985051000000013</v>
      </c>
      <c r="C1233" s="3">
        <v>1</v>
      </c>
      <c r="P1233">
        <v>1</v>
      </c>
      <c r="Q1233" t="str">
        <f t="shared" si="20"/>
        <v>1</v>
      </c>
    </row>
    <row r="1234" spans="1:17" x14ac:dyDescent="0.25">
      <c r="A1234">
        <v>1233</v>
      </c>
      <c r="B1234">
        <v>70.996122000000014</v>
      </c>
      <c r="C1234" s="3">
        <v>1</v>
      </c>
      <c r="P1234">
        <v>1</v>
      </c>
      <c r="Q1234" t="str">
        <f t="shared" si="20"/>
        <v>1</v>
      </c>
    </row>
    <row r="1235" spans="1:17" x14ac:dyDescent="0.25">
      <c r="A1235">
        <v>1234</v>
      </c>
      <c r="B1235">
        <v>70.913826</v>
      </c>
      <c r="C1235" s="3">
        <v>1</v>
      </c>
      <c r="P1235">
        <v>1</v>
      </c>
      <c r="Q1235" t="str">
        <f t="shared" si="20"/>
        <v>1</v>
      </c>
    </row>
    <row r="1236" spans="1:17" x14ac:dyDescent="0.25">
      <c r="A1236">
        <v>1235</v>
      </c>
      <c r="B1236">
        <v>71.004337000000007</v>
      </c>
      <c r="C1236" s="3">
        <v>1</v>
      </c>
      <c r="P1236">
        <v>1</v>
      </c>
      <c r="Q1236" t="str">
        <f t="shared" si="20"/>
        <v>1</v>
      </c>
    </row>
    <row r="1237" spans="1:17" x14ac:dyDescent="0.25">
      <c r="A1237">
        <v>1236</v>
      </c>
      <c r="B1237">
        <v>69.675812000000008</v>
      </c>
      <c r="C1237" s="3">
        <v>1</v>
      </c>
      <c r="H1237">
        <v>69.356770000000012</v>
      </c>
      <c r="I1237" s="4">
        <v>4</v>
      </c>
      <c r="P1237">
        <v>2</v>
      </c>
      <c r="Q1237" t="str">
        <f t="shared" si="20"/>
        <v>14</v>
      </c>
    </row>
    <row r="1238" spans="1:17" x14ac:dyDescent="0.25">
      <c r="A1238">
        <v>1237</v>
      </c>
      <c r="H1238">
        <v>69.336304000000013</v>
      </c>
      <c r="I1238" s="4">
        <v>4</v>
      </c>
      <c r="P1238">
        <v>1</v>
      </c>
      <c r="Q1238" t="str">
        <f t="shared" si="20"/>
        <v>4</v>
      </c>
    </row>
    <row r="1239" spans="1:17" x14ac:dyDescent="0.25">
      <c r="A1239">
        <v>1238</v>
      </c>
      <c r="F1239">
        <v>67.897942</v>
      </c>
      <c r="G1239" s="5">
        <v>3</v>
      </c>
      <c r="H1239">
        <v>69.365466999999995</v>
      </c>
      <c r="I1239" s="4">
        <v>4</v>
      </c>
      <c r="P1239">
        <v>2</v>
      </c>
      <c r="Q1239" t="str">
        <f t="shared" si="20"/>
        <v>34</v>
      </c>
    </row>
    <row r="1240" spans="1:17" x14ac:dyDescent="0.25">
      <c r="A1240">
        <v>1239</v>
      </c>
      <c r="F1240">
        <v>67.942471000000012</v>
      </c>
      <c r="G1240" s="5">
        <v>3</v>
      </c>
      <c r="H1240">
        <v>69.374583999999999</v>
      </c>
      <c r="I1240" s="4">
        <v>4</v>
      </c>
      <c r="P1240">
        <v>2</v>
      </c>
      <c r="Q1240" t="str">
        <f t="shared" si="20"/>
        <v>34</v>
      </c>
    </row>
    <row r="1241" spans="1:17" x14ac:dyDescent="0.25">
      <c r="A1241">
        <v>1240</v>
      </c>
      <c r="F1241">
        <v>67.927422000000007</v>
      </c>
      <c r="G1241" s="5">
        <v>3</v>
      </c>
      <c r="H1241">
        <v>69.386353</v>
      </c>
      <c r="I1241" s="4">
        <v>4</v>
      </c>
      <c r="P1241">
        <v>2</v>
      </c>
      <c r="Q1241" t="str">
        <f t="shared" si="20"/>
        <v>34</v>
      </c>
    </row>
    <row r="1242" spans="1:17" x14ac:dyDescent="0.25">
      <c r="A1242">
        <v>1241</v>
      </c>
      <c r="F1242">
        <v>67.917893000000007</v>
      </c>
      <c r="G1242" s="5">
        <v>3</v>
      </c>
      <c r="H1242">
        <v>69.412079000000006</v>
      </c>
      <c r="I1242" s="4">
        <v>4</v>
      </c>
      <c r="P1242">
        <v>2</v>
      </c>
      <c r="Q1242" t="str">
        <f t="shared" si="20"/>
        <v>34</v>
      </c>
    </row>
    <row r="1243" spans="1:17" x14ac:dyDescent="0.25">
      <c r="A1243">
        <v>1242</v>
      </c>
      <c r="F1243">
        <v>67.938198</v>
      </c>
      <c r="G1243" s="5">
        <v>3</v>
      </c>
      <c r="H1243">
        <v>69.422600000000003</v>
      </c>
      <c r="I1243" s="4">
        <v>4</v>
      </c>
      <c r="P1243">
        <v>2</v>
      </c>
      <c r="Q1243" t="str">
        <f t="shared" si="20"/>
        <v>34</v>
      </c>
    </row>
    <row r="1244" spans="1:17" x14ac:dyDescent="0.25">
      <c r="A1244">
        <v>1243</v>
      </c>
      <c r="D1244">
        <v>54.037445000000005</v>
      </c>
      <c r="E1244" s="2">
        <v>2</v>
      </c>
      <c r="F1244">
        <v>67.984241999999995</v>
      </c>
      <c r="G1244" s="5">
        <v>3</v>
      </c>
      <c r="H1244">
        <v>69.428490000000011</v>
      </c>
      <c r="I1244" s="4">
        <v>4</v>
      </c>
      <c r="P1244">
        <v>3</v>
      </c>
      <c r="Q1244" t="str">
        <f t="shared" si="20"/>
        <v>234</v>
      </c>
    </row>
    <row r="1245" spans="1:17" x14ac:dyDescent="0.25">
      <c r="A1245">
        <v>1244</v>
      </c>
      <c r="D1245">
        <v>54.101975000000003</v>
      </c>
      <c r="E1245" s="2">
        <v>2</v>
      </c>
      <c r="F1245">
        <v>67.962261000000012</v>
      </c>
      <c r="G1245" s="5">
        <v>3</v>
      </c>
      <c r="H1245">
        <v>69.359218999999996</v>
      </c>
      <c r="I1245" s="4">
        <v>4</v>
      </c>
      <c r="P1245">
        <v>3</v>
      </c>
      <c r="Q1245" t="str">
        <f t="shared" si="20"/>
        <v>234</v>
      </c>
    </row>
    <row r="1246" spans="1:17" x14ac:dyDescent="0.25">
      <c r="A1246">
        <v>1245</v>
      </c>
      <c r="D1246">
        <v>54.093746000000003</v>
      </c>
      <c r="E1246" s="2">
        <v>2</v>
      </c>
      <c r="F1246">
        <v>67.98179300000001</v>
      </c>
      <c r="G1246" s="5">
        <v>3</v>
      </c>
      <c r="H1246">
        <v>69.356770000000012</v>
      </c>
      <c r="I1246" s="4">
        <v>4</v>
      </c>
      <c r="P1246">
        <v>3</v>
      </c>
      <c r="Q1246" t="str">
        <f t="shared" si="20"/>
        <v>234</v>
      </c>
    </row>
    <row r="1247" spans="1:17" x14ac:dyDescent="0.25">
      <c r="A1247">
        <v>1246</v>
      </c>
      <c r="D1247">
        <v>54.080879000000003</v>
      </c>
      <c r="E1247" s="2">
        <v>2</v>
      </c>
      <c r="F1247">
        <v>67.897942</v>
      </c>
      <c r="G1247" s="5">
        <v>3</v>
      </c>
      <c r="P1247">
        <v>2</v>
      </c>
      <c r="Q1247" t="str">
        <f t="shared" si="20"/>
        <v>23</v>
      </c>
    </row>
    <row r="1248" spans="1:17" x14ac:dyDescent="0.25">
      <c r="A1248">
        <v>1247</v>
      </c>
      <c r="D1248">
        <v>54.070828000000006</v>
      </c>
      <c r="E1248" s="2">
        <v>2</v>
      </c>
      <c r="P1248">
        <v>1</v>
      </c>
      <c r="Q1248" t="str">
        <f t="shared" si="20"/>
        <v>2</v>
      </c>
    </row>
    <row r="1249" spans="1:17" x14ac:dyDescent="0.25">
      <c r="A1249">
        <v>1248</v>
      </c>
      <c r="D1249">
        <v>54.072182000000005</v>
      </c>
      <c r="E1249" s="2">
        <v>2</v>
      </c>
      <c r="P1249">
        <v>1</v>
      </c>
      <c r="Q1249" t="str">
        <f t="shared" si="20"/>
        <v>2</v>
      </c>
    </row>
    <row r="1250" spans="1:17" x14ac:dyDescent="0.25">
      <c r="A1250">
        <v>1249</v>
      </c>
      <c r="D1250">
        <v>54.063381</v>
      </c>
      <c r="E1250" s="2">
        <v>2</v>
      </c>
      <c r="P1250">
        <v>1</v>
      </c>
      <c r="Q1250" t="str">
        <f t="shared" si="20"/>
        <v>2</v>
      </c>
    </row>
    <row r="1251" spans="1:17" x14ac:dyDescent="0.25">
      <c r="A1251">
        <v>1250</v>
      </c>
      <c r="D1251">
        <v>54.057133</v>
      </c>
      <c r="E1251" s="2">
        <v>2</v>
      </c>
      <c r="P1251">
        <v>1</v>
      </c>
      <c r="Q1251" t="str">
        <f t="shared" si="20"/>
        <v>2</v>
      </c>
    </row>
    <row r="1252" spans="1:17" x14ac:dyDescent="0.25">
      <c r="A1252">
        <v>1251</v>
      </c>
      <c r="B1252">
        <v>46.866848000000005</v>
      </c>
      <c r="C1252" s="3">
        <v>1</v>
      </c>
      <c r="D1252">
        <v>54.030571000000002</v>
      </c>
      <c r="E1252" s="2">
        <v>2</v>
      </c>
      <c r="P1252">
        <v>2</v>
      </c>
      <c r="Q1252" t="str">
        <f t="shared" si="20"/>
        <v>12</v>
      </c>
    </row>
    <row r="1253" spans="1:17" x14ac:dyDescent="0.25">
      <c r="A1253">
        <v>1252</v>
      </c>
      <c r="B1253">
        <v>46.883095000000004</v>
      </c>
      <c r="C1253" s="3">
        <v>1</v>
      </c>
      <c r="D1253">
        <v>54.044373</v>
      </c>
      <c r="E1253" s="2">
        <v>2</v>
      </c>
      <c r="P1253">
        <v>2</v>
      </c>
      <c r="Q1253" t="str">
        <f t="shared" si="20"/>
        <v>12</v>
      </c>
    </row>
    <row r="1254" spans="1:17" x14ac:dyDescent="0.25">
      <c r="A1254">
        <v>1253</v>
      </c>
      <c r="B1254">
        <v>46.907208000000004</v>
      </c>
      <c r="C1254" s="3">
        <v>1</v>
      </c>
      <c r="D1254">
        <v>54.037445000000005</v>
      </c>
      <c r="E1254" s="2">
        <v>2</v>
      </c>
      <c r="P1254">
        <v>2</v>
      </c>
      <c r="Q1254" t="str">
        <f t="shared" si="20"/>
        <v>12</v>
      </c>
    </row>
    <row r="1255" spans="1:17" x14ac:dyDescent="0.25">
      <c r="A1255">
        <v>1254</v>
      </c>
      <c r="B1255">
        <v>46.913094000000001</v>
      </c>
      <c r="C1255" s="3">
        <v>1</v>
      </c>
      <c r="P1255">
        <v>1</v>
      </c>
      <c r="Q1255" t="str">
        <f t="shared" si="20"/>
        <v>1</v>
      </c>
    </row>
    <row r="1256" spans="1:17" x14ac:dyDescent="0.25">
      <c r="A1256">
        <v>1255</v>
      </c>
      <c r="B1256">
        <v>46.931164000000003</v>
      </c>
      <c r="C1256" s="3">
        <v>1</v>
      </c>
      <c r="P1256">
        <v>1</v>
      </c>
      <c r="Q1256" t="str">
        <f t="shared" si="20"/>
        <v>1</v>
      </c>
    </row>
    <row r="1257" spans="1:17" x14ac:dyDescent="0.25">
      <c r="A1257">
        <v>1256</v>
      </c>
      <c r="B1257">
        <v>46.923302</v>
      </c>
      <c r="C1257" s="3">
        <v>1</v>
      </c>
      <c r="P1257">
        <v>1</v>
      </c>
      <c r="Q1257" t="str">
        <f t="shared" si="20"/>
        <v>1</v>
      </c>
    </row>
    <row r="1258" spans="1:17" x14ac:dyDescent="0.25">
      <c r="A1258">
        <v>1257</v>
      </c>
      <c r="B1258">
        <v>46.930382000000002</v>
      </c>
      <c r="C1258" s="3">
        <v>1</v>
      </c>
      <c r="P1258">
        <v>1</v>
      </c>
      <c r="Q1258" t="str">
        <f t="shared" si="20"/>
        <v>1</v>
      </c>
    </row>
    <row r="1259" spans="1:17" x14ac:dyDescent="0.25">
      <c r="A1259">
        <v>1258</v>
      </c>
      <c r="B1259">
        <v>46.897987000000001</v>
      </c>
      <c r="C1259" s="3">
        <v>1</v>
      </c>
      <c r="P1259">
        <v>1</v>
      </c>
      <c r="Q1259" t="str">
        <f t="shared" si="20"/>
        <v>1</v>
      </c>
    </row>
    <row r="1260" spans="1:17" x14ac:dyDescent="0.25">
      <c r="A1260">
        <v>1259</v>
      </c>
      <c r="B1260">
        <v>46.866848000000005</v>
      </c>
      <c r="C1260" s="3">
        <v>1</v>
      </c>
      <c r="H1260">
        <v>47.212349000000003</v>
      </c>
      <c r="I1260" s="4">
        <v>4</v>
      </c>
      <c r="P1260">
        <v>2</v>
      </c>
      <c r="Q1260" t="str">
        <f t="shared" si="20"/>
        <v>14</v>
      </c>
    </row>
    <row r="1261" spans="1:17" x14ac:dyDescent="0.25">
      <c r="A1261">
        <v>1260</v>
      </c>
      <c r="B1261">
        <v>46.866848000000005</v>
      </c>
      <c r="C1261" s="3">
        <v>1</v>
      </c>
      <c r="H1261">
        <v>47.255676000000001</v>
      </c>
      <c r="I1261" s="4">
        <v>4</v>
      </c>
      <c r="P1261">
        <v>2</v>
      </c>
      <c r="Q1261" t="str">
        <f t="shared" si="20"/>
        <v>14</v>
      </c>
    </row>
    <row r="1262" spans="1:17" x14ac:dyDescent="0.25">
      <c r="A1262">
        <v>1261</v>
      </c>
      <c r="F1262">
        <v>45.147614000000004</v>
      </c>
      <c r="G1262" s="5">
        <v>3</v>
      </c>
      <c r="H1262">
        <v>47.220367000000003</v>
      </c>
      <c r="I1262" s="4">
        <v>4</v>
      </c>
      <c r="P1262">
        <v>2</v>
      </c>
      <c r="Q1262" t="str">
        <f t="shared" si="20"/>
        <v>34</v>
      </c>
    </row>
    <row r="1263" spans="1:17" x14ac:dyDescent="0.25">
      <c r="A1263">
        <v>1262</v>
      </c>
      <c r="F1263">
        <v>45.182198</v>
      </c>
      <c r="G1263" s="5">
        <v>3</v>
      </c>
      <c r="H1263">
        <v>47.202972000000003</v>
      </c>
      <c r="I1263" s="4">
        <v>4</v>
      </c>
      <c r="P1263">
        <v>2</v>
      </c>
      <c r="Q1263" t="str">
        <f t="shared" si="20"/>
        <v>34</v>
      </c>
    </row>
    <row r="1264" spans="1:17" x14ac:dyDescent="0.25">
      <c r="A1264">
        <v>1263</v>
      </c>
      <c r="F1264">
        <v>45.158135000000001</v>
      </c>
      <c r="G1264" s="5">
        <v>3</v>
      </c>
      <c r="H1264">
        <v>47.250523000000001</v>
      </c>
      <c r="I1264" s="4">
        <v>4</v>
      </c>
      <c r="P1264">
        <v>2</v>
      </c>
      <c r="Q1264" t="str">
        <f t="shared" si="20"/>
        <v>34</v>
      </c>
    </row>
    <row r="1265" spans="1:17" x14ac:dyDescent="0.25">
      <c r="A1265">
        <v>1264</v>
      </c>
      <c r="F1265">
        <v>45.124233000000004</v>
      </c>
      <c r="G1265" s="5">
        <v>3</v>
      </c>
      <c r="H1265">
        <v>47.213596000000003</v>
      </c>
      <c r="I1265" s="4">
        <v>4</v>
      </c>
      <c r="P1265">
        <v>2</v>
      </c>
      <c r="Q1265" t="str">
        <f t="shared" si="20"/>
        <v>34</v>
      </c>
    </row>
    <row r="1266" spans="1:17" x14ac:dyDescent="0.25">
      <c r="A1266">
        <v>1265</v>
      </c>
      <c r="F1266">
        <v>45.120953</v>
      </c>
      <c r="G1266" s="5">
        <v>3</v>
      </c>
      <c r="H1266">
        <v>47.249687000000002</v>
      </c>
      <c r="I1266" s="4">
        <v>4</v>
      </c>
      <c r="P1266">
        <v>2</v>
      </c>
      <c r="Q1266" t="str">
        <f t="shared" si="20"/>
        <v>34</v>
      </c>
    </row>
    <row r="1267" spans="1:17" x14ac:dyDescent="0.25">
      <c r="A1267">
        <v>1266</v>
      </c>
      <c r="D1267">
        <v>31.527937000000001</v>
      </c>
      <c r="E1267" s="2">
        <v>2</v>
      </c>
      <c r="F1267">
        <v>45.120480000000001</v>
      </c>
      <c r="G1267" s="5">
        <v>3</v>
      </c>
      <c r="H1267">
        <v>47.269013000000001</v>
      </c>
      <c r="I1267" s="4">
        <v>4</v>
      </c>
      <c r="P1267">
        <v>3</v>
      </c>
      <c r="Q1267" t="str">
        <f t="shared" si="20"/>
        <v>234</v>
      </c>
    </row>
    <row r="1268" spans="1:17" x14ac:dyDescent="0.25">
      <c r="A1268">
        <v>1267</v>
      </c>
      <c r="D1268">
        <v>31.518459000000007</v>
      </c>
      <c r="E1268" s="2">
        <v>2</v>
      </c>
      <c r="F1268">
        <v>45.164906000000002</v>
      </c>
      <c r="G1268" s="5">
        <v>3</v>
      </c>
      <c r="H1268">
        <v>47.159695000000006</v>
      </c>
      <c r="I1268" s="4">
        <v>4</v>
      </c>
      <c r="P1268">
        <v>3</v>
      </c>
      <c r="Q1268" t="str">
        <f t="shared" si="20"/>
        <v>234</v>
      </c>
    </row>
    <row r="1269" spans="1:17" x14ac:dyDescent="0.25">
      <c r="A1269">
        <v>1268</v>
      </c>
      <c r="D1269">
        <v>31.499918000000008</v>
      </c>
      <c r="E1269" s="2">
        <v>2</v>
      </c>
      <c r="F1269">
        <v>45.148708000000006</v>
      </c>
      <c r="G1269" s="5">
        <v>3</v>
      </c>
      <c r="H1269">
        <v>47.212349000000003</v>
      </c>
      <c r="I1269" s="4">
        <v>4</v>
      </c>
      <c r="P1269">
        <v>3</v>
      </c>
      <c r="Q1269" t="str">
        <f t="shared" si="20"/>
        <v>234</v>
      </c>
    </row>
    <row r="1270" spans="1:17" x14ac:dyDescent="0.25">
      <c r="A1270">
        <v>1269</v>
      </c>
      <c r="D1270">
        <v>31.475700000000003</v>
      </c>
      <c r="E1270" s="2">
        <v>2</v>
      </c>
      <c r="F1270">
        <v>45.132462000000004</v>
      </c>
      <c r="G1270" s="5">
        <v>3</v>
      </c>
      <c r="P1270">
        <v>2</v>
      </c>
      <c r="Q1270" t="str">
        <f t="shared" si="20"/>
        <v>23</v>
      </c>
    </row>
    <row r="1271" spans="1:17" x14ac:dyDescent="0.25">
      <c r="A1271">
        <v>1270</v>
      </c>
      <c r="D1271">
        <v>31.475338000000008</v>
      </c>
      <c r="E1271" s="2">
        <v>2</v>
      </c>
      <c r="F1271">
        <v>45.108971000000004</v>
      </c>
      <c r="G1271" s="5">
        <v>3</v>
      </c>
      <c r="P1271">
        <v>2</v>
      </c>
      <c r="Q1271" t="str">
        <f t="shared" si="20"/>
        <v>23</v>
      </c>
    </row>
    <row r="1272" spans="1:17" x14ac:dyDescent="0.25">
      <c r="A1272">
        <v>1271</v>
      </c>
      <c r="D1272">
        <v>31.476795000000003</v>
      </c>
      <c r="E1272" s="2">
        <v>2</v>
      </c>
      <c r="F1272">
        <v>45.147614000000004</v>
      </c>
      <c r="G1272" s="5">
        <v>3</v>
      </c>
      <c r="P1272">
        <v>2</v>
      </c>
      <c r="Q1272" t="str">
        <f t="shared" si="20"/>
        <v>23</v>
      </c>
    </row>
    <row r="1273" spans="1:17" x14ac:dyDescent="0.25">
      <c r="A1273">
        <v>1272</v>
      </c>
      <c r="D1273">
        <v>31.488981000000003</v>
      </c>
      <c r="E1273" s="2">
        <v>2</v>
      </c>
      <c r="P1273">
        <v>1</v>
      </c>
      <c r="Q1273" t="str">
        <f t="shared" si="20"/>
        <v>2</v>
      </c>
    </row>
    <row r="1274" spans="1:17" x14ac:dyDescent="0.25">
      <c r="A1274">
        <v>1273</v>
      </c>
      <c r="D1274">
        <v>31.483410000000006</v>
      </c>
      <c r="E1274" s="2">
        <v>2</v>
      </c>
      <c r="P1274">
        <v>1</v>
      </c>
      <c r="Q1274" t="str">
        <f t="shared" si="20"/>
        <v>2</v>
      </c>
    </row>
    <row r="1275" spans="1:17" x14ac:dyDescent="0.25">
      <c r="A1275">
        <v>1274</v>
      </c>
      <c r="B1275">
        <v>25.199221000000001</v>
      </c>
      <c r="C1275" s="3">
        <v>1</v>
      </c>
      <c r="D1275">
        <v>31.491795000000003</v>
      </c>
      <c r="E1275" s="2">
        <v>2</v>
      </c>
      <c r="P1275">
        <v>2</v>
      </c>
      <c r="Q1275" t="str">
        <f t="shared" si="20"/>
        <v>12</v>
      </c>
    </row>
    <row r="1276" spans="1:17" x14ac:dyDescent="0.25">
      <c r="A1276">
        <v>1275</v>
      </c>
      <c r="B1276">
        <v>25.248694999999998</v>
      </c>
      <c r="C1276" s="3">
        <v>1</v>
      </c>
      <c r="D1276">
        <v>31.498356000000001</v>
      </c>
      <c r="E1276" s="2">
        <v>2</v>
      </c>
      <c r="P1276">
        <v>2</v>
      </c>
      <c r="Q1276" t="str">
        <f t="shared" si="20"/>
        <v>12</v>
      </c>
    </row>
    <row r="1277" spans="1:17" x14ac:dyDescent="0.25">
      <c r="A1277">
        <v>1276</v>
      </c>
      <c r="B1277">
        <v>25.196251000000004</v>
      </c>
      <c r="C1277" s="3">
        <v>1</v>
      </c>
      <c r="D1277">
        <v>31.456586999999999</v>
      </c>
      <c r="E1277" s="2">
        <v>2</v>
      </c>
      <c r="P1277">
        <v>2</v>
      </c>
      <c r="Q1277" t="str">
        <f t="shared" si="20"/>
        <v>12</v>
      </c>
    </row>
    <row r="1278" spans="1:17" x14ac:dyDescent="0.25">
      <c r="A1278">
        <v>1277</v>
      </c>
      <c r="B1278">
        <v>25.247030000000002</v>
      </c>
      <c r="C1278" s="3">
        <v>1</v>
      </c>
      <c r="D1278">
        <v>31.527937000000001</v>
      </c>
      <c r="E1278" s="2">
        <v>2</v>
      </c>
      <c r="P1278">
        <v>2</v>
      </c>
      <c r="Q1278" t="str">
        <f t="shared" si="20"/>
        <v>12</v>
      </c>
    </row>
    <row r="1279" spans="1:17" x14ac:dyDescent="0.25">
      <c r="A1279">
        <v>1278</v>
      </c>
      <c r="B1279">
        <v>25.259581000000004</v>
      </c>
      <c r="C1279" s="3">
        <v>1</v>
      </c>
      <c r="P1279">
        <v>1</v>
      </c>
      <c r="Q1279" t="str">
        <f t="shared" si="20"/>
        <v>1</v>
      </c>
    </row>
    <row r="1280" spans="1:17" x14ac:dyDescent="0.25">
      <c r="A1280">
        <v>1279</v>
      </c>
      <c r="B1280">
        <v>25.265308000000005</v>
      </c>
      <c r="C1280" s="3">
        <v>1</v>
      </c>
      <c r="P1280">
        <v>1</v>
      </c>
      <c r="Q1280" t="str">
        <f t="shared" si="20"/>
        <v>1</v>
      </c>
    </row>
    <row r="1281" spans="1:17" x14ac:dyDescent="0.25">
      <c r="A1281">
        <v>1280</v>
      </c>
      <c r="B1281">
        <v>25.282705000000007</v>
      </c>
      <c r="C1281" s="3">
        <v>1</v>
      </c>
      <c r="P1281">
        <v>1</v>
      </c>
      <c r="Q1281" t="str">
        <f t="shared" si="20"/>
        <v>1</v>
      </c>
    </row>
    <row r="1282" spans="1:17" x14ac:dyDescent="0.25">
      <c r="A1282">
        <v>1281</v>
      </c>
      <c r="B1282">
        <v>25.284786000000004</v>
      </c>
      <c r="C1282" s="3">
        <v>1</v>
      </c>
      <c r="P1282">
        <v>1</v>
      </c>
      <c r="Q1282" t="str">
        <f t="shared" ref="Q1282:Q1345" si="21">CONCATENATE(C1282,E1282,G1282,I1282)</f>
        <v>1</v>
      </c>
    </row>
    <row r="1283" spans="1:17" x14ac:dyDescent="0.25">
      <c r="A1283">
        <v>1282</v>
      </c>
      <c r="B1283">
        <v>25.289787000000004</v>
      </c>
      <c r="C1283" s="3">
        <v>1</v>
      </c>
      <c r="H1283">
        <v>27.033651000000006</v>
      </c>
      <c r="I1283" s="4">
        <v>4</v>
      </c>
      <c r="P1283">
        <v>2</v>
      </c>
      <c r="Q1283" t="str">
        <f t="shared" si="21"/>
        <v>14</v>
      </c>
    </row>
    <row r="1284" spans="1:17" x14ac:dyDescent="0.25">
      <c r="A1284">
        <v>1283</v>
      </c>
      <c r="B1284">
        <v>25.273172000000002</v>
      </c>
      <c r="C1284" s="3">
        <v>1</v>
      </c>
      <c r="H1284">
        <v>27.009590000000003</v>
      </c>
      <c r="I1284" s="4">
        <v>4</v>
      </c>
      <c r="P1284">
        <v>2</v>
      </c>
      <c r="Q1284" t="str">
        <f t="shared" si="21"/>
        <v>14</v>
      </c>
    </row>
    <row r="1285" spans="1:17" x14ac:dyDescent="0.25">
      <c r="A1285">
        <v>1284</v>
      </c>
      <c r="B1285">
        <v>25.199221000000001</v>
      </c>
      <c r="C1285" s="3">
        <v>1</v>
      </c>
      <c r="H1285">
        <v>27.033597999999998</v>
      </c>
      <c r="I1285" s="4">
        <v>4</v>
      </c>
      <c r="P1285">
        <v>2</v>
      </c>
      <c r="Q1285" t="str">
        <f t="shared" si="21"/>
        <v>14</v>
      </c>
    </row>
    <row r="1286" spans="1:17" x14ac:dyDescent="0.25">
      <c r="A1286">
        <v>1285</v>
      </c>
      <c r="F1286">
        <v>24.911161000000007</v>
      </c>
      <c r="G1286" s="5">
        <v>3</v>
      </c>
      <c r="H1286">
        <v>27.044170000000008</v>
      </c>
      <c r="I1286" s="4">
        <v>4</v>
      </c>
      <c r="P1286">
        <v>2</v>
      </c>
      <c r="Q1286" t="str">
        <f t="shared" si="21"/>
        <v>34</v>
      </c>
    </row>
    <row r="1287" spans="1:17" x14ac:dyDescent="0.25">
      <c r="A1287">
        <v>1286</v>
      </c>
      <c r="F1287">
        <v>24.911161000000007</v>
      </c>
      <c r="G1287" s="5">
        <v>3</v>
      </c>
      <c r="H1287">
        <v>27.033651000000006</v>
      </c>
      <c r="I1287" s="4">
        <v>4</v>
      </c>
      <c r="J1287">
        <v>39.371471</v>
      </c>
      <c r="K1287" t="s">
        <v>22</v>
      </c>
      <c r="Q1287" t="str">
        <f t="shared" si="21"/>
        <v>34</v>
      </c>
    </row>
    <row r="1288" spans="1:17" x14ac:dyDescent="0.25">
      <c r="A1288">
        <v>1287</v>
      </c>
      <c r="Q1288" t="str">
        <f t="shared" si="21"/>
        <v/>
      </c>
    </row>
    <row r="1289" spans="1:17" x14ac:dyDescent="0.25">
      <c r="A1289">
        <v>1288</v>
      </c>
      <c r="J1289">
        <v>235.78535199999999</v>
      </c>
      <c r="K1289" t="s">
        <v>22</v>
      </c>
      <c r="Q1289" t="str">
        <f t="shared" si="21"/>
        <v/>
      </c>
    </row>
    <row r="1290" spans="1:17" x14ac:dyDescent="0.25">
      <c r="A1290">
        <v>1289</v>
      </c>
      <c r="D1290">
        <v>230.70626200000001</v>
      </c>
      <c r="E1290" s="2">
        <v>2</v>
      </c>
      <c r="P1290">
        <v>1</v>
      </c>
      <c r="Q1290" t="str">
        <f t="shared" si="21"/>
        <v>2</v>
      </c>
    </row>
    <row r="1291" spans="1:17" x14ac:dyDescent="0.25">
      <c r="A1291">
        <v>1290</v>
      </c>
      <c r="D1291">
        <v>230.72545400000001</v>
      </c>
      <c r="E1291" s="2">
        <v>2</v>
      </c>
      <c r="P1291">
        <v>1</v>
      </c>
      <c r="Q1291" t="str">
        <f t="shared" si="21"/>
        <v>2</v>
      </c>
    </row>
    <row r="1292" spans="1:17" x14ac:dyDescent="0.25">
      <c r="A1292">
        <v>1291</v>
      </c>
      <c r="D1292">
        <v>230.725404</v>
      </c>
      <c r="E1292" s="2">
        <v>2</v>
      </c>
      <c r="P1292">
        <v>1</v>
      </c>
      <c r="Q1292" t="str">
        <f t="shared" si="21"/>
        <v>2</v>
      </c>
    </row>
    <row r="1293" spans="1:17" x14ac:dyDescent="0.25">
      <c r="A1293">
        <v>1292</v>
      </c>
      <c r="D1293">
        <v>230.743484</v>
      </c>
      <c r="E1293" s="2">
        <v>2</v>
      </c>
      <c r="P1293">
        <v>1</v>
      </c>
      <c r="Q1293" t="str">
        <f t="shared" si="21"/>
        <v>2</v>
      </c>
    </row>
    <row r="1294" spans="1:17" x14ac:dyDescent="0.25">
      <c r="A1294">
        <v>1293</v>
      </c>
      <c r="D1294">
        <v>230.69004999999999</v>
      </c>
      <c r="E1294" s="2">
        <v>2</v>
      </c>
      <c r="F1294">
        <v>238.074848</v>
      </c>
      <c r="G1294" s="5">
        <v>3</v>
      </c>
      <c r="P1294">
        <v>2</v>
      </c>
      <c r="Q1294" t="str">
        <f t="shared" si="21"/>
        <v>23</v>
      </c>
    </row>
    <row r="1295" spans="1:17" x14ac:dyDescent="0.25">
      <c r="A1295">
        <v>1294</v>
      </c>
      <c r="D1295">
        <v>230.72545400000001</v>
      </c>
      <c r="E1295" s="2">
        <v>2</v>
      </c>
      <c r="F1295">
        <v>238.09131199999999</v>
      </c>
      <c r="G1295" s="5">
        <v>3</v>
      </c>
      <c r="P1295">
        <v>2</v>
      </c>
      <c r="Q1295" t="str">
        <f t="shared" si="21"/>
        <v>23</v>
      </c>
    </row>
    <row r="1296" spans="1:17" x14ac:dyDescent="0.25">
      <c r="A1296">
        <v>1295</v>
      </c>
      <c r="D1296">
        <v>230.73419200000001</v>
      </c>
      <c r="E1296" s="2">
        <v>2</v>
      </c>
      <c r="F1296">
        <v>238.112829</v>
      </c>
      <c r="G1296" s="5">
        <v>3</v>
      </c>
      <c r="P1296">
        <v>2</v>
      </c>
      <c r="Q1296" t="str">
        <f t="shared" si="21"/>
        <v>23</v>
      </c>
    </row>
    <row r="1297" spans="1:17" x14ac:dyDescent="0.25">
      <c r="A1297">
        <v>1296</v>
      </c>
      <c r="D1297">
        <v>230.72696999999999</v>
      </c>
      <c r="E1297" s="2">
        <v>2</v>
      </c>
      <c r="F1297">
        <v>238.173282</v>
      </c>
      <c r="G1297" s="5">
        <v>3</v>
      </c>
      <c r="P1297">
        <v>2</v>
      </c>
      <c r="Q1297" t="str">
        <f t="shared" si="21"/>
        <v>23</v>
      </c>
    </row>
    <row r="1298" spans="1:17" x14ac:dyDescent="0.25">
      <c r="A1298">
        <v>1297</v>
      </c>
      <c r="D1298">
        <v>230.72949399999999</v>
      </c>
      <c r="E1298" s="2">
        <v>2</v>
      </c>
      <c r="F1298">
        <v>238.12929299999999</v>
      </c>
      <c r="G1298" s="5">
        <v>3</v>
      </c>
      <c r="P1298">
        <v>2</v>
      </c>
      <c r="Q1298" t="str">
        <f t="shared" si="21"/>
        <v>23</v>
      </c>
    </row>
    <row r="1299" spans="1:17" x14ac:dyDescent="0.25">
      <c r="A1299">
        <v>1298</v>
      </c>
      <c r="D1299">
        <v>230.700807</v>
      </c>
      <c r="E1299" s="2">
        <v>2</v>
      </c>
      <c r="F1299">
        <v>238.09605999999999</v>
      </c>
      <c r="G1299" s="5">
        <v>3</v>
      </c>
      <c r="H1299">
        <v>232.77247399999999</v>
      </c>
      <c r="I1299" s="4">
        <v>4</v>
      </c>
      <c r="P1299">
        <v>3</v>
      </c>
      <c r="Q1299" t="str">
        <f t="shared" si="21"/>
        <v>234</v>
      </c>
    </row>
    <row r="1300" spans="1:17" x14ac:dyDescent="0.25">
      <c r="A1300">
        <v>1299</v>
      </c>
      <c r="D1300">
        <v>230.74904000000001</v>
      </c>
      <c r="E1300" s="2">
        <v>2</v>
      </c>
      <c r="F1300">
        <v>238.070909</v>
      </c>
      <c r="G1300" s="5">
        <v>3</v>
      </c>
      <c r="H1300">
        <v>232.74914100000001</v>
      </c>
      <c r="I1300" s="4">
        <v>4</v>
      </c>
      <c r="P1300">
        <v>3</v>
      </c>
      <c r="Q1300" t="str">
        <f t="shared" si="21"/>
        <v>234</v>
      </c>
    </row>
    <row r="1301" spans="1:17" x14ac:dyDescent="0.25">
      <c r="A1301">
        <v>1300</v>
      </c>
      <c r="D1301">
        <v>230.74904000000001</v>
      </c>
      <c r="E1301" s="2">
        <v>2</v>
      </c>
      <c r="F1301">
        <v>238.100403</v>
      </c>
      <c r="G1301" s="5">
        <v>3</v>
      </c>
      <c r="H1301">
        <v>232.68893800000001</v>
      </c>
      <c r="I1301" s="4">
        <v>4</v>
      </c>
      <c r="P1301">
        <v>3</v>
      </c>
      <c r="Q1301" t="str">
        <f t="shared" si="21"/>
        <v>234</v>
      </c>
    </row>
    <row r="1302" spans="1:17" x14ac:dyDescent="0.25">
      <c r="A1302">
        <v>1301</v>
      </c>
      <c r="F1302">
        <v>238.13419099999999</v>
      </c>
      <c r="G1302" s="5">
        <v>3</v>
      </c>
      <c r="H1302">
        <v>232.78818100000001</v>
      </c>
      <c r="I1302" s="4">
        <v>4</v>
      </c>
      <c r="P1302">
        <v>2</v>
      </c>
      <c r="Q1302" t="str">
        <f t="shared" si="21"/>
        <v>34</v>
      </c>
    </row>
    <row r="1303" spans="1:17" x14ac:dyDescent="0.25">
      <c r="A1303">
        <v>1302</v>
      </c>
      <c r="F1303">
        <v>238.12641299999999</v>
      </c>
      <c r="G1303" s="5">
        <v>3</v>
      </c>
      <c r="H1303">
        <v>232.775655</v>
      </c>
      <c r="I1303" s="4">
        <v>4</v>
      </c>
      <c r="P1303">
        <v>2</v>
      </c>
      <c r="Q1303" t="str">
        <f t="shared" si="21"/>
        <v>34</v>
      </c>
    </row>
    <row r="1304" spans="1:17" x14ac:dyDescent="0.25">
      <c r="A1304">
        <v>1303</v>
      </c>
      <c r="F1304">
        <v>238.074848</v>
      </c>
      <c r="G1304" s="5">
        <v>3</v>
      </c>
      <c r="H1304">
        <v>232.763485</v>
      </c>
      <c r="I1304" s="4">
        <v>4</v>
      </c>
      <c r="P1304">
        <v>2</v>
      </c>
      <c r="Q1304" t="str">
        <f t="shared" si="21"/>
        <v>34</v>
      </c>
    </row>
    <row r="1305" spans="1:17" x14ac:dyDescent="0.25">
      <c r="A1305">
        <v>1304</v>
      </c>
      <c r="B1305">
        <v>219.31111100000001</v>
      </c>
      <c r="C1305" s="3">
        <v>1</v>
      </c>
      <c r="H1305">
        <v>232.781463</v>
      </c>
      <c r="I1305" s="4">
        <v>4</v>
      </c>
      <c r="P1305">
        <v>2</v>
      </c>
      <c r="Q1305" t="str">
        <f t="shared" si="21"/>
        <v>14</v>
      </c>
    </row>
    <row r="1306" spans="1:17" x14ac:dyDescent="0.25">
      <c r="A1306">
        <v>1305</v>
      </c>
      <c r="B1306">
        <v>219.278637</v>
      </c>
      <c r="C1306" s="3">
        <v>1</v>
      </c>
      <c r="H1306">
        <v>232.766817</v>
      </c>
      <c r="I1306" s="4">
        <v>4</v>
      </c>
      <c r="P1306">
        <v>2</v>
      </c>
      <c r="Q1306" t="str">
        <f t="shared" si="21"/>
        <v>14</v>
      </c>
    </row>
    <row r="1307" spans="1:17" x14ac:dyDescent="0.25">
      <c r="A1307">
        <v>1306</v>
      </c>
      <c r="B1307">
        <v>219.28141399999998</v>
      </c>
      <c r="C1307" s="3">
        <v>1</v>
      </c>
      <c r="H1307">
        <v>232.771061</v>
      </c>
      <c r="I1307" s="4">
        <v>4</v>
      </c>
      <c r="P1307">
        <v>2</v>
      </c>
      <c r="Q1307" t="str">
        <f t="shared" si="21"/>
        <v>14</v>
      </c>
    </row>
    <row r="1308" spans="1:17" x14ac:dyDescent="0.25">
      <c r="A1308">
        <v>1307</v>
      </c>
      <c r="B1308">
        <v>219.30479800000001</v>
      </c>
      <c r="C1308" s="3">
        <v>1</v>
      </c>
      <c r="H1308">
        <v>232.75474700000001</v>
      </c>
      <c r="I1308" s="4">
        <v>4</v>
      </c>
      <c r="P1308">
        <v>2</v>
      </c>
      <c r="Q1308" t="str">
        <f t="shared" si="21"/>
        <v>14</v>
      </c>
    </row>
    <row r="1309" spans="1:17" x14ac:dyDescent="0.25">
      <c r="A1309">
        <v>1308</v>
      </c>
      <c r="B1309">
        <v>219.32242400000001</v>
      </c>
      <c r="C1309" s="3">
        <v>1</v>
      </c>
      <c r="H1309">
        <v>232.77247399999999</v>
      </c>
      <c r="I1309" s="4">
        <v>4</v>
      </c>
      <c r="P1309">
        <v>2</v>
      </c>
      <c r="Q1309" t="str">
        <f t="shared" si="21"/>
        <v>14</v>
      </c>
    </row>
    <row r="1310" spans="1:17" x14ac:dyDescent="0.25">
      <c r="A1310">
        <v>1309</v>
      </c>
      <c r="B1310">
        <v>219.32873699999999</v>
      </c>
      <c r="C1310" s="3">
        <v>1</v>
      </c>
      <c r="P1310">
        <v>1</v>
      </c>
      <c r="Q1310" t="str">
        <f t="shared" si="21"/>
        <v>1</v>
      </c>
    </row>
    <row r="1311" spans="1:17" x14ac:dyDescent="0.25">
      <c r="A1311">
        <v>1310</v>
      </c>
      <c r="B1311">
        <v>219.32560599999999</v>
      </c>
      <c r="C1311" s="3">
        <v>1</v>
      </c>
      <c r="P1311">
        <v>1</v>
      </c>
      <c r="Q1311" t="str">
        <f t="shared" si="21"/>
        <v>1</v>
      </c>
    </row>
    <row r="1312" spans="1:17" x14ac:dyDescent="0.25">
      <c r="A1312">
        <v>1311</v>
      </c>
      <c r="B1312">
        <v>219.32252499999998</v>
      </c>
      <c r="C1312" s="3">
        <v>1</v>
      </c>
      <c r="P1312">
        <v>1</v>
      </c>
      <c r="Q1312" t="str">
        <f t="shared" si="21"/>
        <v>1</v>
      </c>
    </row>
    <row r="1313" spans="1:17" x14ac:dyDescent="0.25">
      <c r="A1313">
        <v>1312</v>
      </c>
      <c r="B1313">
        <v>219.26611199999999</v>
      </c>
      <c r="C1313" s="3">
        <v>1</v>
      </c>
      <c r="P1313">
        <v>1</v>
      </c>
      <c r="Q1313" t="str">
        <f t="shared" si="21"/>
        <v>1</v>
      </c>
    </row>
    <row r="1314" spans="1:17" x14ac:dyDescent="0.25">
      <c r="A1314">
        <v>1313</v>
      </c>
      <c r="B1314">
        <v>219.31111100000001</v>
      </c>
      <c r="C1314" s="3">
        <v>1</v>
      </c>
      <c r="D1314">
        <v>212.99762699999999</v>
      </c>
      <c r="E1314" s="2">
        <v>2</v>
      </c>
      <c r="P1314">
        <v>2</v>
      </c>
      <c r="Q1314" t="str">
        <f t="shared" si="21"/>
        <v>12</v>
      </c>
    </row>
    <row r="1315" spans="1:17" x14ac:dyDescent="0.25">
      <c r="A1315">
        <v>1314</v>
      </c>
      <c r="B1315">
        <v>219.31111100000001</v>
      </c>
      <c r="C1315" s="3">
        <v>1</v>
      </c>
      <c r="D1315">
        <v>212.99762699999999</v>
      </c>
      <c r="E1315" s="2">
        <v>2</v>
      </c>
      <c r="P1315">
        <v>2</v>
      </c>
      <c r="Q1315" t="str">
        <f t="shared" si="21"/>
        <v>12</v>
      </c>
    </row>
    <row r="1316" spans="1:17" x14ac:dyDescent="0.25">
      <c r="A1316">
        <v>1315</v>
      </c>
      <c r="D1316">
        <v>212.95323300000001</v>
      </c>
      <c r="E1316" s="2">
        <v>2</v>
      </c>
      <c r="P1316">
        <v>1</v>
      </c>
      <c r="Q1316" t="str">
        <f t="shared" si="21"/>
        <v>2</v>
      </c>
    </row>
    <row r="1317" spans="1:17" x14ac:dyDescent="0.25">
      <c r="A1317">
        <v>1316</v>
      </c>
      <c r="D1317">
        <v>213.00070700000001</v>
      </c>
      <c r="E1317" s="2">
        <v>2</v>
      </c>
      <c r="P1317">
        <v>1</v>
      </c>
      <c r="Q1317" t="str">
        <f t="shared" si="21"/>
        <v>2</v>
      </c>
    </row>
    <row r="1318" spans="1:17" x14ac:dyDescent="0.25">
      <c r="A1318">
        <v>1317</v>
      </c>
      <c r="D1318">
        <v>212.98696999999999</v>
      </c>
      <c r="E1318" s="2">
        <v>2</v>
      </c>
      <c r="P1318">
        <v>1</v>
      </c>
      <c r="Q1318" t="str">
        <f t="shared" si="21"/>
        <v>2</v>
      </c>
    </row>
    <row r="1319" spans="1:17" x14ac:dyDescent="0.25">
      <c r="A1319">
        <v>1318</v>
      </c>
      <c r="D1319">
        <v>212.95808099999999</v>
      </c>
      <c r="E1319" s="2">
        <v>2</v>
      </c>
      <c r="F1319">
        <v>216.46318199999999</v>
      </c>
      <c r="G1319" s="5">
        <v>3</v>
      </c>
      <c r="P1319">
        <v>2</v>
      </c>
      <c r="Q1319" t="str">
        <f t="shared" si="21"/>
        <v>23</v>
      </c>
    </row>
    <row r="1320" spans="1:17" x14ac:dyDescent="0.25">
      <c r="A1320">
        <v>1319</v>
      </c>
      <c r="D1320">
        <v>212.956616</v>
      </c>
      <c r="E1320" s="2">
        <v>2</v>
      </c>
      <c r="F1320">
        <v>216.36434299999999</v>
      </c>
      <c r="G1320" s="5">
        <v>3</v>
      </c>
      <c r="P1320">
        <v>2</v>
      </c>
      <c r="Q1320" t="str">
        <f t="shared" si="21"/>
        <v>23</v>
      </c>
    </row>
    <row r="1321" spans="1:17" x14ac:dyDescent="0.25">
      <c r="A1321">
        <v>1320</v>
      </c>
      <c r="D1321">
        <v>212.98035400000001</v>
      </c>
      <c r="E1321" s="2">
        <v>2</v>
      </c>
      <c r="F1321">
        <v>216.380202</v>
      </c>
      <c r="G1321" s="5">
        <v>3</v>
      </c>
      <c r="P1321">
        <v>2</v>
      </c>
      <c r="Q1321" t="str">
        <f t="shared" si="21"/>
        <v>23</v>
      </c>
    </row>
    <row r="1322" spans="1:17" x14ac:dyDescent="0.25">
      <c r="A1322">
        <v>1321</v>
      </c>
      <c r="D1322">
        <v>212.99762699999999</v>
      </c>
      <c r="E1322" s="2">
        <v>2</v>
      </c>
      <c r="F1322">
        <v>216.45924299999999</v>
      </c>
      <c r="G1322" s="5">
        <v>3</v>
      </c>
      <c r="H1322">
        <v>213.996162</v>
      </c>
      <c r="I1322" s="4">
        <v>4</v>
      </c>
      <c r="P1322">
        <v>3</v>
      </c>
      <c r="Q1322" t="str">
        <f t="shared" si="21"/>
        <v>234</v>
      </c>
    </row>
    <row r="1323" spans="1:17" x14ac:dyDescent="0.25">
      <c r="A1323">
        <v>1322</v>
      </c>
      <c r="D1323">
        <v>212.99762699999999</v>
      </c>
      <c r="E1323" s="2">
        <v>2</v>
      </c>
      <c r="F1323">
        <v>216.457728</v>
      </c>
      <c r="G1323" s="5">
        <v>3</v>
      </c>
      <c r="H1323">
        <v>213.96515199999999</v>
      </c>
      <c r="I1323" s="4">
        <v>4</v>
      </c>
      <c r="P1323">
        <v>3</v>
      </c>
      <c r="Q1323" t="str">
        <f t="shared" si="21"/>
        <v>234</v>
      </c>
    </row>
    <row r="1324" spans="1:17" x14ac:dyDescent="0.25">
      <c r="A1324">
        <v>1323</v>
      </c>
      <c r="F1324">
        <v>216.47742399999998</v>
      </c>
      <c r="G1324" s="5">
        <v>3</v>
      </c>
      <c r="H1324">
        <v>213.94601</v>
      </c>
      <c r="I1324" s="4">
        <v>4</v>
      </c>
      <c r="P1324">
        <v>2</v>
      </c>
      <c r="Q1324" t="str">
        <f t="shared" si="21"/>
        <v>34</v>
      </c>
    </row>
    <row r="1325" spans="1:17" x14ac:dyDescent="0.25">
      <c r="A1325">
        <v>1324</v>
      </c>
      <c r="F1325">
        <v>216.51656600000001</v>
      </c>
      <c r="G1325" s="5">
        <v>3</v>
      </c>
      <c r="H1325">
        <v>213.927526</v>
      </c>
      <c r="I1325" s="4">
        <v>4</v>
      </c>
      <c r="P1325">
        <v>2</v>
      </c>
      <c r="Q1325" t="str">
        <f t="shared" si="21"/>
        <v>34</v>
      </c>
    </row>
    <row r="1326" spans="1:17" x14ac:dyDescent="0.25">
      <c r="A1326">
        <v>1325</v>
      </c>
      <c r="F1326">
        <v>216.41717199999999</v>
      </c>
      <c r="G1326" s="5">
        <v>3</v>
      </c>
      <c r="H1326">
        <v>213.91575800000001</v>
      </c>
      <c r="I1326" s="4">
        <v>4</v>
      </c>
      <c r="P1326">
        <v>2</v>
      </c>
      <c r="Q1326" t="str">
        <f t="shared" si="21"/>
        <v>34</v>
      </c>
    </row>
    <row r="1327" spans="1:17" x14ac:dyDescent="0.25">
      <c r="A1327">
        <v>1326</v>
      </c>
      <c r="F1327">
        <v>216.33227299999999</v>
      </c>
      <c r="G1327" s="5">
        <v>3</v>
      </c>
      <c r="H1327">
        <v>213.889546</v>
      </c>
      <c r="I1327" s="4">
        <v>4</v>
      </c>
      <c r="P1327">
        <v>2</v>
      </c>
      <c r="Q1327" t="str">
        <f t="shared" si="21"/>
        <v>34</v>
      </c>
    </row>
    <row r="1328" spans="1:17" x14ac:dyDescent="0.25">
      <c r="A1328">
        <v>1327</v>
      </c>
      <c r="F1328">
        <v>216.46318199999999</v>
      </c>
      <c r="G1328" s="5">
        <v>3</v>
      </c>
      <c r="H1328">
        <v>213.96570700000001</v>
      </c>
      <c r="I1328" s="4">
        <v>4</v>
      </c>
      <c r="P1328">
        <v>2</v>
      </c>
      <c r="Q1328" t="str">
        <f t="shared" si="21"/>
        <v>34</v>
      </c>
    </row>
    <row r="1329" spans="1:17" x14ac:dyDescent="0.25">
      <c r="A1329">
        <v>1328</v>
      </c>
      <c r="H1329">
        <v>213.89697000000001</v>
      </c>
      <c r="I1329" s="4">
        <v>4</v>
      </c>
      <c r="P1329">
        <v>1</v>
      </c>
      <c r="Q1329" t="str">
        <f t="shared" si="21"/>
        <v>4</v>
      </c>
    </row>
    <row r="1330" spans="1:17" x14ac:dyDescent="0.25">
      <c r="A1330">
        <v>1329</v>
      </c>
      <c r="H1330">
        <v>213.948081</v>
      </c>
      <c r="I1330" s="4">
        <v>4</v>
      </c>
      <c r="P1330">
        <v>1</v>
      </c>
      <c r="Q1330" t="str">
        <f t="shared" si="21"/>
        <v>4</v>
      </c>
    </row>
    <row r="1331" spans="1:17" x14ac:dyDescent="0.25">
      <c r="A1331">
        <v>1330</v>
      </c>
      <c r="B1331">
        <v>196.617141</v>
      </c>
      <c r="C1331" s="3">
        <v>1</v>
      </c>
      <c r="H1331">
        <v>213.996162</v>
      </c>
      <c r="I1331" s="4">
        <v>4</v>
      </c>
      <c r="P1331">
        <v>2</v>
      </c>
      <c r="Q1331" t="str">
        <f t="shared" si="21"/>
        <v>14</v>
      </c>
    </row>
    <row r="1332" spans="1:17" x14ac:dyDescent="0.25">
      <c r="A1332">
        <v>1331</v>
      </c>
      <c r="B1332">
        <v>196.63107199999999</v>
      </c>
      <c r="C1332" s="3">
        <v>1</v>
      </c>
      <c r="P1332">
        <v>1</v>
      </c>
      <c r="Q1332" t="str">
        <f t="shared" si="21"/>
        <v>1</v>
      </c>
    </row>
    <row r="1333" spans="1:17" x14ac:dyDescent="0.25">
      <c r="A1333">
        <v>1332</v>
      </c>
      <c r="B1333">
        <v>196.64943599999998</v>
      </c>
      <c r="C1333" s="3">
        <v>1</v>
      </c>
      <c r="P1333">
        <v>1</v>
      </c>
      <c r="Q1333" t="str">
        <f t="shared" si="21"/>
        <v>1</v>
      </c>
    </row>
    <row r="1334" spans="1:17" x14ac:dyDescent="0.25">
      <c r="A1334">
        <v>1333</v>
      </c>
      <c r="B1334">
        <v>196.65469300000001</v>
      </c>
      <c r="C1334" s="3">
        <v>1</v>
      </c>
      <c r="P1334">
        <v>1</v>
      </c>
      <c r="Q1334" t="str">
        <f t="shared" si="21"/>
        <v>1</v>
      </c>
    </row>
    <row r="1335" spans="1:17" x14ac:dyDescent="0.25">
      <c r="A1335">
        <v>1334</v>
      </c>
      <c r="B1335">
        <v>196.64275699999999</v>
      </c>
      <c r="C1335" s="3">
        <v>1</v>
      </c>
      <c r="P1335">
        <v>1</v>
      </c>
      <c r="Q1335" t="str">
        <f t="shared" si="21"/>
        <v>1</v>
      </c>
    </row>
    <row r="1336" spans="1:17" x14ac:dyDescent="0.25">
      <c r="A1336">
        <v>1335</v>
      </c>
      <c r="B1336">
        <v>196.64560999999998</v>
      </c>
      <c r="C1336" s="3">
        <v>1</v>
      </c>
      <c r="P1336">
        <v>1</v>
      </c>
      <c r="Q1336" t="str">
        <f t="shared" si="21"/>
        <v>1</v>
      </c>
    </row>
    <row r="1337" spans="1:17" x14ac:dyDescent="0.25">
      <c r="A1337">
        <v>1336</v>
      </c>
      <c r="B1337">
        <v>196.59347099999999</v>
      </c>
      <c r="C1337" s="3">
        <v>1</v>
      </c>
      <c r="D1337">
        <v>191.215915</v>
      </c>
      <c r="E1337" s="2">
        <v>2</v>
      </c>
      <c r="P1337">
        <v>2</v>
      </c>
      <c r="Q1337" t="str">
        <f t="shared" si="21"/>
        <v>12</v>
      </c>
    </row>
    <row r="1338" spans="1:17" x14ac:dyDescent="0.25">
      <c r="A1338">
        <v>1337</v>
      </c>
      <c r="B1338">
        <v>196.61693499999998</v>
      </c>
      <c r="C1338" s="3">
        <v>1</v>
      </c>
      <c r="D1338">
        <v>191.22902999999999</v>
      </c>
      <c r="E1338" s="2">
        <v>2</v>
      </c>
      <c r="P1338">
        <v>2</v>
      </c>
      <c r="Q1338" t="str">
        <f t="shared" si="21"/>
        <v>12</v>
      </c>
    </row>
    <row r="1339" spans="1:17" x14ac:dyDescent="0.25">
      <c r="A1339">
        <v>1338</v>
      </c>
      <c r="B1339">
        <v>196.70464199999998</v>
      </c>
      <c r="C1339" s="3">
        <v>1</v>
      </c>
      <c r="D1339">
        <v>191.21744799999999</v>
      </c>
      <c r="E1339" s="2">
        <v>2</v>
      </c>
      <c r="P1339">
        <v>2</v>
      </c>
      <c r="Q1339" t="str">
        <f t="shared" si="21"/>
        <v>12</v>
      </c>
    </row>
    <row r="1340" spans="1:17" x14ac:dyDescent="0.25">
      <c r="A1340">
        <v>1339</v>
      </c>
      <c r="B1340">
        <v>196.617141</v>
      </c>
      <c r="C1340" s="3">
        <v>1</v>
      </c>
      <c r="D1340">
        <v>191.219131</v>
      </c>
      <c r="E1340" s="2">
        <v>2</v>
      </c>
      <c r="P1340">
        <v>2</v>
      </c>
      <c r="Q1340" t="str">
        <f t="shared" si="21"/>
        <v>12</v>
      </c>
    </row>
    <row r="1341" spans="1:17" x14ac:dyDescent="0.25">
      <c r="A1341">
        <v>1340</v>
      </c>
      <c r="D1341">
        <v>191.23801</v>
      </c>
      <c r="E1341" s="2">
        <v>2</v>
      </c>
      <c r="P1341">
        <v>1</v>
      </c>
      <c r="Q1341" t="str">
        <f t="shared" si="21"/>
        <v>2</v>
      </c>
    </row>
    <row r="1342" spans="1:17" x14ac:dyDescent="0.25">
      <c r="A1342">
        <v>1341</v>
      </c>
      <c r="D1342">
        <v>191.24862199999998</v>
      </c>
      <c r="E1342" s="2">
        <v>2</v>
      </c>
      <c r="P1342">
        <v>1</v>
      </c>
      <c r="Q1342" t="str">
        <f t="shared" si="21"/>
        <v>2</v>
      </c>
    </row>
    <row r="1343" spans="1:17" x14ac:dyDescent="0.25">
      <c r="A1343">
        <v>1342</v>
      </c>
      <c r="D1343">
        <v>191.19265300000001</v>
      </c>
      <c r="E1343" s="2">
        <v>2</v>
      </c>
      <c r="P1343">
        <v>1</v>
      </c>
      <c r="Q1343" t="str">
        <f t="shared" si="21"/>
        <v>2</v>
      </c>
    </row>
    <row r="1344" spans="1:17" x14ac:dyDescent="0.25">
      <c r="A1344">
        <v>1343</v>
      </c>
      <c r="D1344">
        <v>191.34055999999998</v>
      </c>
      <c r="E1344" s="2">
        <v>2</v>
      </c>
      <c r="F1344">
        <v>192.44428199999999</v>
      </c>
      <c r="G1344" s="5">
        <v>3</v>
      </c>
      <c r="P1344">
        <v>2</v>
      </c>
      <c r="Q1344" t="str">
        <f t="shared" si="21"/>
        <v>23</v>
      </c>
    </row>
    <row r="1345" spans="1:17" x14ac:dyDescent="0.25">
      <c r="A1345">
        <v>1344</v>
      </c>
      <c r="D1345">
        <v>191.215915</v>
      </c>
      <c r="E1345" s="2">
        <v>2</v>
      </c>
      <c r="F1345">
        <v>192.427345</v>
      </c>
      <c r="G1345" s="5">
        <v>3</v>
      </c>
      <c r="H1345">
        <v>191.854232</v>
      </c>
      <c r="I1345" s="4">
        <v>4</v>
      </c>
      <c r="P1345">
        <v>3</v>
      </c>
      <c r="Q1345" t="str">
        <f t="shared" si="21"/>
        <v>234</v>
      </c>
    </row>
    <row r="1346" spans="1:17" x14ac:dyDescent="0.25">
      <c r="A1346">
        <v>1345</v>
      </c>
      <c r="F1346">
        <v>192.411834</v>
      </c>
      <c r="G1346" s="5">
        <v>3</v>
      </c>
      <c r="H1346">
        <v>191.86443599999998</v>
      </c>
      <c r="I1346" s="4">
        <v>4</v>
      </c>
      <c r="P1346">
        <v>2</v>
      </c>
      <c r="Q1346" t="str">
        <f t="shared" ref="Q1346:Q1409" si="22">CONCATENATE(C1346,E1346,G1346,I1346)</f>
        <v>34</v>
      </c>
    </row>
    <row r="1347" spans="1:17" x14ac:dyDescent="0.25">
      <c r="A1347">
        <v>1346</v>
      </c>
      <c r="F1347">
        <v>192.41857099999999</v>
      </c>
      <c r="G1347" s="5">
        <v>3</v>
      </c>
      <c r="H1347">
        <v>191.85699</v>
      </c>
      <c r="I1347" s="4">
        <v>4</v>
      </c>
      <c r="P1347">
        <v>2</v>
      </c>
      <c r="Q1347" t="str">
        <f t="shared" si="22"/>
        <v>34</v>
      </c>
    </row>
    <row r="1348" spans="1:17" x14ac:dyDescent="0.25">
      <c r="A1348">
        <v>1347</v>
      </c>
      <c r="F1348">
        <v>192.415256</v>
      </c>
      <c r="G1348" s="5">
        <v>3</v>
      </c>
      <c r="H1348">
        <v>191.85759999999999</v>
      </c>
      <c r="I1348" s="4">
        <v>4</v>
      </c>
      <c r="P1348">
        <v>2</v>
      </c>
      <c r="Q1348" t="str">
        <f t="shared" si="22"/>
        <v>34</v>
      </c>
    </row>
    <row r="1349" spans="1:17" x14ac:dyDescent="0.25">
      <c r="A1349">
        <v>1348</v>
      </c>
      <c r="F1349">
        <v>192.43178499999999</v>
      </c>
      <c r="G1349" s="5">
        <v>3</v>
      </c>
      <c r="H1349">
        <v>191.84928399999998</v>
      </c>
      <c r="I1349" s="4">
        <v>4</v>
      </c>
      <c r="P1349">
        <v>2</v>
      </c>
      <c r="Q1349" t="str">
        <f t="shared" si="22"/>
        <v>34</v>
      </c>
    </row>
    <row r="1350" spans="1:17" x14ac:dyDescent="0.25">
      <c r="A1350">
        <v>1349</v>
      </c>
      <c r="F1350">
        <v>192.444335</v>
      </c>
      <c r="G1350" s="5">
        <v>3</v>
      </c>
      <c r="H1350">
        <v>191.87265299999999</v>
      </c>
      <c r="I1350" s="4">
        <v>4</v>
      </c>
      <c r="P1350">
        <v>2</v>
      </c>
      <c r="Q1350" t="str">
        <f t="shared" si="22"/>
        <v>34</v>
      </c>
    </row>
    <row r="1351" spans="1:17" x14ac:dyDescent="0.25">
      <c r="A1351">
        <v>1350</v>
      </c>
      <c r="F1351">
        <v>192.43622499999998</v>
      </c>
      <c r="G1351" s="5">
        <v>3</v>
      </c>
      <c r="H1351">
        <v>191.88515000000001</v>
      </c>
      <c r="I1351" s="4">
        <v>4</v>
      </c>
      <c r="P1351">
        <v>2</v>
      </c>
      <c r="Q1351" t="str">
        <f t="shared" si="22"/>
        <v>34</v>
      </c>
    </row>
    <row r="1352" spans="1:17" x14ac:dyDescent="0.25">
      <c r="A1352">
        <v>1351</v>
      </c>
      <c r="F1352">
        <v>192.399135</v>
      </c>
      <c r="G1352" s="5">
        <v>3</v>
      </c>
      <c r="H1352">
        <v>191.87254999999999</v>
      </c>
      <c r="I1352" s="4">
        <v>4</v>
      </c>
      <c r="P1352">
        <v>2</v>
      </c>
      <c r="Q1352" t="str">
        <f t="shared" si="22"/>
        <v>34</v>
      </c>
    </row>
    <row r="1353" spans="1:17" x14ac:dyDescent="0.25">
      <c r="A1353">
        <v>1352</v>
      </c>
      <c r="F1353">
        <v>192.37515199999999</v>
      </c>
      <c r="G1353" s="5">
        <v>3</v>
      </c>
      <c r="H1353">
        <v>191.85137900000001</v>
      </c>
      <c r="I1353" s="4">
        <v>4</v>
      </c>
      <c r="P1353">
        <v>2</v>
      </c>
      <c r="Q1353" t="str">
        <f t="shared" si="22"/>
        <v>34</v>
      </c>
    </row>
    <row r="1354" spans="1:17" x14ac:dyDescent="0.25">
      <c r="A1354">
        <v>1353</v>
      </c>
      <c r="B1354">
        <v>173.41356999999999</v>
      </c>
      <c r="C1354" s="3">
        <v>1</v>
      </c>
      <c r="H1354">
        <v>191.854232</v>
      </c>
      <c r="I1354" s="4">
        <v>4</v>
      </c>
      <c r="P1354">
        <v>2</v>
      </c>
      <c r="Q1354" t="str">
        <f t="shared" si="22"/>
        <v>14</v>
      </c>
    </row>
    <row r="1355" spans="1:17" x14ac:dyDescent="0.25">
      <c r="A1355">
        <v>1354</v>
      </c>
      <c r="B1355">
        <v>173.35647899999998</v>
      </c>
      <c r="C1355" s="3">
        <v>1</v>
      </c>
      <c r="P1355">
        <v>1</v>
      </c>
      <c r="Q1355" t="str">
        <f t="shared" si="22"/>
        <v>1</v>
      </c>
    </row>
    <row r="1356" spans="1:17" x14ac:dyDescent="0.25">
      <c r="A1356">
        <v>1355</v>
      </c>
      <c r="B1356">
        <v>173.33596899999998</v>
      </c>
      <c r="C1356" s="3">
        <v>1</v>
      </c>
      <c r="P1356">
        <v>1</v>
      </c>
      <c r="Q1356" t="str">
        <f t="shared" si="22"/>
        <v>1</v>
      </c>
    </row>
    <row r="1357" spans="1:17" x14ac:dyDescent="0.25">
      <c r="A1357">
        <v>1356</v>
      </c>
      <c r="B1357">
        <v>173.414233</v>
      </c>
      <c r="C1357" s="3">
        <v>1</v>
      </c>
      <c r="P1357">
        <v>1</v>
      </c>
      <c r="Q1357" t="str">
        <f t="shared" si="22"/>
        <v>1</v>
      </c>
    </row>
    <row r="1358" spans="1:17" x14ac:dyDescent="0.25">
      <c r="A1358">
        <v>1357</v>
      </c>
      <c r="B1358">
        <v>173.442857</v>
      </c>
      <c r="C1358" s="3">
        <v>1</v>
      </c>
      <c r="P1358">
        <v>1</v>
      </c>
      <c r="Q1358" t="str">
        <f t="shared" si="22"/>
        <v>1</v>
      </c>
    </row>
    <row r="1359" spans="1:17" x14ac:dyDescent="0.25">
      <c r="A1359">
        <v>1358</v>
      </c>
      <c r="B1359">
        <v>173.47974299999998</v>
      </c>
      <c r="C1359" s="3">
        <v>1</v>
      </c>
      <c r="P1359">
        <v>1</v>
      </c>
      <c r="Q1359" t="str">
        <f t="shared" si="22"/>
        <v>1</v>
      </c>
    </row>
    <row r="1360" spans="1:17" x14ac:dyDescent="0.25">
      <c r="A1360">
        <v>1359</v>
      </c>
      <c r="B1360">
        <v>173.45622399999999</v>
      </c>
      <c r="C1360" s="3">
        <v>1</v>
      </c>
      <c r="D1360">
        <v>168.21142699999999</v>
      </c>
      <c r="E1360" s="2">
        <v>2</v>
      </c>
      <c r="P1360">
        <v>2</v>
      </c>
      <c r="Q1360" t="str">
        <f t="shared" si="22"/>
        <v>12</v>
      </c>
    </row>
    <row r="1361" spans="1:17" x14ac:dyDescent="0.25">
      <c r="A1361">
        <v>1360</v>
      </c>
      <c r="B1361">
        <v>173.43408099999999</v>
      </c>
      <c r="C1361" s="3">
        <v>1</v>
      </c>
      <c r="D1361">
        <v>168.20938799999999</v>
      </c>
      <c r="E1361" s="2">
        <v>2</v>
      </c>
      <c r="P1361">
        <v>2</v>
      </c>
      <c r="Q1361" t="str">
        <f t="shared" si="22"/>
        <v>12</v>
      </c>
    </row>
    <row r="1362" spans="1:17" x14ac:dyDescent="0.25">
      <c r="A1362">
        <v>1361</v>
      </c>
      <c r="B1362">
        <v>173.41356999999999</v>
      </c>
      <c r="C1362" s="3">
        <v>1</v>
      </c>
      <c r="D1362">
        <v>168.191529</v>
      </c>
      <c r="E1362" s="2">
        <v>2</v>
      </c>
      <c r="P1362">
        <v>2</v>
      </c>
      <c r="Q1362" t="str">
        <f t="shared" si="22"/>
        <v>12</v>
      </c>
    </row>
    <row r="1363" spans="1:17" x14ac:dyDescent="0.25">
      <c r="A1363">
        <v>1362</v>
      </c>
      <c r="B1363">
        <v>173.41356999999999</v>
      </c>
      <c r="C1363" s="3">
        <v>1</v>
      </c>
      <c r="D1363">
        <v>168.17219299999999</v>
      </c>
      <c r="E1363" s="2">
        <v>2</v>
      </c>
      <c r="P1363">
        <v>2</v>
      </c>
      <c r="Q1363" t="str">
        <f t="shared" si="22"/>
        <v>12</v>
      </c>
    </row>
    <row r="1364" spans="1:17" x14ac:dyDescent="0.25">
      <c r="A1364">
        <v>1363</v>
      </c>
      <c r="D1364">
        <v>168.204286</v>
      </c>
      <c r="E1364" s="2">
        <v>2</v>
      </c>
      <c r="P1364">
        <v>1</v>
      </c>
      <c r="Q1364" t="str">
        <f t="shared" si="22"/>
        <v>2</v>
      </c>
    </row>
    <row r="1365" spans="1:17" x14ac:dyDescent="0.25">
      <c r="A1365">
        <v>1364</v>
      </c>
      <c r="D1365">
        <v>168.18219299999998</v>
      </c>
      <c r="E1365" s="2">
        <v>2</v>
      </c>
      <c r="P1365">
        <v>1</v>
      </c>
      <c r="Q1365" t="str">
        <f t="shared" si="22"/>
        <v>2</v>
      </c>
    </row>
    <row r="1366" spans="1:17" x14ac:dyDescent="0.25">
      <c r="A1366">
        <v>1365</v>
      </c>
      <c r="D1366">
        <v>168.09862099999998</v>
      </c>
      <c r="E1366" s="2">
        <v>2</v>
      </c>
      <c r="P1366">
        <v>1</v>
      </c>
      <c r="Q1366" t="str">
        <f t="shared" si="22"/>
        <v>2</v>
      </c>
    </row>
    <row r="1367" spans="1:17" x14ac:dyDescent="0.25">
      <c r="A1367">
        <v>1366</v>
      </c>
      <c r="D1367">
        <v>168.22061299999999</v>
      </c>
      <c r="E1367" s="2">
        <v>2</v>
      </c>
      <c r="F1367">
        <v>168.444795</v>
      </c>
      <c r="G1367" s="5">
        <v>3</v>
      </c>
      <c r="P1367">
        <v>2</v>
      </c>
      <c r="Q1367" t="str">
        <f t="shared" si="22"/>
        <v>23</v>
      </c>
    </row>
    <row r="1368" spans="1:17" x14ac:dyDescent="0.25">
      <c r="A1368">
        <v>1367</v>
      </c>
      <c r="D1368">
        <v>168.22061299999999</v>
      </c>
      <c r="E1368" s="2">
        <v>2</v>
      </c>
      <c r="F1368">
        <v>168.430509</v>
      </c>
      <c r="G1368" s="5">
        <v>3</v>
      </c>
      <c r="H1368">
        <v>167.585815</v>
      </c>
      <c r="I1368" s="4">
        <v>4</v>
      </c>
      <c r="P1368">
        <v>3</v>
      </c>
      <c r="Q1368" t="str">
        <f t="shared" si="22"/>
        <v>234</v>
      </c>
    </row>
    <row r="1369" spans="1:17" x14ac:dyDescent="0.25">
      <c r="A1369">
        <v>1368</v>
      </c>
      <c r="F1369">
        <v>168.458112</v>
      </c>
      <c r="G1369" s="5">
        <v>3</v>
      </c>
      <c r="H1369">
        <v>167.55117300000001</v>
      </c>
      <c r="I1369" s="4">
        <v>4</v>
      </c>
      <c r="P1369">
        <v>2</v>
      </c>
      <c r="Q1369" t="str">
        <f t="shared" si="22"/>
        <v>34</v>
      </c>
    </row>
    <row r="1370" spans="1:17" x14ac:dyDescent="0.25">
      <c r="A1370">
        <v>1369</v>
      </c>
      <c r="F1370">
        <v>168.43734699999999</v>
      </c>
      <c r="G1370" s="5">
        <v>3</v>
      </c>
      <c r="H1370">
        <v>167.57157999999998</v>
      </c>
      <c r="I1370" s="4">
        <v>4</v>
      </c>
      <c r="P1370">
        <v>2</v>
      </c>
      <c r="Q1370" t="str">
        <f t="shared" si="22"/>
        <v>34</v>
      </c>
    </row>
    <row r="1371" spans="1:17" x14ac:dyDescent="0.25">
      <c r="A1371">
        <v>1370</v>
      </c>
      <c r="F1371">
        <v>168.43928499999998</v>
      </c>
      <c r="G1371" s="5">
        <v>3</v>
      </c>
      <c r="H1371">
        <v>167.519284</v>
      </c>
      <c r="I1371" s="4">
        <v>4</v>
      </c>
      <c r="P1371">
        <v>2</v>
      </c>
      <c r="Q1371" t="str">
        <f t="shared" si="22"/>
        <v>34</v>
      </c>
    </row>
    <row r="1372" spans="1:17" x14ac:dyDescent="0.25">
      <c r="A1372">
        <v>1371</v>
      </c>
      <c r="F1372">
        <v>168.45780500000001</v>
      </c>
      <c r="G1372" s="5">
        <v>3</v>
      </c>
      <c r="H1372">
        <v>167.47760099999999</v>
      </c>
      <c r="I1372" s="4">
        <v>4</v>
      </c>
      <c r="P1372">
        <v>2</v>
      </c>
      <c r="Q1372" t="str">
        <f t="shared" si="22"/>
        <v>34</v>
      </c>
    </row>
    <row r="1373" spans="1:17" x14ac:dyDescent="0.25">
      <c r="A1373">
        <v>1372</v>
      </c>
      <c r="F1373">
        <v>168.40479399999998</v>
      </c>
      <c r="G1373" s="5">
        <v>3</v>
      </c>
      <c r="H1373">
        <v>167.52979599999998</v>
      </c>
      <c r="I1373" s="4">
        <v>4</v>
      </c>
      <c r="P1373">
        <v>2</v>
      </c>
      <c r="Q1373" t="str">
        <f t="shared" si="22"/>
        <v>34</v>
      </c>
    </row>
    <row r="1374" spans="1:17" x14ac:dyDescent="0.25">
      <c r="A1374">
        <v>1373</v>
      </c>
      <c r="F1374">
        <v>168.46142900000001</v>
      </c>
      <c r="G1374" s="5">
        <v>3</v>
      </c>
      <c r="H1374">
        <v>167.54785699999999</v>
      </c>
      <c r="I1374" s="4">
        <v>4</v>
      </c>
      <c r="P1374">
        <v>2</v>
      </c>
      <c r="Q1374" t="str">
        <f t="shared" si="22"/>
        <v>34</v>
      </c>
    </row>
    <row r="1375" spans="1:17" x14ac:dyDescent="0.25">
      <c r="A1375">
        <v>1374</v>
      </c>
      <c r="B1375">
        <v>154.33719299999998</v>
      </c>
      <c r="C1375" s="3">
        <v>1</v>
      </c>
      <c r="F1375">
        <v>168.444795</v>
      </c>
      <c r="G1375" s="5">
        <v>3</v>
      </c>
      <c r="H1375">
        <v>167.551019</v>
      </c>
      <c r="I1375" s="4">
        <v>4</v>
      </c>
      <c r="P1375">
        <v>3</v>
      </c>
      <c r="Q1375" t="str">
        <f t="shared" si="22"/>
        <v>134</v>
      </c>
    </row>
    <row r="1376" spans="1:17" x14ac:dyDescent="0.25">
      <c r="A1376">
        <v>1375</v>
      </c>
      <c r="B1376">
        <v>154.33719299999998</v>
      </c>
      <c r="C1376" s="3">
        <v>1</v>
      </c>
      <c r="F1376">
        <v>168.444795</v>
      </c>
      <c r="G1376" s="5">
        <v>3</v>
      </c>
      <c r="H1376">
        <v>167.52642700000001</v>
      </c>
      <c r="I1376" s="4">
        <v>4</v>
      </c>
      <c r="P1376">
        <v>3</v>
      </c>
      <c r="Q1376" t="str">
        <f t="shared" si="22"/>
        <v>134</v>
      </c>
    </row>
    <row r="1377" spans="1:17" x14ac:dyDescent="0.25">
      <c r="A1377">
        <v>1376</v>
      </c>
      <c r="B1377">
        <v>154.33719299999998</v>
      </c>
      <c r="C1377" s="3">
        <v>1</v>
      </c>
      <c r="H1377">
        <v>167.54892799999999</v>
      </c>
      <c r="I1377" s="4">
        <v>4</v>
      </c>
      <c r="P1377">
        <v>2</v>
      </c>
      <c r="Q1377" t="str">
        <f t="shared" si="22"/>
        <v>14</v>
      </c>
    </row>
    <row r="1378" spans="1:17" x14ac:dyDescent="0.25">
      <c r="A1378">
        <v>1377</v>
      </c>
      <c r="B1378">
        <v>154.33719299999998</v>
      </c>
      <c r="C1378" s="3">
        <v>1</v>
      </c>
      <c r="H1378">
        <v>167.585815</v>
      </c>
      <c r="I1378" s="4">
        <v>4</v>
      </c>
      <c r="P1378">
        <v>2</v>
      </c>
      <c r="Q1378" t="str">
        <f t="shared" si="22"/>
        <v>14</v>
      </c>
    </row>
    <row r="1379" spans="1:17" x14ac:dyDescent="0.25">
      <c r="A1379">
        <v>1378</v>
      </c>
      <c r="B1379">
        <v>154.33719299999998</v>
      </c>
      <c r="C1379" s="3">
        <v>1</v>
      </c>
      <c r="P1379">
        <v>1</v>
      </c>
      <c r="Q1379" t="str">
        <f t="shared" si="22"/>
        <v>1</v>
      </c>
    </row>
    <row r="1380" spans="1:17" x14ac:dyDescent="0.25">
      <c r="A1380">
        <v>1379</v>
      </c>
      <c r="B1380">
        <v>154.33719299999998</v>
      </c>
      <c r="C1380" s="3">
        <v>1</v>
      </c>
      <c r="P1380">
        <v>1</v>
      </c>
      <c r="Q1380" t="str">
        <f t="shared" si="22"/>
        <v>1</v>
      </c>
    </row>
    <row r="1381" spans="1:17" x14ac:dyDescent="0.25">
      <c r="A1381">
        <v>1380</v>
      </c>
      <c r="B1381">
        <v>154.33719299999998</v>
      </c>
      <c r="C1381" s="3">
        <v>1</v>
      </c>
      <c r="P1381">
        <v>1</v>
      </c>
      <c r="Q1381" t="str">
        <f t="shared" si="22"/>
        <v>1</v>
      </c>
    </row>
    <row r="1382" spans="1:17" x14ac:dyDescent="0.25">
      <c r="A1382">
        <v>1381</v>
      </c>
      <c r="B1382">
        <v>154.33719299999998</v>
      </c>
      <c r="C1382" s="3">
        <v>1</v>
      </c>
      <c r="D1382">
        <v>150.364846</v>
      </c>
      <c r="E1382" s="2">
        <v>2</v>
      </c>
      <c r="P1382">
        <v>2</v>
      </c>
      <c r="Q1382" t="str">
        <f t="shared" si="22"/>
        <v>12</v>
      </c>
    </row>
    <row r="1383" spans="1:17" x14ac:dyDescent="0.25">
      <c r="A1383">
        <v>1382</v>
      </c>
      <c r="B1383">
        <v>154.33719299999998</v>
      </c>
      <c r="C1383" s="3">
        <v>1</v>
      </c>
      <c r="D1383">
        <v>150.364846</v>
      </c>
      <c r="E1383" s="2">
        <v>2</v>
      </c>
      <c r="P1383">
        <v>2</v>
      </c>
      <c r="Q1383" t="str">
        <f t="shared" si="22"/>
        <v>12</v>
      </c>
    </row>
    <row r="1384" spans="1:17" x14ac:dyDescent="0.25">
      <c r="A1384">
        <v>1383</v>
      </c>
      <c r="B1384">
        <v>154.33719299999998</v>
      </c>
      <c r="C1384" s="3">
        <v>1</v>
      </c>
      <c r="D1384">
        <v>150.364846</v>
      </c>
      <c r="E1384" s="2">
        <v>2</v>
      </c>
      <c r="P1384">
        <v>2</v>
      </c>
      <c r="Q1384" t="str">
        <f t="shared" si="22"/>
        <v>12</v>
      </c>
    </row>
    <row r="1385" spans="1:17" x14ac:dyDescent="0.25">
      <c r="A1385">
        <v>1384</v>
      </c>
      <c r="D1385">
        <v>150.364846</v>
      </c>
      <c r="E1385" s="2">
        <v>2</v>
      </c>
      <c r="P1385">
        <v>1</v>
      </c>
      <c r="Q1385" t="str">
        <f t="shared" si="22"/>
        <v>2</v>
      </c>
    </row>
    <row r="1386" spans="1:17" x14ac:dyDescent="0.25">
      <c r="A1386">
        <v>1385</v>
      </c>
      <c r="D1386">
        <v>150.364846</v>
      </c>
      <c r="E1386" s="2">
        <v>2</v>
      </c>
      <c r="P1386">
        <v>1</v>
      </c>
      <c r="Q1386" t="str">
        <f t="shared" si="22"/>
        <v>2</v>
      </c>
    </row>
    <row r="1387" spans="1:17" x14ac:dyDescent="0.25">
      <c r="A1387">
        <v>1386</v>
      </c>
      <c r="D1387">
        <v>150.364846</v>
      </c>
      <c r="E1387" s="2">
        <v>2</v>
      </c>
      <c r="P1387">
        <v>1</v>
      </c>
      <c r="Q1387" t="str">
        <f t="shared" si="22"/>
        <v>2</v>
      </c>
    </row>
    <row r="1388" spans="1:17" x14ac:dyDescent="0.25">
      <c r="A1388">
        <v>1387</v>
      </c>
      <c r="D1388">
        <v>150.364846</v>
      </c>
      <c r="E1388" s="2">
        <v>2</v>
      </c>
      <c r="P1388">
        <v>1</v>
      </c>
      <c r="Q1388" t="str">
        <f t="shared" si="22"/>
        <v>2</v>
      </c>
    </row>
    <row r="1389" spans="1:17" x14ac:dyDescent="0.25">
      <c r="A1389">
        <v>1388</v>
      </c>
      <c r="D1389">
        <v>150.364846</v>
      </c>
      <c r="E1389" s="2">
        <v>2</v>
      </c>
      <c r="P1389">
        <v>1</v>
      </c>
      <c r="Q1389" t="str">
        <f t="shared" si="22"/>
        <v>2</v>
      </c>
    </row>
    <row r="1390" spans="1:17" x14ac:dyDescent="0.25">
      <c r="A1390">
        <v>1389</v>
      </c>
      <c r="D1390">
        <v>150.364846</v>
      </c>
      <c r="E1390" s="2">
        <v>2</v>
      </c>
      <c r="F1390">
        <v>150.645815</v>
      </c>
      <c r="G1390" s="5">
        <v>3</v>
      </c>
      <c r="H1390">
        <v>150.16122300000001</v>
      </c>
      <c r="I1390" s="4">
        <v>4</v>
      </c>
      <c r="P1390">
        <v>3</v>
      </c>
      <c r="Q1390" t="str">
        <f t="shared" si="22"/>
        <v>234</v>
      </c>
    </row>
    <row r="1391" spans="1:17" x14ac:dyDescent="0.25">
      <c r="A1391">
        <v>1390</v>
      </c>
      <c r="F1391">
        <v>150.645815</v>
      </c>
      <c r="G1391" s="5">
        <v>3</v>
      </c>
      <c r="H1391">
        <v>150.16122300000001</v>
      </c>
      <c r="I1391" s="4">
        <v>4</v>
      </c>
      <c r="P1391">
        <v>2</v>
      </c>
      <c r="Q1391" t="str">
        <f t="shared" si="22"/>
        <v>34</v>
      </c>
    </row>
    <row r="1392" spans="1:17" x14ac:dyDescent="0.25">
      <c r="A1392">
        <v>1391</v>
      </c>
      <c r="F1392">
        <v>150.645815</v>
      </c>
      <c r="G1392" s="5">
        <v>3</v>
      </c>
      <c r="H1392">
        <v>150.16122300000001</v>
      </c>
      <c r="I1392" s="4">
        <v>4</v>
      </c>
      <c r="P1392">
        <v>2</v>
      </c>
      <c r="Q1392" t="str">
        <f t="shared" si="22"/>
        <v>34</v>
      </c>
    </row>
    <row r="1393" spans="1:17" x14ac:dyDescent="0.25">
      <c r="A1393">
        <v>1392</v>
      </c>
      <c r="F1393">
        <v>150.645815</v>
      </c>
      <c r="G1393" s="5">
        <v>3</v>
      </c>
      <c r="H1393">
        <v>150.16122300000001</v>
      </c>
      <c r="I1393" s="4">
        <v>4</v>
      </c>
      <c r="P1393">
        <v>2</v>
      </c>
      <c r="Q1393" t="str">
        <f t="shared" si="22"/>
        <v>34</v>
      </c>
    </row>
    <row r="1394" spans="1:17" x14ac:dyDescent="0.25">
      <c r="A1394">
        <v>1393</v>
      </c>
      <c r="F1394">
        <v>150.645815</v>
      </c>
      <c r="G1394" s="5">
        <v>3</v>
      </c>
      <c r="H1394">
        <v>150.16122300000001</v>
      </c>
      <c r="I1394" s="4">
        <v>4</v>
      </c>
      <c r="P1394">
        <v>2</v>
      </c>
      <c r="Q1394" t="str">
        <f t="shared" si="22"/>
        <v>34</v>
      </c>
    </row>
    <row r="1395" spans="1:17" x14ac:dyDescent="0.25">
      <c r="A1395">
        <v>1394</v>
      </c>
      <c r="F1395">
        <v>150.645815</v>
      </c>
      <c r="G1395" s="5">
        <v>3</v>
      </c>
      <c r="H1395">
        <v>150.16122300000001</v>
      </c>
      <c r="I1395" s="4">
        <v>4</v>
      </c>
      <c r="P1395">
        <v>2</v>
      </c>
      <c r="Q1395" t="str">
        <f t="shared" si="22"/>
        <v>34</v>
      </c>
    </row>
    <row r="1396" spans="1:17" x14ac:dyDescent="0.25">
      <c r="A1396">
        <v>1395</v>
      </c>
      <c r="F1396">
        <v>150.645815</v>
      </c>
      <c r="G1396" s="5">
        <v>3</v>
      </c>
      <c r="H1396">
        <v>150.16122300000001</v>
      </c>
      <c r="I1396" s="4">
        <v>4</v>
      </c>
      <c r="P1396">
        <v>2</v>
      </c>
      <c r="Q1396" t="str">
        <f t="shared" si="22"/>
        <v>34</v>
      </c>
    </row>
    <row r="1397" spans="1:17" x14ac:dyDescent="0.25">
      <c r="A1397">
        <v>1396</v>
      </c>
      <c r="F1397">
        <v>150.645815</v>
      </c>
      <c r="G1397" s="5">
        <v>3</v>
      </c>
      <c r="H1397">
        <v>150.16122300000001</v>
      </c>
      <c r="I1397" s="4">
        <v>4</v>
      </c>
      <c r="P1397">
        <v>2</v>
      </c>
      <c r="Q1397" t="str">
        <f t="shared" si="22"/>
        <v>34</v>
      </c>
    </row>
    <row r="1398" spans="1:17" x14ac:dyDescent="0.25">
      <c r="A1398">
        <v>1397</v>
      </c>
      <c r="F1398">
        <v>150.645815</v>
      </c>
      <c r="G1398" s="5">
        <v>3</v>
      </c>
      <c r="H1398">
        <v>150.16122300000001</v>
      </c>
      <c r="I1398" s="4">
        <v>4</v>
      </c>
      <c r="P1398">
        <v>2</v>
      </c>
      <c r="Q1398" t="str">
        <f t="shared" si="22"/>
        <v>34</v>
      </c>
    </row>
    <row r="1399" spans="1:17" x14ac:dyDescent="0.25">
      <c r="A1399">
        <v>1398</v>
      </c>
      <c r="F1399">
        <v>150.645815</v>
      </c>
      <c r="G1399" s="5">
        <v>3</v>
      </c>
      <c r="H1399">
        <v>150.16122300000001</v>
      </c>
      <c r="I1399" s="4">
        <v>4</v>
      </c>
      <c r="P1399">
        <v>2</v>
      </c>
      <c r="Q1399" t="str">
        <f t="shared" si="22"/>
        <v>34</v>
      </c>
    </row>
    <row r="1400" spans="1:17" x14ac:dyDescent="0.25">
      <c r="A1400">
        <v>1399</v>
      </c>
      <c r="B1400">
        <v>122.524236</v>
      </c>
      <c r="C1400" s="3">
        <v>1</v>
      </c>
      <c r="H1400">
        <v>150.172754</v>
      </c>
      <c r="I1400" s="4">
        <v>4</v>
      </c>
      <c r="P1400">
        <v>2</v>
      </c>
      <c r="Q1400" t="str">
        <f t="shared" si="22"/>
        <v>14</v>
      </c>
    </row>
    <row r="1401" spans="1:17" x14ac:dyDescent="0.25">
      <c r="A1401">
        <v>1400</v>
      </c>
      <c r="B1401">
        <v>122.55719500000001</v>
      </c>
      <c r="C1401" s="3">
        <v>1</v>
      </c>
      <c r="P1401">
        <v>1</v>
      </c>
      <c r="Q1401" t="str">
        <f t="shared" si="22"/>
        <v>1</v>
      </c>
    </row>
    <row r="1402" spans="1:17" x14ac:dyDescent="0.25">
      <c r="A1402">
        <v>1401</v>
      </c>
      <c r="B1402">
        <v>122.562707</v>
      </c>
      <c r="C1402" s="3">
        <v>1</v>
      </c>
      <c r="P1402">
        <v>1</v>
      </c>
      <c r="Q1402" t="str">
        <f t="shared" si="22"/>
        <v>1</v>
      </c>
    </row>
    <row r="1403" spans="1:17" x14ac:dyDescent="0.25">
      <c r="A1403">
        <v>1402</v>
      </c>
      <c r="B1403">
        <v>122.543671</v>
      </c>
      <c r="C1403" s="3">
        <v>1</v>
      </c>
      <c r="P1403">
        <v>1</v>
      </c>
      <c r="Q1403" t="str">
        <f t="shared" si="22"/>
        <v>1</v>
      </c>
    </row>
    <row r="1404" spans="1:17" x14ac:dyDescent="0.25">
      <c r="A1404">
        <v>1403</v>
      </c>
      <c r="B1404">
        <v>122.554642</v>
      </c>
      <c r="C1404" s="3">
        <v>1</v>
      </c>
      <c r="P1404">
        <v>1</v>
      </c>
      <c r="Q1404" t="str">
        <f t="shared" si="22"/>
        <v>1</v>
      </c>
    </row>
    <row r="1405" spans="1:17" x14ac:dyDescent="0.25">
      <c r="A1405">
        <v>1404</v>
      </c>
      <c r="B1405">
        <v>122.51066300000001</v>
      </c>
      <c r="C1405" s="3">
        <v>1</v>
      </c>
      <c r="P1405">
        <v>1</v>
      </c>
      <c r="Q1405" t="str">
        <f t="shared" si="22"/>
        <v>1</v>
      </c>
    </row>
    <row r="1406" spans="1:17" x14ac:dyDescent="0.25">
      <c r="A1406">
        <v>1405</v>
      </c>
      <c r="B1406">
        <v>122.51888</v>
      </c>
      <c r="C1406" s="3">
        <v>1</v>
      </c>
      <c r="D1406">
        <v>116.58969200000001</v>
      </c>
      <c r="E1406" s="2">
        <v>2</v>
      </c>
      <c r="P1406">
        <v>2</v>
      </c>
      <c r="Q1406" t="str">
        <f t="shared" si="22"/>
        <v>12</v>
      </c>
    </row>
    <row r="1407" spans="1:17" x14ac:dyDescent="0.25">
      <c r="A1407">
        <v>1406</v>
      </c>
      <c r="B1407">
        <v>122.494336</v>
      </c>
      <c r="C1407" s="3">
        <v>1</v>
      </c>
      <c r="D1407">
        <v>116.58969200000001</v>
      </c>
      <c r="E1407" s="2">
        <v>2</v>
      </c>
      <c r="P1407">
        <v>2</v>
      </c>
      <c r="Q1407" t="str">
        <f t="shared" si="22"/>
        <v>12</v>
      </c>
    </row>
    <row r="1408" spans="1:17" x14ac:dyDescent="0.25">
      <c r="A1408">
        <v>1407</v>
      </c>
      <c r="B1408">
        <v>122.532906</v>
      </c>
      <c r="C1408" s="3">
        <v>1</v>
      </c>
      <c r="D1408">
        <v>116.57709200000001</v>
      </c>
      <c r="E1408" s="2">
        <v>2</v>
      </c>
      <c r="P1408">
        <v>2</v>
      </c>
      <c r="Q1408" t="str">
        <f t="shared" si="22"/>
        <v>12</v>
      </c>
    </row>
    <row r="1409" spans="1:17" x14ac:dyDescent="0.25">
      <c r="A1409">
        <v>1408</v>
      </c>
      <c r="D1409">
        <v>116.59602000000001</v>
      </c>
      <c r="E1409" s="2">
        <v>2</v>
      </c>
      <c r="P1409">
        <v>1</v>
      </c>
      <c r="Q1409" t="str">
        <f t="shared" si="22"/>
        <v>2</v>
      </c>
    </row>
    <row r="1410" spans="1:17" x14ac:dyDescent="0.25">
      <c r="A1410">
        <v>1409</v>
      </c>
      <c r="D1410">
        <v>116.612244</v>
      </c>
      <c r="E1410" s="2">
        <v>2</v>
      </c>
      <c r="P1410">
        <v>1</v>
      </c>
      <c r="Q1410" t="str">
        <f t="shared" ref="Q1410:Q1473" si="23">CONCATENATE(C1410,E1410,G1410,I1410)</f>
        <v>2</v>
      </c>
    </row>
    <row r="1411" spans="1:17" x14ac:dyDescent="0.25">
      <c r="A1411">
        <v>1410</v>
      </c>
      <c r="D1411">
        <v>116.587907</v>
      </c>
      <c r="E1411" s="2">
        <v>2</v>
      </c>
      <c r="P1411">
        <v>1</v>
      </c>
      <c r="Q1411" t="str">
        <f t="shared" si="23"/>
        <v>2</v>
      </c>
    </row>
    <row r="1412" spans="1:17" x14ac:dyDescent="0.25">
      <c r="A1412">
        <v>1411</v>
      </c>
      <c r="D1412">
        <v>116.62627500000001</v>
      </c>
      <c r="E1412" s="2">
        <v>2</v>
      </c>
      <c r="P1412">
        <v>1</v>
      </c>
      <c r="Q1412" t="str">
        <f t="shared" si="23"/>
        <v>2</v>
      </c>
    </row>
    <row r="1413" spans="1:17" x14ac:dyDescent="0.25">
      <c r="A1413">
        <v>1412</v>
      </c>
      <c r="D1413">
        <v>116.510102</v>
      </c>
      <c r="E1413" s="2">
        <v>2</v>
      </c>
      <c r="F1413">
        <v>117.27306100000001</v>
      </c>
      <c r="G1413" s="5">
        <v>3</v>
      </c>
      <c r="P1413">
        <v>2</v>
      </c>
      <c r="Q1413" t="str">
        <f t="shared" si="23"/>
        <v>23</v>
      </c>
    </row>
    <row r="1414" spans="1:17" x14ac:dyDescent="0.25">
      <c r="A1414">
        <v>1413</v>
      </c>
      <c r="D1414">
        <v>116.58969200000001</v>
      </c>
      <c r="E1414" s="2">
        <v>2</v>
      </c>
      <c r="F1414">
        <v>117.30545900000001</v>
      </c>
      <c r="G1414" s="5">
        <v>3</v>
      </c>
      <c r="H1414">
        <v>116.23158000000001</v>
      </c>
      <c r="I1414" s="4">
        <v>4</v>
      </c>
      <c r="P1414">
        <v>3</v>
      </c>
      <c r="Q1414" t="str">
        <f t="shared" si="23"/>
        <v>234</v>
      </c>
    </row>
    <row r="1415" spans="1:17" x14ac:dyDescent="0.25">
      <c r="A1415">
        <v>1414</v>
      </c>
      <c r="F1415">
        <v>117.229691</v>
      </c>
      <c r="G1415" s="5">
        <v>3</v>
      </c>
      <c r="H1415">
        <v>116.27250000000001</v>
      </c>
      <c r="I1415" s="4">
        <v>4</v>
      </c>
      <c r="P1415">
        <v>2</v>
      </c>
      <c r="Q1415" t="str">
        <f t="shared" si="23"/>
        <v>34</v>
      </c>
    </row>
    <row r="1416" spans="1:17" x14ac:dyDescent="0.25">
      <c r="A1416">
        <v>1415</v>
      </c>
      <c r="F1416">
        <v>117.26709400000001</v>
      </c>
      <c r="G1416" s="5">
        <v>3</v>
      </c>
      <c r="H1416">
        <v>116.259286</v>
      </c>
      <c r="I1416" s="4">
        <v>4</v>
      </c>
      <c r="P1416">
        <v>2</v>
      </c>
      <c r="Q1416" t="str">
        <f t="shared" si="23"/>
        <v>34</v>
      </c>
    </row>
    <row r="1417" spans="1:17" x14ac:dyDescent="0.25">
      <c r="A1417">
        <v>1416</v>
      </c>
      <c r="F1417">
        <v>117.28505000000001</v>
      </c>
      <c r="G1417" s="5">
        <v>3</v>
      </c>
      <c r="H1417">
        <v>116.280461</v>
      </c>
      <c r="I1417" s="4">
        <v>4</v>
      </c>
      <c r="P1417">
        <v>2</v>
      </c>
      <c r="Q1417" t="str">
        <f t="shared" si="23"/>
        <v>34</v>
      </c>
    </row>
    <row r="1418" spans="1:17" x14ac:dyDescent="0.25">
      <c r="A1418">
        <v>1417</v>
      </c>
      <c r="F1418">
        <v>117.249696</v>
      </c>
      <c r="G1418" s="5">
        <v>3</v>
      </c>
      <c r="H1418">
        <v>116.245408</v>
      </c>
      <c r="I1418" s="4">
        <v>4</v>
      </c>
      <c r="P1418">
        <v>2</v>
      </c>
      <c r="Q1418" t="str">
        <f t="shared" si="23"/>
        <v>34</v>
      </c>
    </row>
    <row r="1419" spans="1:17" x14ac:dyDescent="0.25">
      <c r="A1419">
        <v>1418</v>
      </c>
      <c r="F1419">
        <v>117.20989700000001</v>
      </c>
      <c r="G1419" s="5">
        <v>3</v>
      </c>
      <c r="H1419">
        <v>116.267754</v>
      </c>
      <c r="I1419" s="4">
        <v>4</v>
      </c>
      <c r="P1419">
        <v>2</v>
      </c>
      <c r="Q1419" t="str">
        <f t="shared" si="23"/>
        <v>34</v>
      </c>
    </row>
    <row r="1420" spans="1:17" x14ac:dyDescent="0.25">
      <c r="A1420">
        <v>1419</v>
      </c>
      <c r="F1420">
        <v>117.338368</v>
      </c>
      <c r="G1420" s="5">
        <v>3</v>
      </c>
      <c r="H1420">
        <v>116.31724600000001</v>
      </c>
      <c r="I1420" s="4">
        <v>4</v>
      </c>
      <c r="P1420">
        <v>2</v>
      </c>
      <c r="Q1420" t="str">
        <f t="shared" si="23"/>
        <v>34</v>
      </c>
    </row>
    <row r="1421" spans="1:17" x14ac:dyDescent="0.25">
      <c r="A1421">
        <v>1420</v>
      </c>
      <c r="F1421">
        <v>117.27306100000001</v>
      </c>
      <c r="G1421" s="5">
        <v>3</v>
      </c>
      <c r="H1421">
        <v>116.27647900000001</v>
      </c>
      <c r="I1421" s="4">
        <v>4</v>
      </c>
      <c r="P1421">
        <v>2</v>
      </c>
      <c r="Q1421" t="str">
        <f t="shared" si="23"/>
        <v>34</v>
      </c>
    </row>
    <row r="1422" spans="1:17" x14ac:dyDescent="0.25">
      <c r="A1422">
        <v>1421</v>
      </c>
      <c r="F1422">
        <v>117.27306100000001</v>
      </c>
      <c r="G1422" s="5">
        <v>3</v>
      </c>
      <c r="H1422">
        <v>116.32872500000001</v>
      </c>
      <c r="I1422" s="4">
        <v>4</v>
      </c>
      <c r="P1422">
        <v>2</v>
      </c>
      <c r="Q1422" t="str">
        <f t="shared" si="23"/>
        <v>34</v>
      </c>
    </row>
    <row r="1423" spans="1:17" x14ac:dyDescent="0.25">
      <c r="A1423">
        <v>1422</v>
      </c>
      <c r="B1423">
        <v>97.538724000000002</v>
      </c>
      <c r="C1423" s="3">
        <v>1</v>
      </c>
      <c r="H1423">
        <v>116.238316</v>
      </c>
      <c r="I1423" s="4">
        <v>4</v>
      </c>
      <c r="P1423">
        <v>2</v>
      </c>
      <c r="Q1423" t="str">
        <f t="shared" si="23"/>
        <v>14</v>
      </c>
    </row>
    <row r="1424" spans="1:17" x14ac:dyDescent="0.25">
      <c r="A1424">
        <v>1423</v>
      </c>
      <c r="B1424">
        <v>97.490662000000015</v>
      </c>
      <c r="C1424" s="3">
        <v>1</v>
      </c>
      <c r="P1424">
        <v>1</v>
      </c>
      <c r="Q1424" t="str">
        <f t="shared" si="23"/>
        <v>1</v>
      </c>
    </row>
    <row r="1425" spans="1:17" x14ac:dyDescent="0.25">
      <c r="A1425">
        <v>1424</v>
      </c>
      <c r="B1425">
        <v>97.559287000000012</v>
      </c>
      <c r="C1425" s="3">
        <v>1</v>
      </c>
      <c r="P1425">
        <v>1</v>
      </c>
      <c r="Q1425" t="str">
        <f t="shared" si="23"/>
        <v>1</v>
      </c>
    </row>
    <row r="1426" spans="1:17" x14ac:dyDescent="0.25">
      <c r="A1426">
        <v>1425</v>
      </c>
      <c r="B1426">
        <v>97.579593000000003</v>
      </c>
      <c r="C1426" s="3">
        <v>1</v>
      </c>
      <c r="P1426">
        <v>1</v>
      </c>
      <c r="Q1426" t="str">
        <f t="shared" si="23"/>
        <v>1</v>
      </c>
    </row>
    <row r="1427" spans="1:17" x14ac:dyDescent="0.25">
      <c r="A1427">
        <v>1426</v>
      </c>
      <c r="B1427">
        <v>97.551837000000006</v>
      </c>
      <c r="C1427" s="3">
        <v>1</v>
      </c>
      <c r="P1427">
        <v>1</v>
      </c>
      <c r="Q1427" t="str">
        <f t="shared" si="23"/>
        <v>1</v>
      </c>
    </row>
    <row r="1428" spans="1:17" x14ac:dyDescent="0.25">
      <c r="A1428">
        <v>1427</v>
      </c>
      <c r="B1428">
        <v>97.535868000000008</v>
      </c>
      <c r="C1428" s="3">
        <v>1</v>
      </c>
      <c r="P1428">
        <v>1</v>
      </c>
      <c r="Q1428" t="str">
        <f t="shared" si="23"/>
        <v>1</v>
      </c>
    </row>
    <row r="1429" spans="1:17" x14ac:dyDescent="0.25">
      <c r="A1429">
        <v>1428</v>
      </c>
      <c r="B1429">
        <v>97.569490999999999</v>
      </c>
      <c r="C1429" s="3">
        <v>1</v>
      </c>
      <c r="D1429">
        <v>91.924897000000001</v>
      </c>
      <c r="E1429" s="2">
        <v>2</v>
      </c>
      <c r="P1429">
        <v>2</v>
      </c>
      <c r="Q1429" t="str">
        <f t="shared" si="23"/>
        <v>12</v>
      </c>
    </row>
    <row r="1430" spans="1:17" x14ac:dyDescent="0.25">
      <c r="A1430">
        <v>1429</v>
      </c>
      <c r="B1430">
        <v>97.514796000000004</v>
      </c>
      <c r="C1430" s="3">
        <v>1</v>
      </c>
      <c r="D1430">
        <v>91.97102000000001</v>
      </c>
      <c r="E1430" s="2">
        <v>2</v>
      </c>
      <c r="P1430">
        <v>2</v>
      </c>
      <c r="Q1430" t="str">
        <f t="shared" si="23"/>
        <v>12</v>
      </c>
    </row>
    <row r="1431" spans="1:17" x14ac:dyDescent="0.25">
      <c r="A1431">
        <v>1430</v>
      </c>
      <c r="B1431">
        <v>97.538724000000002</v>
      </c>
      <c r="C1431" s="3">
        <v>1</v>
      </c>
      <c r="D1431">
        <v>91.947551000000004</v>
      </c>
      <c r="E1431" s="2">
        <v>2</v>
      </c>
      <c r="P1431">
        <v>2</v>
      </c>
      <c r="Q1431" t="str">
        <f t="shared" si="23"/>
        <v>12</v>
      </c>
    </row>
    <row r="1432" spans="1:17" x14ac:dyDescent="0.25">
      <c r="A1432">
        <v>1431</v>
      </c>
      <c r="B1432">
        <v>97.538724000000002</v>
      </c>
      <c r="C1432" s="3">
        <v>1</v>
      </c>
      <c r="D1432">
        <v>91.930509999999998</v>
      </c>
      <c r="E1432" s="2">
        <v>2</v>
      </c>
      <c r="P1432">
        <v>2</v>
      </c>
      <c r="Q1432" t="str">
        <f t="shared" si="23"/>
        <v>12</v>
      </c>
    </row>
    <row r="1433" spans="1:17" x14ac:dyDescent="0.25">
      <c r="A1433">
        <v>1432</v>
      </c>
      <c r="D1433">
        <v>91.956378000000001</v>
      </c>
      <c r="E1433" s="2">
        <v>2</v>
      </c>
      <c r="P1433">
        <v>1</v>
      </c>
      <c r="Q1433" t="str">
        <f t="shared" si="23"/>
        <v>2</v>
      </c>
    </row>
    <row r="1434" spans="1:17" x14ac:dyDescent="0.25">
      <c r="A1434">
        <v>1433</v>
      </c>
      <c r="D1434">
        <v>91.976580000000013</v>
      </c>
      <c r="E1434" s="2">
        <v>2</v>
      </c>
      <c r="P1434">
        <v>1</v>
      </c>
      <c r="Q1434" t="str">
        <f t="shared" si="23"/>
        <v>2</v>
      </c>
    </row>
    <row r="1435" spans="1:17" x14ac:dyDescent="0.25">
      <c r="A1435">
        <v>1434</v>
      </c>
      <c r="D1435">
        <v>91.957907000000006</v>
      </c>
      <c r="E1435" s="2">
        <v>2</v>
      </c>
      <c r="P1435">
        <v>1</v>
      </c>
      <c r="Q1435" t="str">
        <f t="shared" si="23"/>
        <v>2</v>
      </c>
    </row>
    <row r="1436" spans="1:17" x14ac:dyDescent="0.25">
      <c r="A1436">
        <v>1435</v>
      </c>
      <c r="D1436">
        <v>91.957194000000001</v>
      </c>
      <c r="E1436" s="2">
        <v>2</v>
      </c>
      <c r="F1436">
        <v>91.921990000000008</v>
      </c>
      <c r="G1436" s="5">
        <v>3</v>
      </c>
      <c r="H1436">
        <v>91.73214200000001</v>
      </c>
      <c r="I1436" s="4">
        <v>4</v>
      </c>
      <c r="P1436">
        <v>3</v>
      </c>
      <c r="Q1436" t="str">
        <f t="shared" si="23"/>
        <v>234</v>
      </c>
    </row>
    <row r="1437" spans="1:17" x14ac:dyDescent="0.25">
      <c r="A1437">
        <v>1436</v>
      </c>
      <c r="D1437">
        <v>91.944081000000011</v>
      </c>
      <c r="E1437" s="2">
        <v>2</v>
      </c>
      <c r="F1437">
        <v>91.867806000000002</v>
      </c>
      <c r="G1437" s="5">
        <v>3</v>
      </c>
      <c r="H1437">
        <v>91.73214200000001</v>
      </c>
      <c r="I1437" s="4">
        <v>4</v>
      </c>
      <c r="P1437">
        <v>3</v>
      </c>
      <c r="Q1437" t="str">
        <f t="shared" si="23"/>
        <v>234</v>
      </c>
    </row>
    <row r="1438" spans="1:17" x14ac:dyDescent="0.25">
      <c r="A1438">
        <v>1437</v>
      </c>
      <c r="F1438">
        <v>91.897601000000009</v>
      </c>
      <c r="G1438" s="5">
        <v>3</v>
      </c>
      <c r="H1438">
        <v>91.740561000000014</v>
      </c>
      <c r="I1438" s="4">
        <v>4</v>
      </c>
      <c r="P1438">
        <v>2</v>
      </c>
      <c r="Q1438" t="str">
        <f t="shared" si="23"/>
        <v>34</v>
      </c>
    </row>
    <row r="1439" spans="1:17" x14ac:dyDescent="0.25">
      <c r="A1439">
        <v>1438</v>
      </c>
      <c r="F1439">
        <v>91.849592999999999</v>
      </c>
      <c r="G1439" s="5">
        <v>3</v>
      </c>
      <c r="H1439">
        <v>91.736531000000014</v>
      </c>
      <c r="I1439" s="4">
        <v>4</v>
      </c>
      <c r="P1439">
        <v>2</v>
      </c>
      <c r="Q1439" t="str">
        <f t="shared" si="23"/>
        <v>34</v>
      </c>
    </row>
    <row r="1440" spans="1:17" x14ac:dyDescent="0.25">
      <c r="A1440">
        <v>1439</v>
      </c>
      <c r="F1440">
        <v>91.895510000000002</v>
      </c>
      <c r="G1440" s="5">
        <v>3</v>
      </c>
      <c r="H1440">
        <v>91.708978999999999</v>
      </c>
      <c r="I1440" s="4">
        <v>4</v>
      </c>
      <c r="P1440">
        <v>2</v>
      </c>
      <c r="Q1440" t="str">
        <f t="shared" si="23"/>
        <v>34</v>
      </c>
    </row>
    <row r="1441" spans="1:17" x14ac:dyDescent="0.25">
      <c r="A1441">
        <v>1440</v>
      </c>
      <c r="F1441">
        <v>91.890612000000004</v>
      </c>
      <c r="G1441" s="5">
        <v>3</v>
      </c>
      <c r="H1441">
        <v>91.699439000000012</v>
      </c>
      <c r="I1441" s="4">
        <v>4</v>
      </c>
      <c r="P1441">
        <v>2</v>
      </c>
      <c r="Q1441" t="str">
        <f t="shared" si="23"/>
        <v>34</v>
      </c>
    </row>
    <row r="1442" spans="1:17" x14ac:dyDescent="0.25">
      <c r="A1442">
        <v>1441</v>
      </c>
      <c r="F1442">
        <v>91.880969000000007</v>
      </c>
      <c r="G1442" s="5">
        <v>3</v>
      </c>
      <c r="H1442">
        <v>91.693877000000015</v>
      </c>
      <c r="I1442" s="4">
        <v>4</v>
      </c>
      <c r="P1442">
        <v>2</v>
      </c>
      <c r="Q1442" t="str">
        <f t="shared" si="23"/>
        <v>34</v>
      </c>
    </row>
    <row r="1443" spans="1:17" x14ac:dyDescent="0.25">
      <c r="A1443">
        <v>1442</v>
      </c>
      <c r="F1443">
        <v>91.782857000000007</v>
      </c>
      <c r="G1443" s="5">
        <v>3</v>
      </c>
      <c r="H1443">
        <v>91.676377000000002</v>
      </c>
      <c r="I1443" s="4">
        <v>4</v>
      </c>
      <c r="P1443">
        <v>2</v>
      </c>
      <c r="Q1443" t="str">
        <f t="shared" si="23"/>
        <v>34</v>
      </c>
    </row>
    <row r="1444" spans="1:17" x14ac:dyDescent="0.25">
      <c r="A1444">
        <v>1443</v>
      </c>
      <c r="B1444">
        <v>77.062041000000008</v>
      </c>
      <c r="C1444" s="3">
        <v>1</v>
      </c>
      <c r="F1444">
        <v>91.921990000000008</v>
      </c>
      <c r="G1444" s="5">
        <v>3</v>
      </c>
      <c r="H1444">
        <v>91.683621000000002</v>
      </c>
      <c r="I1444" s="4">
        <v>4</v>
      </c>
      <c r="P1444">
        <v>3</v>
      </c>
      <c r="Q1444" t="str">
        <f t="shared" si="23"/>
        <v>134</v>
      </c>
    </row>
    <row r="1445" spans="1:17" x14ac:dyDescent="0.25">
      <c r="A1445">
        <v>1444</v>
      </c>
      <c r="B1445">
        <v>77.019388000000006</v>
      </c>
      <c r="C1445" s="3">
        <v>1</v>
      </c>
      <c r="H1445">
        <v>91.73214200000001</v>
      </c>
      <c r="I1445" s="4">
        <v>4</v>
      </c>
      <c r="P1445">
        <v>2</v>
      </c>
      <c r="Q1445" t="str">
        <f t="shared" si="23"/>
        <v>14</v>
      </c>
    </row>
    <row r="1446" spans="1:17" x14ac:dyDescent="0.25">
      <c r="A1446">
        <v>1445</v>
      </c>
      <c r="B1446">
        <v>77.036276000000001</v>
      </c>
      <c r="C1446" s="3">
        <v>1</v>
      </c>
      <c r="P1446">
        <v>1</v>
      </c>
      <c r="Q1446" t="str">
        <f t="shared" si="23"/>
        <v>1</v>
      </c>
    </row>
    <row r="1447" spans="1:17" x14ac:dyDescent="0.25">
      <c r="A1447">
        <v>1446</v>
      </c>
      <c r="B1447">
        <v>77.048469000000011</v>
      </c>
      <c r="C1447" s="3">
        <v>1</v>
      </c>
      <c r="P1447">
        <v>1</v>
      </c>
      <c r="Q1447" t="str">
        <f t="shared" si="23"/>
        <v>1</v>
      </c>
    </row>
    <row r="1448" spans="1:17" x14ac:dyDescent="0.25">
      <c r="A1448">
        <v>1447</v>
      </c>
      <c r="B1448">
        <v>77.089235000000002</v>
      </c>
      <c r="C1448" s="3">
        <v>1</v>
      </c>
      <c r="P1448">
        <v>1</v>
      </c>
      <c r="Q1448" t="str">
        <f t="shared" si="23"/>
        <v>1</v>
      </c>
    </row>
    <row r="1449" spans="1:17" x14ac:dyDescent="0.25">
      <c r="A1449">
        <v>1448</v>
      </c>
      <c r="B1449">
        <v>77.067041000000003</v>
      </c>
      <c r="C1449" s="3">
        <v>1</v>
      </c>
      <c r="P1449">
        <v>1</v>
      </c>
      <c r="Q1449" t="str">
        <f t="shared" si="23"/>
        <v>1</v>
      </c>
    </row>
    <row r="1450" spans="1:17" x14ac:dyDescent="0.25">
      <c r="A1450">
        <v>1449</v>
      </c>
      <c r="B1450">
        <v>77.069745000000012</v>
      </c>
      <c r="C1450" s="3">
        <v>1</v>
      </c>
      <c r="P1450">
        <v>1</v>
      </c>
      <c r="Q1450" t="str">
        <f t="shared" si="23"/>
        <v>1</v>
      </c>
    </row>
    <row r="1451" spans="1:17" x14ac:dyDescent="0.25">
      <c r="A1451">
        <v>1450</v>
      </c>
      <c r="B1451">
        <v>77.049388000000008</v>
      </c>
      <c r="C1451" s="3">
        <v>1</v>
      </c>
      <c r="D1451">
        <v>72.405051</v>
      </c>
      <c r="E1451" s="2">
        <v>2</v>
      </c>
      <c r="P1451">
        <v>2</v>
      </c>
      <c r="Q1451" t="str">
        <f t="shared" si="23"/>
        <v>12</v>
      </c>
    </row>
    <row r="1452" spans="1:17" x14ac:dyDescent="0.25">
      <c r="A1452">
        <v>1451</v>
      </c>
      <c r="B1452">
        <v>77.046480000000003</v>
      </c>
      <c r="C1452" s="3">
        <v>1</v>
      </c>
      <c r="D1452">
        <v>72.412143</v>
      </c>
      <c r="E1452" s="2">
        <v>2</v>
      </c>
      <c r="P1452">
        <v>2</v>
      </c>
      <c r="Q1452" t="str">
        <f t="shared" si="23"/>
        <v>12</v>
      </c>
    </row>
    <row r="1453" spans="1:17" x14ac:dyDescent="0.25">
      <c r="A1453">
        <v>1452</v>
      </c>
      <c r="B1453">
        <v>77.062041000000008</v>
      </c>
      <c r="C1453" s="3">
        <v>1</v>
      </c>
      <c r="D1453">
        <v>72.382449000000008</v>
      </c>
      <c r="E1453" s="2">
        <v>2</v>
      </c>
      <c r="P1453">
        <v>2</v>
      </c>
      <c r="Q1453" t="str">
        <f t="shared" si="23"/>
        <v>12</v>
      </c>
    </row>
    <row r="1454" spans="1:17" x14ac:dyDescent="0.25">
      <c r="A1454">
        <v>1453</v>
      </c>
      <c r="B1454">
        <v>77.062041000000008</v>
      </c>
      <c r="C1454" s="3">
        <v>1</v>
      </c>
      <c r="D1454">
        <v>72.414847000000009</v>
      </c>
      <c r="E1454" s="2">
        <v>2</v>
      </c>
      <c r="P1454">
        <v>2</v>
      </c>
      <c r="Q1454" t="str">
        <f t="shared" si="23"/>
        <v>12</v>
      </c>
    </row>
    <row r="1455" spans="1:17" x14ac:dyDescent="0.25">
      <c r="A1455">
        <v>1454</v>
      </c>
      <c r="D1455">
        <v>72.433520000000001</v>
      </c>
      <c r="E1455" s="2">
        <v>2</v>
      </c>
      <c r="P1455">
        <v>1</v>
      </c>
      <c r="Q1455" t="str">
        <f t="shared" si="23"/>
        <v>2</v>
      </c>
    </row>
    <row r="1456" spans="1:17" x14ac:dyDescent="0.25">
      <c r="A1456">
        <v>1455</v>
      </c>
      <c r="D1456">
        <v>72.453061000000005</v>
      </c>
      <c r="E1456" s="2">
        <v>2</v>
      </c>
      <c r="P1456">
        <v>1</v>
      </c>
      <c r="Q1456" t="str">
        <f t="shared" si="23"/>
        <v>2</v>
      </c>
    </row>
    <row r="1457" spans="1:17" x14ac:dyDescent="0.25">
      <c r="A1457">
        <v>1456</v>
      </c>
      <c r="D1457">
        <v>72.46459200000001</v>
      </c>
      <c r="E1457" s="2">
        <v>2</v>
      </c>
      <c r="P1457">
        <v>1</v>
      </c>
      <c r="Q1457" t="str">
        <f t="shared" si="23"/>
        <v>2</v>
      </c>
    </row>
    <row r="1458" spans="1:17" x14ac:dyDescent="0.25">
      <c r="A1458">
        <v>1457</v>
      </c>
      <c r="D1458">
        <v>72.437857000000008</v>
      </c>
      <c r="E1458" s="2">
        <v>2</v>
      </c>
      <c r="F1458">
        <v>72.687092000000007</v>
      </c>
      <c r="G1458" s="5">
        <v>3</v>
      </c>
      <c r="P1458">
        <v>2</v>
      </c>
      <c r="Q1458" t="str">
        <f t="shared" si="23"/>
        <v>23</v>
      </c>
    </row>
    <row r="1459" spans="1:17" x14ac:dyDescent="0.25">
      <c r="A1459">
        <v>1458</v>
      </c>
      <c r="D1459">
        <v>72.405051</v>
      </c>
      <c r="E1459" s="2">
        <v>2</v>
      </c>
      <c r="F1459">
        <v>72.724490000000003</v>
      </c>
      <c r="G1459" s="5">
        <v>3</v>
      </c>
      <c r="H1459">
        <v>72.527296000000007</v>
      </c>
      <c r="I1459" s="4">
        <v>4</v>
      </c>
      <c r="P1459">
        <v>3</v>
      </c>
      <c r="Q1459" t="str">
        <f t="shared" si="23"/>
        <v>234</v>
      </c>
    </row>
    <row r="1460" spans="1:17" x14ac:dyDescent="0.25">
      <c r="A1460">
        <v>1459</v>
      </c>
      <c r="F1460">
        <v>72.679541</v>
      </c>
      <c r="G1460" s="5">
        <v>3</v>
      </c>
      <c r="H1460">
        <v>72.527296000000007</v>
      </c>
      <c r="I1460" s="4">
        <v>4</v>
      </c>
      <c r="P1460">
        <v>2</v>
      </c>
      <c r="Q1460" t="str">
        <f t="shared" si="23"/>
        <v>34</v>
      </c>
    </row>
    <row r="1461" spans="1:17" x14ac:dyDescent="0.25">
      <c r="A1461">
        <v>1460</v>
      </c>
      <c r="F1461">
        <v>72.719898000000001</v>
      </c>
      <c r="G1461" s="5">
        <v>3</v>
      </c>
      <c r="H1461">
        <v>72.527296000000007</v>
      </c>
      <c r="I1461" s="4">
        <v>4</v>
      </c>
      <c r="P1461">
        <v>2</v>
      </c>
      <c r="Q1461" t="str">
        <f t="shared" si="23"/>
        <v>34</v>
      </c>
    </row>
    <row r="1462" spans="1:17" x14ac:dyDescent="0.25">
      <c r="A1462">
        <v>1461</v>
      </c>
      <c r="F1462">
        <v>72.739184000000009</v>
      </c>
      <c r="G1462" s="5">
        <v>3</v>
      </c>
      <c r="H1462">
        <v>72.527296000000007</v>
      </c>
      <c r="I1462" s="4">
        <v>4</v>
      </c>
      <c r="P1462">
        <v>2</v>
      </c>
      <c r="Q1462" t="str">
        <f t="shared" si="23"/>
        <v>34</v>
      </c>
    </row>
    <row r="1463" spans="1:17" x14ac:dyDescent="0.25">
      <c r="A1463">
        <v>1462</v>
      </c>
      <c r="F1463">
        <v>72.686837000000011</v>
      </c>
      <c r="G1463" s="5">
        <v>3</v>
      </c>
      <c r="H1463">
        <v>72.527296000000007</v>
      </c>
      <c r="I1463" s="4">
        <v>4</v>
      </c>
      <c r="P1463">
        <v>2</v>
      </c>
      <c r="Q1463" t="str">
        <f t="shared" si="23"/>
        <v>34</v>
      </c>
    </row>
    <row r="1464" spans="1:17" x14ac:dyDescent="0.25">
      <c r="A1464">
        <v>1463</v>
      </c>
      <c r="F1464">
        <v>72.734133</v>
      </c>
      <c r="G1464" s="5">
        <v>3</v>
      </c>
      <c r="H1464">
        <v>72.498010000000008</v>
      </c>
      <c r="I1464" s="4">
        <v>4</v>
      </c>
      <c r="P1464">
        <v>2</v>
      </c>
      <c r="Q1464" t="str">
        <f t="shared" si="23"/>
        <v>34</v>
      </c>
    </row>
    <row r="1465" spans="1:17" x14ac:dyDescent="0.25">
      <c r="A1465">
        <v>1464</v>
      </c>
      <c r="B1465">
        <v>57.567722000000003</v>
      </c>
      <c r="C1465" s="3">
        <v>1</v>
      </c>
      <c r="F1465">
        <v>72.713622000000001</v>
      </c>
      <c r="G1465" s="5">
        <v>3</v>
      </c>
      <c r="H1465">
        <v>72.545459000000008</v>
      </c>
      <c r="I1465" s="4">
        <v>4</v>
      </c>
      <c r="P1465">
        <v>3</v>
      </c>
      <c r="Q1465" t="str">
        <f t="shared" si="23"/>
        <v>134</v>
      </c>
    </row>
    <row r="1466" spans="1:17" x14ac:dyDescent="0.25">
      <c r="A1466">
        <v>1465</v>
      </c>
      <c r="B1466">
        <v>57.608608000000004</v>
      </c>
      <c r="C1466" s="3">
        <v>1</v>
      </c>
      <c r="F1466">
        <v>72.687092000000007</v>
      </c>
      <c r="G1466" s="5">
        <v>3</v>
      </c>
      <c r="H1466">
        <v>72.502449000000013</v>
      </c>
      <c r="I1466" s="4">
        <v>4</v>
      </c>
      <c r="P1466">
        <v>3</v>
      </c>
      <c r="Q1466" t="str">
        <f t="shared" si="23"/>
        <v>134</v>
      </c>
    </row>
    <row r="1467" spans="1:17" x14ac:dyDescent="0.25">
      <c r="A1467">
        <v>1466</v>
      </c>
      <c r="B1467">
        <v>57.605064000000006</v>
      </c>
      <c r="C1467" s="3">
        <v>1</v>
      </c>
      <c r="F1467">
        <v>72.687092000000007</v>
      </c>
      <c r="G1467" s="5">
        <v>3</v>
      </c>
      <c r="H1467">
        <v>72.544541000000009</v>
      </c>
      <c r="I1467" s="4">
        <v>4</v>
      </c>
      <c r="P1467">
        <v>3</v>
      </c>
      <c r="Q1467" t="str">
        <f t="shared" si="23"/>
        <v>134</v>
      </c>
    </row>
    <row r="1468" spans="1:17" x14ac:dyDescent="0.25">
      <c r="A1468">
        <v>1467</v>
      </c>
      <c r="B1468">
        <v>57.629910000000002</v>
      </c>
      <c r="C1468" s="3">
        <v>1</v>
      </c>
      <c r="H1468">
        <v>72.527296000000007</v>
      </c>
      <c r="I1468" s="4">
        <v>4</v>
      </c>
      <c r="P1468">
        <v>2</v>
      </c>
      <c r="Q1468" t="str">
        <f t="shared" si="23"/>
        <v>14</v>
      </c>
    </row>
    <row r="1469" spans="1:17" x14ac:dyDescent="0.25">
      <c r="A1469">
        <v>1468</v>
      </c>
      <c r="B1469">
        <v>57.595223000000004</v>
      </c>
      <c r="C1469" s="3">
        <v>1</v>
      </c>
      <c r="P1469">
        <v>1</v>
      </c>
      <c r="Q1469" t="str">
        <f t="shared" si="23"/>
        <v>1</v>
      </c>
    </row>
    <row r="1470" spans="1:17" x14ac:dyDescent="0.25">
      <c r="A1470">
        <v>1469</v>
      </c>
      <c r="B1470">
        <v>57.582413000000003</v>
      </c>
      <c r="C1470" s="3">
        <v>1</v>
      </c>
      <c r="P1470">
        <v>1</v>
      </c>
      <c r="Q1470" t="str">
        <f t="shared" si="23"/>
        <v>1</v>
      </c>
    </row>
    <row r="1471" spans="1:17" x14ac:dyDescent="0.25">
      <c r="A1471">
        <v>1470</v>
      </c>
      <c r="B1471">
        <v>57.582150000000006</v>
      </c>
      <c r="C1471" s="3">
        <v>1</v>
      </c>
      <c r="P1471">
        <v>1</v>
      </c>
      <c r="Q1471" t="str">
        <f t="shared" si="23"/>
        <v>1</v>
      </c>
    </row>
    <row r="1472" spans="1:17" x14ac:dyDescent="0.25">
      <c r="A1472">
        <v>1471</v>
      </c>
      <c r="B1472">
        <v>57.578816000000003</v>
      </c>
      <c r="C1472" s="3">
        <v>1</v>
      </c>
      <c r="P1472">
        <v>1</v>
      </c>
      <c r="Q1472" t="str">
        <f t="shared" si="23"/>
        <v>1</v>
      </c>
    </row>
    <row r="1473" spans="1:17" x14ac:dyDescent="0.25">
      <c r="A1473">
        <v>1472</v>
      </c>
      <c r="B1473">
        <v>57.665844</v>
      </c>
      <c r="C1473" s="3">
        <v>1</v>
      </c>
      <c r="D1473">
        <v>50.815170000000002</v>
      </c>
      <c r="E1473" s="2">
        <v>2</v>
      </c>
      <c r="P1473">
        <v>2</v>
      </c>
      <c r="Q1473" t="str">
        <f t="shared" si="23"/>
        <v>12</v>
      </c>
    </row>
    <row r="1474" spans="1:17" x14ac:dyDescent="0.25">
      <c r="A1474">
        <v>1473</v>
      </c>
      <c r="B1474">
        <v>57.567722000000003</v>
      </c>
      <c r="C1474" s="3">
        <v>1</v>
      </c>
      <c r="D1474">
        <v>50.797623000000002</v>
      </c>
      <c r="E1474" s="2">
        <v>2</v>
      </c>
      <c r="P1474">
        <v>2</v>
      </c>
      <c r="Q1474" t="str">
        <f t="shared" ref="Q1474:Q1537" si="24">CONCATENATE(C1474,E1474,G1474,I1474)</f>
        <v>12</v>
      </c>
    </row>
    <row r="1475" spans="1:17" x14ac:dyDescent="0.25">
      <c r="A1475">
        <v>1474</v>
      </c>
      <c r="B1475">
        <v>57.567722000000003</v>
      </c>
      <c r="C1475" s="3">
        <v>1</v>
      </c>
      <c r="D1475">
        <v>50.787205</v>
      </c>
      <c r="E1475" s="2">
        <v>2</v>
      </c>
      <c r="P1475">
        <v>2</v>
      </c>
      <c r="Q1475" t="str">
        <f t="shared" si="24"/>
        <v>12</v>
      </c>
    </row>
    <row r="1476" spans="1:17" x14ac:dyDescent="0.25">
      <c r="A1476">
        <v>1475</v>
      </c>
      <c r="D1476">
        <v>50.814339000000004</v>
      </c>
      <c r="E1476" s="2">
        <v>2</v>
      </c>
      <c r="P1476">
        <v>1</v>
      </c>
      <c r="Q1476" t="str">
        <f t="shared" si="24"/>
        <v>2</v>
      </c>
    </row>
    <row r="1477" spans="1:17" x14ac:dyDescent="0.25">
      <c r="A1477">
        <v>1476</v>
      </c>
      <c r="D1477">
        <v>50.837566000000002</v>
      </c>
      <c r="E1477" s="2">
        <v>2</v>
      </c>
      <c r="P1477">
        <v>1</v>
      </c>
      <c r="Q1477" t="str">
        <f t="shared" si="24"/>
        <v>2</v>
      </c>
    </row>
    <row r="1478" spans="1:17" x14ac:dyDescent="0.25">
      <c r="A1478">
        <v>1477</v>
      </c>
      <c r="D1478">
        <v>50.834026000000001</v>
      </c>
      <c r="E1478" s="2">
        <v>2</v>
      </c>
      <c r="P1478">
        <v>1</v>
      </c>
      <c r="Q1478" t="str">
        <f t="shared" si="24"/>
        <v>2</v>
      </c>
    </row>
    <row r="1479" spans="1:17" x14ac:dyDescent="0.25">
      <c r="A1479">
        <v>1478</v>
      </c>
      <c r="D1479">
        <v>50.829544000000006</v>
      </c>
      <c r="E1479" s="2">
        <v>2</v>
      </c>
      <c r="P1479">
        <v>1</v>
      </c>
      <c r="Q1479" t="str">
        <f t="shared" si="24"/>
        <v>2</v>
      </c>
    </row>
    <row r="1480" spans="1:17" x14ac:dyDescent="0.25">
      <c r="A1480">
        <v>1479</v>
      </c>
      <c r="D1480">
        <v>50.816891000000005</v>
      </c>
      <c r="E1480" s="2">
        <v>2</v>
      </c>
      <c r="P1480">
        <v>1</v>
      </c>
      <c r="Q1480" t="str">
        <f t="shared" si="24"/>
        <v>2</v>
      </c>
    </row>
    <row r="1481" spans="1:17" x14ac:dyDescent="0.25">
      <c r="A1481">
        <v>1480</v>
      </c>
      <c r="D1481">
        <v>50.846733</v>
      </c>
      <c r="E1481" s="2">
        <v>2</v>
      </c>
      <c r="F1481">
        <v>52.230095000000006</v>
      </c>
      <c r="G1481" s="5">
        <v>3</v>
      </c>
      <c r="P1481">
        <v>2</v>
      </c>
      <c r="Q1481" t="str">
        <f t="shared" si="24"/>
        <v>23</v>
      </c>
    </row>
    <row r="1482" spans="1:17" x14ac:dyDescent="0.25">
      <c r="A1482">
        <v>1481</v>
      </c>
      <c r="D1482">
        <v>50.815170000000002</v>
      </c>
      <c r="E1482" s="2">
        <v>2</v>
      </c>
      <c r="F1482">
        <v>52.231918</v>
      </c>
      <c r="G1482" s="5">
        <v>3</v>
      </c>
      <c r="P1482">
        <v>2</v>
      </c>
      <c r="Q1482" t="str">
        <f t="shared" si="24"/>
        <v>23</v>
      </c>
    </row>
    <row r="1483" spans="1:17" x14ac:dyDescent="0.25">
      <c r="A1483">
        <v>1482</v>
      </c>
      <c r="F1483">
        <v>52.210720000000002</v>
      </c>
      <c r="G1483" s="5">
        <v>3</v>
      </c>
      <c r="H1483">
        <v>50.24062</v>
      </c>
      <c r="I1483" s="4">
        <v>4</v>
      </c>
      <c r="P1483">
        <v>2</v>
      </c>
      <c r="Q1483" t="str">
        <f t="shared" si="24"/>
        <v>34</v>
      </c>
    </row>
    <row r="1484" spans="1:17" x14ac:dyDescent="0.25">
      <c r="A1484">
        <v>1483</v>
      </c>
      <c r="F1484">
        <v>52.184315000000005</v>
      </c>
      <c r="G1484" s="5">
        <v>3</v>
      </c>
      <c r="H1484">
        <v>50.286919000000005</v>
      </c>
      <c r="I1484" s="4">
        <v>4</v>
      </c>
      <c r="P1484">
        <v>2</v>
      </c>
      <c r="Q1484" t="str">
        <f t="shared" si="24"/>
        <v>34</v>
      </c>
    </row>
    <row r="1485" spans="1:17" x14ac:dyDescent="0.25">
      <c r="A1485">
        <v>1484</v>
      </c>
      <c r="F1485">
        <v>52.170097000000005</v>
      </c>
      <c r="G1485" s="5">
        <v>3</v>
      </c>
      <c r="H1485">
        <v>50.280983000000006</v>
      </c>
      <c r="I1485" s="4">
        <v>4</v>
      </c>
      <c r="P1485">
        <v>2</v>
      </c>
      <c r="Q1485" t="str">
        <f t="shared" si="24"/>
        <v>34</v>
      </c>
    </row>
    <row r="1486" spans="1:17" x14ac:dyDescent="0.25">
      <c r="A1486">
        <v>1485</v>
      </c>
      <c r="F1486">
        <v>52.150883</v>
      </c>
      <c r="G1486" s="5">
        <v>3</v>
      </c>
      <c r="H1486">
        <v>50.275620000000004</v>
      </c>
      <c r="I1486" s="4">
        <v>4</v>
      </c>
      <c r="P1486">
        <v>2</v>
      </c>
      <c r="Q1486" t="str">
        <f t="shared" si="24"/>
        <v>34</v>
      </c>
    </row>
    <row r="1487" spans="1:17" x14ac:dyDescent="0.25">
      <c r="A1487">
        <v>1486</v>
      </c>
      <c r="B1487">
        <v>37.598860000000002</v>
      </c>
      <c r="C1487" s="3">
        <v>1</v>
      </c>
      <c r="F1487">
        <v>52.151974000000003</v>
      </c>
      <c r="G1487" s="5">
        <v>3</v>
      </c>
      <c r="H1487">
        <v>50.271294000000005</v>
      </c>
      <c r="I1487" s="4">
        <v>4</v>
      </c>
      <c r="P1487">
        <v>3</v>
      </c>
      <c r="Q1487" t="str">
        <f t="shared" si="24"/>
        <v>134</v>
      </c>
    </row>
    <row r="1488" spans="1:17" x14ac:dyDescent="0.25">
      <c r="A1488">
        <v>1487</v>
      </c>
      <c r="B1488">
        <v>37.588808</v>
      </c>
      <c r="C1488" s="3">
        <v>1</v>
      </c>
      <c r="F1488">
        <v>52.229313000000005</v>
      </c>
      <c r="G1488" s="5">
        <v>3</v>
      </c>
      <c r="H1488">
        <v>50.272495000000006</v>
      </c>
      <c r="I1488" s="4">
        <v>4</v>
      </c>
      <c r="P1488">
        <v>3</v>
      </c>
      <c r="Q1488" t="str">
        <f t="shared" si="24"/>
        <v>134</v>
      </c>
    </row>
    <row r="1489" spans="1:17" x14ac:dyDescent="0.25">
      <c r="A1489">
        <v>1488</v>
      </c>
      <c r="B1489">
        <v>37.494281999999998</v>
      </c>
      <c r="C1489" s="3">
        <v>1</v>
      </c>
      <c r="F1489">
        <v>52.244209000000005</v>
      </c>
      <c r="G1489" s="5">
        <v>3</v>
      </c>
      <c r="H1489">
        <v>50.266296000000004</v>
      </c>
      <c r="I1489" s="4">
        <v>4</v>
      </c>
      <c r="P1489">
        <v>3</v>
      </c>
      <c r="Q1489" t="str">
        <f t="shared" si="24"/>
        <v>134</v>
      </c>
    </row>
    <row r="1490" spans="1:17" x14ac:dyDescent="0.25">
      <c r="A1490">
        <v>1489</v>
      </c>
      <c r="B1490">
        <v>37.535841000000005</v>
      </c>
      <c r="C1490" s="3">
        <v>1</v>
      </c>
      <c r="F1490">
        <v>52.203171000000005</v>
      </c>
      <c r="G1490" s="5">
        <v>3</v>
      </c>
      <c r="H1490">
        <v>50.272232000000002</v>
      </c>
      <c r="I1490" s="4">
        <v>4</v>
      </c>
      <c r="P1490">
        <v>3</v>
      </c>
      <c r="Q1490" t="str">
        <f t="shared" si="24"/>
        <v>134</v>
      </c>
    </row>
    <row r="1491" spans="1:17" x14ac:dyDescent="0.25">
      <c r="A1491">
        <v>1490</v>
      </c>
      <c r="B1491">
        <v>37.596878000000004</v>
      </c>
      <c r="C1491" s="3">
        <v>1</v>
      </c>
      <c r="F1491">
        <v>52.231918</v>
      </c>
      <c r="G1491" s="5">
        <v>3</v>
      </c>
      <c r="H1491">
        <v>50.270775</v>
      </c>
      <c r="I1491" s="4">
        <v>4</v>
      </c>
      <c r="P1491">
        <v>3</v>
      </c>
      <c r="Q1491" t="str">
        <f t="shared" si="24"/>
        <v>134</v>
      </c>
    </row>
    <row r="1492" spans="1:17" x14ac:dyDescent="0.25">
      <c r="A1492">
        <v>1491</v>
      </c>
      <c r="B1492">
        <v>37.597296</v>
      </c>
      <c r="C1492" s="3">
        <v>1</v>
      </c>
      <c r="H1492">
        <v>50.24062</v>
      </c>
      <c r="I1492" s="4">
        <v>4</v>
      </c>
      <c r="P1492">
        <v>2</v>
      </c>
      <c r="Q1492" t="str">
        <f t="shared" si="24"/>
        <v>14</v>
      </c>
    </row>
    <row r="1493" spans="1:17" x14ac:dyDescent="0.25">
      <c r="A1493">
        <v>1492</v>
      </c>
      <c r="B1493">
        <v>37.585160999999999</v>
      </c>
      <c r="C1493" s="3">
        <v>1</v>
      </c>
      <c r="H1493">
        <v>50.24062</v>
      </c>
      <c r="I1493" s="4">
        <v>4</v>
      </c>
      <c r="P1493">
        <v>2</v>
      </c>
      <c r="Q1493" t="str">
        <f t="shared" si="24"/>
        <v>14</v>
      </c>
    </row>
    <row r="1494" spans="1:17" x14ac:dyDescent="0.25">
      <c r="A1494">
        <v>1493</v>
      </c>
      <c r="B1494">
        <v>37.618755000000007</v>
      </c>
      <c r="C1494" s="3">
        <v>1</v>
      </c>
      <c r="H1494">
        <v>50.24062</v>
      </c>
      <c r="I1494" s="4">
        <v>4</v>
      </c>
      <c r="P1494">
        <v>2</v>
      </c>
      <c r="Q1494" t="str">
        <f t="shared" si="24"/>
        <v>14</v>
      </c>
    </row>
    <row r="1495" spans="1:17" x14ac:dyDescent="0.25">
      <c r="A1495">
        <v>1494</v>
      </c>
      <c r="B1495">
        <v>37.597296</v>
      </c>
      <c r="C1495" s="3">
        <v>1</v>
      </c>
      <c r="H1495">
        <v>50.24062</v>
      </c>
      <c r="I1495" s="4">
        <v>4</v>
      </c>
      <c r="P1495">
        <v>2</v>
      </c>
      <c r="Q1495" t="str">
        <f t="shared" si="24"/>
        <v>14</v>
      </c>
    </row>
    <row r="1496" spans="1:17" x14ac:dyDescent="0.25">
      <c r="A1496">
        <v>1495</v>
      </c>
      <c r="B1496">
        <v>37.564434000000006</v>
      </c>
      <c r="C1496" s="3">
        <v>1</v>
      </c>
      <c r="D1496">
        <v>32.273730999999998</v>
      </c>
      <c r="E1496" s="2">
        <v>2</v>
      </c>
      <c r="H1496">
        <v>50.24062</v>
      </c>
      <c r="I1496" s="4">
        <v>4</v>
      </c>
      <c r="P1496">
        <v>3</v>
      </c>
      <c r="Q1496" t="str">
        <f t="shared" si="24"/>
        <v>124</v>
      </c>
    </row>
    <row r="1497" spans="1:17" x14ac:dyDescent="0.25">
      <c r="A1497">
        <v>1496</v>
      </c>
      <c r="B1497">
        <v>37.522614000000004</v>
      </c>
      <c r="C1497" s="3">
        <v>1</v>
      </c>
      <c r="D1497">
        <v>32.262169</v>
      </c>
      <c r="E1497" s="2">
        <v>2</v>
      </c>
      <c r="P1497">
        <v>2</v>
      </c>
      <c r="Q1497" t="str">
        <f t="shared" si="24"/>
        <v>12</v>
      </c>
    </row>
    <row r="1498" spans="1:17" x14ac:dyDescent="0.25">
      <c r="A1498">
        <v>1497</v>
      </c>
      <c r="B1498">
        <v>37.523186000000003</v>
      </c>
      <c r="C1498" s="3">
        <v>1</v>
      </c>
      <c r="D1498">
        <v>32.244463000000003</v>
      </c>
      <c r="E1498" s="2">
        <v>2</v>
      </c>
      <c r="P1498">
        <v>2</v>
      </c>
      <c r="Q1498" t="str">
        <f t="shared" si="24"/>
        <v>12</v>
      </c>
    </row>
    <row r="1499" spans="1:17" x14ac:dyDescent="0.25">
      <c r="A1499">
        <v>1498</v>
      </c>
      <c r="B1499">
        <v>37.556780000000003</v>
      </c>
      <c r="C1499" s="3">
        <v>1</v>
      </c>
      <c r="D1499">
        <v>32.179569000000001</v>
      </c>
      <c r="E1499" s="2">
        <v>2</v>
      </c>
      <c r="P1499">
        <v>2</v>
      </c>
      <c r="Q1499" t="str">
        <f t="shared" si="24"/>
        <v>12</v>
      </c>
    </row>
    <row r="1500" spans="1:17" x14ac:dyDescent="0.25">
      <c r="A1500">
        <v>1499</v>
      </c>
      <c r="B1500">
        <v>37.556465000000003</v>
      </c>
      <c r="C1500" s="3">
        <v>1</v>
      </c>
      <c r="D1500">
        <v>32.185143000000004</v>
      </c>
      <c r="E1500" s="2">
        <v>2</v>
      </c>
      <c r="P1500">
        <v>2</v>
      </c>
      <c r="Q1500" t="str">
        <f t="shared" si="24"/>
        <v>12</v>
      </c>
    </row>
    <row r="1501" spans="1:17" x14ac:dyDescent="0.25">
      <c r="A1501">
        <v>1500</v>
      </c>
      <c r="B1501">
        <v>37.598860000000002</v>
      </c>
      <c r="C1501" s="3">
        <v>1</v>
      </c>
      <c r="D1501">
        <v>32.176496999999998</v>
      </c>
      <c r="E1501" s="2">
        <v>2</v>
      </c>
      <c r="P1501">
        <v>2</v>
      </c>
      <c r="Q1501" t="str">
        <f t="shared" si="24"/>
        <v>12</v>
      </c>
    </row>
    <row r="1502" spans="1:17" x14ac:dyDescent="0.25">
      <c r="A1502">
        <v>1501</v>
      </c>
      <c r="D1502">
        <v>32.191391000000003</v>
      </c>
      <c r="E1502" s="2">
        <v>2</v>
      </c>
      <c r="P1502">
        <v>1</v>
      </c>
      <c r="Q1502" t="str">
        <f t="shared" si="24"/>
        <v>2</v>
      </c>
    </row>
    <row r="1503" spans="1:17" x14ac:dyDescent="0.25">
      <c r="A1503">
        <v>1502</v>
      </c>
      <c r="D1503">
        <v>32.206339</v>
      </c>
      <c r="E1503" s="2">
        <v>2</v>
      </c>
      <c r="P1503">
        <v>1</v>
      </c>
      <c r="Q1503" t="str">
        <f t="shared" si="24"/>
        <v>2</v>
      </c>
    </row>
    <row r="1504" spans="1:17" x14ac:dyDescent="0.25">
      <c r="A1504">
        <v>1503</v>
      </c>
      <c r="D1504">
        <v>32.266334999999998</v>
      </c>
      <c r="E1504" s="2">
        <v>2</v>
      </c>
      <c r="J1504">
        <v>39.214812999999999</v>
      </c>
      <c r="K1504" t="s">
        <v>22</v>
      </c>
      <c r="Q1504" t="str">
        <f t="shared" si="24"/>
        <v>2</v>
      </c>
    </row>
    <row r="1505" spans="1:17" x14ac:dyDescent="0.25">
      <c r="A1505">
        <v>1504</v>
      </c>
      <c r="Q1505" t="str">
        <f t="shared" si="24"/>
        <v/>
      </c>
    </row>
    <row r="1506" spans="1:17" x14ac:dyDescent="0.25">
      <c r="A1506">
        <v>1505</v>
      </c>
      <c r="J1506">
        <v>235.78535199999999</v>
      </c>
      <c r="K1506" t="s">
        <v>22</v>
      </c>
      <c r="Q1506" t="str">
        <f t="shared" si="24"/>
        <v/>
      </c>
    </row>
    <row r="1507" spans="1:17" x14ac:dyDescent="0.25">
      <c r="A1507">
        <v>1506</v>
      </c>
      <c r="B1507">
        <v>234.29429199999998</v>
      </c>
      <c r="C1507" s="3">
        <v>1</v>
      </c>
      <c r="H1507">
        <v>245.354038</v>
      </c>
      <c r="I1507" s="4">
        <v>4</v>
      </c>
      <c r="P1507">
        <v>2</v>
      </c>
      <c r="Q1507" t="str">
        <f t="shared" si="24"/>
        <v>14</v>
      </c>
    </row>
    <row r="1508" spans="1:17" x14ac:dyDescent="0.25">
      <c r="A1508">
        <v>1507</v>
      </c>
      <c r="B1508">
        <v>234.264747</v>
      </c>
      <c r="C1508" s="3">
        <v>1</v>
      </c>
      <c r="H1508">
        <v>245.31257600000001</v>
      </c>
      <c r="I1508" s="4">
        <v>4</v>
      </c>
      <c r="P1508">
        <v>2</v>
      </c>
      <c r="Q1508" t="str">
        <f t="shared" si="24"/>
        <v>14</v>
      </c>
    </row>
    <row r="1509" spans="1:17" x14ac:dyDescent="0.25">
      <c r="A1509">
        <v>1508</v>
      </c>
      <c r="B1509">
        <v>234.284797</v>
      </c>
      <c r="C1509" s="3">
        <v>1</v>
      </c>
      <c r="H1509">
        <v>245.33287799999999</v>
      </c>
      <c r="I1509" s="4">
        <v>4</v>
      </c>
      <c r="P1509">
        <v>2</v>
      </c>
      <c r="Q1509" t="str">
        <f t="shared" si="24"/>
        <v>14</v>
      </c>
    </row>
    <row r="1510" spans="1:17" x14ac:dyDescent="0.25">
      <c r="A1510">
        <v>1509</v>
      </c>
      <c r="B1510">
        <v>234.29782800000001</v>
      </c>
      <c r="C1510" s="3">
        <v>1</v>
      </c>
      <c r="H1510">
        <v>245.342071</v>
      </c>
      <c r="I1510" s="4">
        <v>4</v>
      </c>
      <c r="P1510">
        <v>2</v>
      </c>
      <c r="Q1510" t="str">
        <f t="shared" si="24"/>
        <v>14</v>
      </c>
    </row>
    <row r="1511" spans="1:17" x14ac:dyDescent="0.25">
      <c r="A1511">
        <v>1510</v>
      </c>
      <c r="B1511">
        <v>234.280655</v>
      </c>
      <c r="C1511" s="3">
        <v>1</v>
      </c>
      <c r="H1511">
        <v>245.33853500000001</v>
      </c>
      <c r="I1511" s="4">
        <v>4</v>
      </c>
      <c r="P1511">
        <v>2</v>
      </c>
      <c r="Q1511" t="str">
        <f t="shared" si="24"/>
        <v>14</v>
      </c>
    </row>
    <row r="1512" spans="1:17" x14ac:dyDescent="0.25">
      <c r="A1512">
        <v>1511</v>
      </c>
      <c r="B1512">
        <v>234.28474800000001</v>
      </c>
      <c r="C1512" s="3">
        <v>1</v>
      </c>
      <c r="H1512">
        <v>245.379898</v>
      </c>
      <c r="I1512" s="4">
        <v>4</v>
      </c>
      <c r="P1512">
        <v>2</v>
      </c>
      <c r="Q1512" t="str">
        <f t="shared" si="24"/>
        <v>14</v>
      </c>
    </row>
    <row r="1513" spans="1:17" x14ac:dyDescent="0.25">
      <c r="A1513">
        <v>1512</v>
      </c>
      <c r="B1513">
        <v>234.27570700000001</v>
      </c>
      <c r="C1513" s="3">
        <v>1</v>
      </c>
      <c r="H1513">
        <v>245.39272700000001</v>
      </c>
      <c r="I1513" s="4">
        <v>4</v>
      </c>
      <c r="P1513">
        <v>2</v>
      </c>
      <c r="Q1513" t="str">
        <f t="shared" si="24"/>
        <v>14</v>
      </c>
    </row>
    <row r="1514" spans="1:17" x14ac:dyDescent="0.25">
      <c r="A1514">
        <v>1513</v>
      </c>
      <c r="B1514">
        <v>234.25358599999998</v>
      </c>
      <c r="C1514" s="3">
        <v>1</v>
      </c>
      <c r="H1514">
        <v>245.39328</v>
      </c>
      <c r="I1514" s="4">
        <v>4</v>
      </c>
      <c r="P1514">
        <v>2</v>
      </c>
      <c r="Q1514" t="str">
        <f t="shared" si="24"/>
        <v>14</v>
      </c>
    </row>
    <row r="1515" spans="1:17" x14ac:dyDescent="0.25">
      <c r="A1515">
        <v>1514</v>
      </c>
      <c r="B1515">
        <v>234.25656499999999</v>
      </c>
      <c r="C1515" s="3">
        <v>1</v>
      </c>
      <c r="H1515">
        <v>245.369293</v>
      </c>
      <c r="I1515" s="4">
        <v>4</v>
      </c>
      <c r="P1515">
        <v>2</v>
      </c>
      <c r="Q1515" t="str">
        <f t="shared" si="24"/>
        <v>14</v>
      </c>
    </row>
    <row r="1516" spans="1:17" x14ac:dyDescent="0.25">
      <c r="A1516">
        <v>1515</v>
      </c>
      <c r="B1516">
        <v>234.25429299999999</v>
      </c>
      <c r="C1516" s="3">
        <v>1</v>
      </c>
      <c r="H1516">
        <v>245.37035299999999</v>
      </c>
      <c r="I1516" s="4">
        <v>4</v>
      </c>
      <c r="P1516">
        <v>2</v>
      </c>
      <c r="Q1516" t="str">
        <f t="shared" si="24"/>
        <v>14</v>
      </c>
    </row>
    <row r="1517" spans="1:17" x14ac:dyDescent="0.25">
      <c r="A1517">
        <v>1516</v>
      </c>
      <c r="B1517">
        <v>234.26439299999998</v>
      </c>
      <c r="C1517" s="3">
        <v>1</v>
      </c>
      <c r="H1517">
        <v>245.379898</v>
      </c>
      <c r="I1517" s="4">
        <v>4</v>
      </c>
      <c r="P1517">
        <v>2</v>
      </c>
      <c r="Q1517" t="str">
        <f t="shared" si="24"/>
        <v>14</v>
      </c>
    </row>
    <row r="1518" spans="1:17" x14ac:dyDescent="0.25">
      <c r="A1518">
        <v>1517</v>
      </c>
      <c r="B1518">
        <v>234.31701799999999</v>
      </c>
      <c r="C1518" s="3">
        <v>1</v>
      </c>
      <c r="H1518">
        <v>245.37585799999999</v>
      </c>
      <c r="I1518" s="4">
        <v>4</v>
      </c>
      <c r="P1518">
        <v>2</v>
      </c>
      <c r="Q1518" t="str">
        <f t="shared" si="24"/>
        <v>14</v>
      </c>
    </row>
    <row r="1519" spans="1:17" x14ac:dyDescent="0.25">
      <c r="A1519">
        <v>1518</v>
      </c>
      <c r="B1519">
        <v>234.269949</v>
      </c>
      <c r="C1519" s="3">
        <v>1</v>
      </c>
      <c r="H1519">
        <v>245.389442</v>
      </c>
      <c r="I1519" s="4">
        <v>4</v>
      </c>
      <c r="P1519">
        <v>2</v>
      </c>
      <c r="Q1519" t="str">
        <f t="shared" si="24"/>
        <v>14</v>
      </c>
    </row>
    <row r="1520" spans="1:17" x14ac:dyDescent="0.25">
      <c r="A1520">
        <v>1519</v>
      </c>
      <c r="F1520">
        <v>234.80005</v>
      </c>
      <c r="G1520" s="5">
        <v>3</v>
      </c>
      <c r="H1520">
        <v>245.354038</v>
      </c>
      <c r="I1520" s="4">
        <v>4</v>
      </c>
      <c r="P1520">
        <v>2</v>
      </c>
      <c r="Q1520" t="str">
        <f t="shared" si="24"/>
        <v>34</v>
      </c>
    </row>
    <row r="1521" spans="1:17" x14ac:dyDescent="0.25">
      <c r="A1521">
        <v>1520</v>
      </c>
      <c r="F1521">
        <v>234.85853499999999</v>
      </c>
      <c r="G1521" s="5">
        <v>3</v>
      </c>
      <c r="P1521">
        <v>1</v>
      </c>
      <c r="Q1521" t="str">
        <f t="shared" si="24"/>
        <v>3</v>
      </c>
    </row>
    <row r="1522" spans="1:17" x14ac:dyDescent="0.25">
      <c r="A1522">
        <v>1521</v>
      </c>
      <c r="D1522">
        <v>223.564798</v>
      </c>
      <c r="E1522" s="2">
        <v>2</v>
      </c>
      <c r="F1522">
        <v>234.84141299999999</v>
      </c>
      <c r="G1522" s="5">
        <v>3</v>
      </c>
      <c r="P1522">
        <v>2</v>
      </c>
      <c r="Q1522" t="str">
        <f t="shared" si="24"/>
        <v>23</v>
      </c>
    </row>
    <row r="1523" spans="1:17" x14ac:dyDescent="0.25">
      <c r="A1523">
        <v>1522</v>
      </c>
      <c r="D1523">
        <v>223.57010099999999</v>
      </c>
      <c r="E1523" s="2">
        <v>2</v>
      </c>
      <c r="F1523">
        <v>234.81787800000001</v>
      </c>
      <c r="G1523" s="5">
        <v>3</v>
      </c>
      <c r="P1523">
        <v>2</v>
      </c>
      <c r="Q1523" t="str">
        <f t="shared" si="24"/>
        <v>23</v>
      </c>
    </row>
    <row r="1524" spans="1:17" x14ac:dyDescent="0.25">
      <c r="A1524">
        <v>1523</v>
      </c>
      <c r="D1524">
        <v>223.58873700000001</v>
      </c>
      <c r="E1524" s="2">
        <v>2</v>
      </c>
      <c r="F1524">
        <v>234.79717199999999</v>
      </c>
      <c r="G1524" s="5">
        <v>3</v>
      </c>
      <c r="P1524">
        <v>2</v>
      </c>
      <c r="Q1524" t="str">
        <f t="shared" si="24"/>
        <v>23</v>
      </c>
    </row>
    <row r="1525" spans="1:17" x14ac:dyDescent="0.25">
      <c r="A1525">
        <v>1524</v>
      </c>
      <c r="D1525">
        <v>223.59308100000001</v>
      </c>
      <c r="E1525" s="2">
        <v>2</v>
      </c>
      <c r="F1525">
        <v>234.80394000000001</v>
      </c>
      <c r="G1525" s="5">
        <v>3</v>
      </c>
      <c r="P1525">
        <v>2</v>
      </c>
      <c r="Q1525" t="str">
        <f t="shared" si="24"/>
        <v>23</v>
      </c>
    </row>
    <row r="1526" spans="1:17" x14ac:dyDescent="0.25">
      <c r="A1526">
        <v>1525</v>
      </c>
      <c r="D1526">
        <v>223.58030299999999</v>
      </c>
      <c r="E1526" s="2">
        <v>2</v>
      </c>
      <c r="F1526">
        <v>234.80924199999998</v>
      </c>
      <c r="G1526" s="5">
        <v>3</v>
      </c>
      <c r="P1526">
        <v>2</v>
      </c>
      <c r="Q1526" t="str">
        <f t="shared" si="24"/>
        <v>23</v>
      </c>
    </row>
    <row r="1527" spans="1:17" x14ac:dyDescent="0.25">
      <c r="A1527">
        <v>1526</v>
      </c>
      <c r="D1527">
        <v>223.59444400000001</v>
      </c>
      <c r="E1527" s="2">
        <v>2</v>
      </c>
      <c r="F1527">
        <v>234.83712</v>
      </c>
      <c r="G1527" s="5">
        <v>3</v>
      </c>
      <c r="P1527">
        <v>2</v>
      </c>
      <c r="Q1527" t="str">
        <f t="shared" si="24"/>
        <v>23</v>
      </c>
    </row>
    <row r="1528" spans="1:17" x14ac:dyDescent="0.25">
      <c r="A1528">
        <v>1527</v>
      </c>
      <c r="D1528">
        <v>223.58722299999999</v>
      </c>
      <c r="E1528" s="2">
        <v>2</v>
      </c>
      <c r="F1528">
        <v>234.82343299999999</v>
      </c>
      <c r="G1528" s="5">
        <v>3</v>
      </c>
      <c r="P1528">
        <v>2</v>
      </c>
      <c r="Q1528" t="str">
        <f t="shared" si="24"/>
        <v>23</v>
      </c>
    </row>
    <row r="1529" spans="1:17" x14ac:dyDescent="0.25">
      <c r="A1529">
        <v>1528</v>
      </c>
      <c r="D1529">
        <v>223.59388799999999</v>
      </c>
      <c r="E1529" s="2">
        <v>2</v>
      </c>
      <c r="F1529">
        <v>234.809797</v>
      </c>
      <c r="G1529" s="5">
        <v>3</v>
      </c>
      <c r="P1529">
        <v>2</v>
      </c>
      <c r="Q1529" t="str">
        <f t="shared" si="24"/>
        <v>23</v>
      </c>
    </row>
    <row r="1530" spans="1:17" x14ac:dyDescent="0.25">
      <c r="A1530">
        <v>1529</v>
      </c>
      <c r="D1530">
        <v>223.588435</v>
      </c>
      <c r="E1530" s="2">
        <v>2</v>
      </c>
      <c r="F1530">
        <v>234.80005</v>
      </c>
      <c r="G1530" s="5">
        <v>3</v>
      </c>
      <c r="P1530">
        <v>2</v>
      </c>
      <c r="Q1530" t="str">
        <f t="shared" si="24"/>
        <v>23</v>
      </c>
    </row>
    <row r="1531" spans="1:17" x14ac:dyDescent="0.25">
      <c r="A1531">
        <v>1530</v>
      </c>
      <c r="D1531">
        <v>223.569041</v>
      </c>
      <c r="E1531" s="2">
        <v>2</v>
      </c>
      <c r="F1531">
        <v>234.80005</v>
      </c>
      <c r="G1531" s="5">
        <v>3</v>
      </c>
      <c r="P1531">
        <v>2</v>
      </c>
      <c r="Q1531" t="str">
        <f t="shared" si="24"/>
        <v>23</v>
      </c>
    </row>
    <row r="1532" spans="1:17" x14ac:dyDescent="0.25">
      <c r="A1532">
        <v>1531</v>
      </c>
      <c r="D1532">
        <v>223.530404</v>
      </c>
      <c r="E1532" s="2">
        <v>2</v>
      </c>
      <c r="P1532">
        <v>1</v>
      </c>
      <c r="Q1532" t="str">
        <f t="shared" si="24"/>
        <v>2</v>
      </c>
    </row>
    <row r="1533" spans="1:17" x14ac:dyDescent="0.25">
      <c r="A1533">
        <v>1532</v>
      </c>
      <c r="D1533">
        <v>223.564798</v>
      </c>
      <c r="E1533" s="2">
        <v>2</v>
      </c>
      <c r="P1533">
        <v>1</v>
      </c>
      <c r="Q1533" t="str">
        <f t="shared" si="24"/>
        <v>2</v>
      </c>
    </row>
    <row r="1534" spans="1:17" x14ac:dyDescent="0.25">
      <c r="A1534">
        <v>1533</v>
      </c>
      <c r="B1534">
        <v>215.72848500000001</v>
      </c>
      <c r="C1534" s="3">
        <v>1</v>
      </c>
      <c r="D1534">
        <v>223.564798</v>
      </c>
      <c r="E1534" s="2">
        <v>2</v>
      </c>
      <c r="P1534">
        <v>2</v>
      </c>
      <c r="Q1534" t="str">
        <f t="shared" si="24"/>
        <v>12</v>
      </c>
    </row>
    <row r="1535" spans="1:17" x14ac:dyDescent="0.25">
      <c r="A1535">
        <v>1534</v>
      </c>
      <c r="B1535">
        <v>215.773132</v>
      </c>
      <c r="C1535" s="3">
        <v>1</v>
      </c>
      <c r="P1535">
        <v>1</v>
      </c>
      <c r="Q1535" t="str">
        <f t="shared" si="24"/>
        <v>1</v>
      </c>
    </row>
    <row r="1536" spans="1:17" x14ac:dyDescent="0.25">
      <c r="A1536">
        <v>1535</v>
      </c>
      <c r="B1536">
        <v>215.74424199999999</v>
      </c>
      <c r="C1536" s="3">
        <v>1</v>
      </c>
      <c r="H1536">
        <v>223.01984899999999</v>
      </c>
      <c r="I1536" s="4">
        <v>4</v>
      </c>
      <c r="P1536">
        <v>2</v>
      </c>
      <c r="Q1536" t="str">
        <f t="shared" si="24"/>
        <v>14</v>
      </c>
    </row>
    <row r="1537" spans="1:17" x14ac:dyDescent="0.25">
      <c r="A1537">
        <v>1536</v>
      </c>
      <c r="B1537">
        <v>215.69181800000001</v>
      </c>
      <c r="C1537" s="3">
        <v>1</v>
      </c>
      <c r="H1537">
        <v>222.99767700000001</v>
      </c>
      <c r="I1537" s="4">
        <v>4</v>
      </c>
      <c r="P1537">
        <v>2</v>
      </c>
      <c r="Q1537" t="str">
        <f t="shared" si="24"/>
        <v>14</v>
      </c>
    </row>
    <row r="1538" spans="1:17" x14ac:dyDescent="0.25">
      <c r="A1538">
        <v>1537</v>
      </c>
      <c r="B1538">
        <v>215.685303</v>
      </c>
      <c r="C1538" s="3">
        <v>1</v>
      </c>
      <c r="H1538">
        <v>222.97595999999999</v>
      </c>
      <c r="I1538" s="4">
        <v>4</v>
      </c>
      <c r="P1538">
        <v>2</v>
      </c>
      <c r="Q1538" t="str">
        <f t="shared" ref="Q1538:Q1601" si="25">CONCATENATE(C1538,E1538,G1538,I1538)</f>
        <v>14</v>
      </c>
    </row>
    <row r="1539" spans="1:17" x14ac:dyDescent="0.25">
      <c r="A1539">
        <v>1538</v>
      </c>
      <c r="B1539">
        <v>215.727576</v>
      </c>
      <c r="C1539" s="3">
        <v>1</v>
      </c>
      <c r="H1539">
        <v>222.98196999999999</v>
      </c>
      <c r="I1539" s="4">
        <v>4</v>
      </c>
      <c r="P1539">
        <v>2</v>
      </c>
      <c r="Q1539" t="str">
        <f t="shared" si="25"/>
        <v>14</v>
      </c>
    </row>
    <row r="1540" spans="1:17" x14ac:dyDescent="0.25">
      <c r="A1540">
        <v>1539</v>
      </c>
      <c r="B1540">
        <v>215.69565700000001</v>
      </c>
      <c r="C1540" s="3">
        <v>1</v>
      </c>
      <c r="H1540">
        <v>222.938434</v>
      </c>
      <c r="I1540" s="4">
        <v>4</v>
      </c>
      <c r="P1540">
        <v>2</v>
      </c>
      <c r="Q1540" t="str">
        <f t="shared" si="25"/>
        <v>14</v>
      </c>
    </row>
    <row r="1541" spans="1:17" x14ac:dyDescent="0.25">
      <c r="A1541">
        <v>1540</v>
      </c>
      <c r="B1541">
        <v>215.73232300000001</v>
      </c>
      <c r="C1541" s="3">
        <v>1</v>
      </c>
      <c r="H1541">
        <v>222.929596</v>
      </c>
      <c r="I1541" s="4">
        <v>4</v>
      </c>
      <c r="P1541">
        <v>2</v>
      </c>
      <c r="Q1541" t="str">
        <f t="shared" si="25"/>
        <v>14</v>
      </c>
    </row>
    <row r="1542" spans="1:17" x14ac:dyDescent="0.25">
      <c r="A1542">
        <v>1541</v>
      </c>
      <c r="B1542">
        <v>215.74747500000001</v>
      </c>
      <c r="C1542" s="3">
        <v>1</v>
      </c>
      <c r="H1542">
        <v>222.96399</v>
      </c>
      <c r="I1542" s="4">
        <v>4</v>
      </c>
      <c r="P1542">
        <v>2</v>
      </c>
      <c r="Q1542" t="str">
        <f t="shared" si="25"/>
        <v>14</v>
      </c>
    </row>
    <row r="1543" spans="1:17" x14ac:dyDescent="0.25">
      <c r="A1543">
        <v>1542</v>
      </c>
      <c r="B1543">
        <v>215.663839</v>
      </c>
      <c r="C1543" s="3">
        <v>1</v>
      </c>
      <c r="H1543">
        <v>222.96757600000001</v>
      </c>
      <c r="I1543" s="4">
        <v>4</v>
      </c>
      <c r="P1543">
        <v>2</v>
      </c>
      <c r="Q1543" t="str">
        <f t="shared" si="25"/>
        <v>14</v>
      </c>
    </row>
    <row r="1544" spans="1:17" x14ac:dyDescent="0.25">
      <c r="A1544">
        <v>1543</v>
      </c>
      <c r="B1544">
        <v>215.72848500000001</v>
      </c>
      <c r="C1544" s="3">
        <v>1</v>
      </c>
      <c r="H1544">
        <v>222.96131299999999</v>
      </c>
      <c r="I1544" s="4">
        <v>4</v>
      </c>
      <c r="P1544">
        <v>2</v>
      </c>
      <c r="Q1544" t="str">
        <f t="shared" si="25"/>
        <v>14</v>
      </c>
    </row>
    <row r="1545" spans="1:17" x14ac:dyDescent="0.25">
      <c r="A1545">
        <v>1544</v>
      </c>
      <c r="F1545">
        <v>217.011313</v>
      </c>
      <c r="G1545" s="5">
        <v>3</v>
      </c>
      <c r="H1545">
        <v>223.01176699999999</v>
      </c>
      <c r="I1545" s="4">
        <v>4</v>
      </c>
      <c r="P1545">
        <v>2</v>
      </c>
      <c r="Q1545" t="str">
        <f t="shared" si="25"/>
        <v>34</v>
      </c>
    </row>
    <row r="1546" spans="1:17" x14ac:dyDescent="0.25">
      <c r="A1546">
        <v>1545</v>
      </c>
      <c r="F1546">
        <v>217.03121200000001</v>
      </c>
      <c r="G1546" s="5">
        <v>3</v>
      </c>
      <c r="H1546">
        <v>223.02504999999999</v>
      </c>
      <c r="I1546" s="4">
        <v>4</v>
      </c>
      <c r="P1546">
        <v>2</v>
      </c>
      <c r="Q1546" t="str">
        <f t="shared" si="25"/>
        <v>34</v>
      </c>
    </row>
    <row r="1547" spans="1:17" x14ac:dyDescent="0.25">
      <c r="A1547">
        <v>1546</v>
      </c>
      <c r="F1547">
        <v>217.02287899999999</v>
      </c>
      <c r="G1547" s="5">
        <v>3</v>
      </c>
      <c r="H1547">
        <v>223.01984899999999</v>
      </c>
      <c r="I1547" s="4">
        <v>4</v>
      </c>
      <c r="P1547">
        <v>2</v>
      </c>
      <c r="Q1547" t="str">
        <f t="shared" si="25"/>
        <v>34</v>
      </c>
    </row>
    <row r="1548" spans="1:17" x14ac:dyDescent="0.25">
      <c r="A1548">
        <v>1547</v>
      </c>
      <c r="D1548">
        <v>204.65382699999998</v>
      </c>
      <c r="E1548" s="2">
        <v>2</v>
      </c>
      <c r="F1548">
        <v>217.01717199999999</v>
      </c>
      <c r="G1548" s="5">
        <v>3</v>
      </c>
      <c r="P1548">
        <v>2</v>
      </c>
      <c r="Q1548" t="str">
        <f t="shared" si="25"/>
        <v>23</v>
      </c>
    </row>
    <row r="1549" spans="1:17" x14ac:dyDescent="0.25">
      <c r="A1549">
        <v>1548</v>
      </c>
      <c r="D1549">
        <v>204.63051099999998</v>
      </c>
      <c r="E1549" s="2">
        <v>2</v>
      </c>
      <c r="F1549">
        <v>217.04020199999999</v>
      </c>
      <c r="G1549" s="5">
        <v>3</v>
      </c>
      <c r="P1549">
        <v>2</v>
      </c>
      <c r="Q1549" t="str">
        <f t="shared" si="25"/>
        <v>23</v>
      </c>
    </row>
    <row r="1550" spans="1:17" x14ac:dyDescent="0.25">
      <c r="A1550">
        <v>1549</v>
      </c>
      <c r="D1550">
        <v>204.62586499999998</v>
      </c>
      <c r="E1550" s="2">
        <v>2</v>
      </c>
      <c r="F1550">
        <v>217.087222</v>
      </c>
      <c r="G1550" s="5">
        <v>3</v>
      </c>
      <c r="P1550">
        <v>2</v>
      </c>
      <c r="Q1550" t="str">
        <f t="shared" si="25"/>
        <v>23</v>
      </c>
    </row>
    <row r="1551" spans="1:17" x14ac:dyDescent="0.25">
      <c r="A1551">
        <v>1550</v>
      </c>
      <c r="D1551">
        <v>204.61362</v>
      </c>
      <c r="E1551" s="2">
        <v>2</v>
      </c>
      <c r="F1551">
        <v>217.06419199999999</v>
      </c>
      <c r="G1551" s="5">
        <v>3</v>
      </c>
      <c r="P1551">
        <v>2</v>
      </c>
      <c r="Q1551" t="str">
        <f t="shared" si="25"/>
        <v>23</v>
      </c>
    </row>
    <row r="1552" spans="1:17" x14ac:dyDescent="0.25">
      <c r="A1552">
        <v>1551</v>
      </c>
      <c r="D1552">
        <v>204.59581299999999</v>
      </c>
      <c r="E1552" s="2">
        <v>2</v>
      </c>
      <c r="F1552">
        <v>217.03303099999999</v>
      </c>
      <c r="G1552" s="5">
        <v>3</v>
      </c>
      <c r="P1552">
        <v>2</v>
      </c>
      <c r="Q1552" t="str">
        <f t="shared" si="25"/>
        <v>23</v>
      </c>
    </row>
    <row r="1553" spans="1:17" x14ac:dyDescent="0.25">
      <c r="A1553">
        <v>1552</v>
      </c>
      <c r="D1553">
        <v>204.598468</v>
      </c>
      <c r="E1553" s="2">
        <v>2</v>
      </c>
      <c r="F1553">
        <v>217.08050499999999</v>
      </c>
      <c r="G1553" s="5">
        <v>3</v>
      </c>
      <c r="P1553">
        <v>2</v>
      </c>
      <c r="Q1553" t="str">
        <f t="shared" si="25"/>
        <v>23</v>
      </c>
    </row>
    <row r="1554" spans="1:17" x14ac:dyDescent="0.25">
      <c r="A1554">
        <v>1553</v>
      </c>
      <c r="D1554">
        <v>204.58805799999999</v>
      </c>
      <c r="E1554" s="2">
        <v>2</v>
      </c>
      <c r="F1554">
        <v>217.08050499999999</v>
      </c>
      <c r="G1554" s="5">
        <v>3</v>
      </c>
      <c r="P1554">
        <v>2</v>
      </c>
      <c r="Q1554" t="str">
        <f t="shared" si="25"/>
        <v>23</v>
      </c>
    </row>
    <row r="1555" spans="1:17" x14ac:dyDescent="0.25">
      <c r="A1555">
        <v>1554</v>
      </c>
      <c r="D1555">
        <v>204.603419</v>
      </c>
      <c r="E1555" s="2">
        <v>2</v>
      </c>
      <c r="P1555">
        <v>1</v>
      </c>
      <c r="Q1555" t="str">
        <f t="shared" si="25"/>
        <v>2</v>
      </c>
    </row>
    <row r="1556" spans="1:17" x14ac:dyDescent="0.25">
      <c r="A1556">
        <v>1555</v>
      </c>
      <c r="D1556">
        <v>204.58581799999999</v>
      </c>
      <c r="E1556" s="2">
        <v>2</v>
      </c>
      <c r="P1556">
        <v>1</v>
      </c>
      <c r="Q1556" t="str">
        <f t="shared" si="25"/>
        <v>2</v>
      </c>
    </row>
    <row r="1557" spans="1:17" x14ac:dyDescent="0.25">
      <c r="A1557">
        <v>1556</v>
      </c>
      <c r="B1557">
        <v>197.198928</v>
      </c>
      <c r="C1557" s="3">
        <v>1</v>
      </c>
      <c r="D1557">
        <v>204.63076699999999</v>
      </c>
      <c r="E1557" s="2">
        <v>2</v>
      </c>
      <c r="P1557">
        <v>2</v>
      </c>
      <c r="Q1557" t="str">
        <f t="shared" si="25"/>
        <v>12</v>
      </c>
    </row>
    <row r="1558" spans="1:17" x14ac:dyDescent="0.25">
      <c r="A1558">
        <v>1557</v>
      </c>
      <c r="B1558">
        <v>197.150611</v>
      </c>
      <c r="C1558" s="3">
        <v>1</v>
      </c>
      <c r="D1558">
        <v>204.62643</v>
      </c>
      <c r="E1558" s="2">
        <v>2</v>
      </c>
      <c r="P1558">
        <v>2</v>
      </c>
      <c r="Q1558" t="str">
        <f t="shared" si="25"/>
        <v>12</v>
      </c>
    </row>
    <row r="1559" spans="1:17" x14ac:dyDescent="0.25">
      <c r="A1559">
        <v>1558</v>
      </c>
      <c r="B1559">
        <v>197.154437</v>
      </c>
      <c r="C1559" s="3">
        <v>1</v>
      </c>
      <c r="D1559">
        <v>204.65382699999998</v>
      </c>
      <c r="E1559" s="2">
        <v>2</v>
      </c>
      <c r="P1559">
        <v>2</v>
      </c>
      <c r="Q1559" t="str">
        <f t="shared" si="25"/>
        <v>12</v>
      </c>
    </row>
    <row r="1560" spans="1:17" x14ac:dyDescent="0.25">
      <c r="A1560">
        <v>1559</v>
      </c>
      <c r="B1560">
        <v>197.17800799999998</v>
      </c>
      <c r="C1560" s="3">
        <v>1</v>
      </c>
      <c r="P1560">
        <v>1</v>
      </c>
      <c r="Q1560" t="str">
        <f t="shared" si="25"/>
        <v>1</v>
      </c>
    </row>
    <row r="1561" spans="1:17" x14ac:dyDescent="0.25">
      <c r="A1561">
        <v>1560</v>
      </c>
      <c r="B1561">
        <v>197.20096899999999</v>
      </c>
      <c r="C1561" s="3">
        <v>1</v>
      </c>
      <c r="H1561">
        <v>203.364181</v>
      </c>
      <c r="I1561" s="4">
        <v>4</v>
      </c>
      <c r="P1561">
        <v>2</v>
      </c>
      <c r="Q1561" t="str">
        <f t="shared" si="25"/>
        <v>14</v>
      </c>
    </row>
    <row r="1562" spans="1:17" x14ac:dyDescent="0.25">
      <c r="A1562">
        <v>1561</v>
      </c>
      <c r="B1562">
        <v>197.21209299999998</v>
      </c>
      <c r="C1562" s="3">
        <v>1</v>
      </c>
      <c r="H1562">
        <v>203.368571</v>
      </c>
      <c r="I1562" s="4">
        <v>4</v>
      </c>
      <c r="P1562">
        <v>2</v>
      </c>
      <c r="Q1562" t="str">
        <f t="shared" si="25"/>
        <v>14</v>
      </c>
    </row>
    <row r="1563" spans="1:17" x14ac:dyDescent="0.25">
      <c r="A1563">
        <v>1562</v>
      </c>
      <c r="B1563">
        <v>197.229083</v>
      </c>
      <c r="C1563" s="3">
        <v>1</v>
      </c>
      <c r="H1563">
        <v>203.36673300000001</v>
      </c>
      <c r="I1563" s="4">
        <v>4</v>
      </c>
      <c r="P1563">
        <v>2</v>
      </c>
      <c r="Q1563" t="str">
        <f t="shared" si="25"/>
        <v>14</v>
      </c>
    </row>
    <row r="1564" spans="1:17" x14ac:dyDescent="0.25">
      <c r="A1564">
        <v>1563</v>
      </c>
      <c r="B1564">
        <v>197.24535699999998</v>
      </c>
      <c r="C1564" s="3">
        <v>1</v>
      </c>
      <c r="H1564">
        <v>203.379234</v>
      </c>
      <c r="I1564" s="4">
        <v>4</v>
      </c>
      <c r="P1564">
        <v>2</v>
      </c>
      <c r="Q1564" t="str">
        <f t="shared" si="25"/>
        <v>14</v>
      </c>
    </row>
    <row r="1565" spans="1:17" x14ac:dyDescent="0.25">
      <c r="A1565">
        <v>1564</v>
      </c>
      <c r="B1565">
        <v>197.23801</v>
      </c>
      <c r="C1565" s="3">
        <v>1</v>
      </c>
      <c r="H1565">
        <v>203.36796099999998</v>
      </c>
      <c r="I1565" s="4">
        <v>4</v>
      </c>
      <c r="P1565">
        <v>2</v>
      </c>
      <c r="Q1565" t="str">
        <f t="shared" si="25"/>
        <v>14</v>
      </c>
    </row>
    <row r="1566" spans="1:17" x14ac:dyDescent="0.25">
      <c r="A1566">
        <v>1565</v>
      </c>
      <c r="B1566">
        <v>197.26106899999999</v>
      </c>
      <c r="C1566" s="3">
        <v>1</v>
      </c>
      <c r="H1566">
        <v>203.36356999999998</v>
      </c>
      <c r="I1566" s="4">
        <v>4</v>
      </c>
      <c r="P1566">
        <v>2</v>
      </c>
      <c r="Q1566" t="str">
        <f t="shared" si="25"/>
        <v>14</v>
      </c>
    </row>
    <row r="1567" spans="1:17" x14ac:dyDescent="0.25">
      <c r="A1567">
        <v>1566</v>
      </c>
      <c r="B1567">
        <v>197.198928</v>
      </c>
      <c r="C1567" s="3">
        <v>1</v>
      </c>
      <c r="F1567">
        <v>198.96091799999999</v>
      </c>
      <c r="G1567" s="5">
        <v>3</v>
      </c>
      <c r="H1567">
        <v>203.34265099999999</v>
      </c>
      <c r="I1567" s="4">
        <v>4</v>
      </c>
      <c r="P1567">
        <v>3</v>
      </c>
      <c r="Q1567" t="str">
        <f t="shared" si="25"/>
        <v>134</v>
      </c>
    </row>
    <row r="1568" spans="1:17" x14ac:dyDescent="0.25">
      <c r="A1568">
        <v>1567</v>
      </c>
      <c r="F1568">
        <v>198.883163</v>
      </c>
      <c r="G1568" s="5">
        <v>3</v>
      </c>
      <c r="H1568">
        <v>203.36489799999998</v>
      </c>
      <c r="I1568" s="4">
        <v>4</v>
      </c>
      <c r="P1568">
        <v>2</v>
      </c>
      <c r="Q1568" t="str">
        <f t="shared" si="25"/>
        <v>34</v>
      </c>
    </row>
    <row r="1569" spans="1:17" x14ac:dyDescent="0.25">
      <c r="A1569">
        <v>1568</v>
      </c>
      <c r="F1569">
        <v>198.86479499999999</v>
      </c>
      <c r="G1569" s="5">
        <v>3</v>
      </c>
      <c r="H1569">
        <v>203.387294</v>
      </c>
      <c r="I1569" s="4">
        <v>4</v>
      </c>
      <c r="P1569">
        <v>2</v>
      </c>
      <c r="Q1569" t="str">
        <f t="shared" si="25"/>
        <v>34</v>
      </c>
    </row>
    <row r="1570" spans="1:17" x14ac:dyDescent="0.25">
      <c r="A1570">
        <v>1569</v>
      </c>
      <c r="F1570">
        <v>198.85673399999999</v>
      </c>
      <c r="G1570" s="5">
        <v>3</v>
      </c>
      <c r="H1570">
        <v>203.330207</v>
      </c>
      <c r="I1570" s="4">
        <v>4</v>
      </c>
      <c r="P1570">
        <v>2</v>
      </c>
      <c r="Q1570" t="str">
        <f t="shared" si="25"/>
        <v>34</v>
      </c>
    </row>
    <row r="1571" spans="1:17" x14ac:dyDescent="0.25">
      <c r="A1571">
        <v>1570</v>
      </c>
      <c r="F1571">
        <v>198.85750099999998</v>
      </c>
      <c r="G1571" s="5">
        <v>3</v>
      </c>
      <c r="H1571">
        <v>203.35183599999999</v>
      </c>
      <c r="I1571" s="4">
        <v>4</v>
      </c>
      <c r="P1571">
        <v>2</v>
      </c>
      <c r="Q1571" t="str">
        <f t="shared" si="25"/>
        <v>34</v>
      </c>
    </row>
    <row r="1572" spans="1:17" x14ac:dyDescent="0.25">
      <c r="A1572">
        <v>1571</v>
      </c>
      <c r="D1572">
        <v>184.536632</v>
      </c>
      <c r="E1572" s="2">
        <v>2</v>
      </c>
      <c r="F1572">
        <v>198.87795899999998</v>
      </c>
      <c r="G1572" s="5">
        <v>3</v>
      </c>
      <c r="H1572">
        <v>203.364181</v>
      </c>
      <c r="I1572" s="4">
        <v>4</v>
      </c>
      <c r="P1572">
        <v>3</v>
      </c>
      <c r="Q1572" t="str">
        <f t="shared" si="25"/>
        <v>234</v>
      </c>
    </row>
    <row r="1573" spans="1:17" x14ac:dyDescent="0.25">
      <c r="A1573">
        <v>1572</v>
      </c>
      <c r="D1573">
        <v>184.51765</v>
      </c>
      <c r="E1573" s="2">
        <v>2</v>
      </c>
      <c r="F1573">
        <v>198.86780499999998</v>
      </c>
      <c r="G1573" s="5">
        <v>3</v>
      </c>
      <c r="P1573">
        <v>2</v>
      </c>
      <c r="Q1573" t="str">
        <f t="shared" si="25"/>
        <v>23</v>
      </c>
    </row>
    <row r="1574" spans="1:17" x14ac:dyDescent="0.25">
      <c r="A1574">
        <v>1573</v>
      </c>
      <c r="D1574">
        <v>184.53107</v>
      </c>
      <c r="E1574" s="2">
        <v>2</v>
      </c>
      <c r="F1574">
        <v>198.86066399999999</v>
      </c>
      <c r="G1574" s="5">
        <v>3</v>
      </c>
      <c r="P1574">
        <v>2</v>
      </c>
      <c r="Q1574" t="str">
        <f t="shared" si="25"/>
        <v>23</v>
      </c>
    </row>
    <row r="1575" spans="1:17" x14ac:dyDescent="0.25">
      <c r="A1575">
        <v>1574</v>
      </c>
      <c r="D1575">
        <v>184.526172</v>
      </c>
      <c r="E1575" s="2">
        <v>2</v>
      </c>
      <c r="F1575">
        <v>198.82887599999998</v>
      </c>
      <c r="G1575" s="5">
        <v>3</v>
      </c>
      <c r="P1575">
        <v>2</v>
      </c>
      <c r="Q1575" t="str">
        <f t="shared" si="25"/>
        <v>23</v>
      </c>
    </row>
    <row r="1576" spans="1:17" x14ac:dyDescent="0.25">
      <c r="A1576">
        <v>1575</v>
      </c>
      <c r="D1576">
        <v>184.51632599999999</v>
      </c>
      <c r="E1576" s="2">
        <v>2</v>
      </c>
      <c r="F1576">
        <v>198.96091799999999</v>
      </c>
      <c r="G1576" s="5">
        <v>3</v>
      </c>
      <c r="P1576">
        <v>2</v>
      </c>
      <c r="Q1576" t="str">
        <f t="shared" si="25"/>
        <v>23</v>
      </c>
    </row>
    <row r="1577" spans="1:17" x14ac:dyDescent="0.25">
      <c r="A1577">
        <v>1576</v>
      </c>
      <c r="D1577">
        <v>184.50433699999999</v>
      </c>
      <c r="E1577" s="2">
        <v>2</v>
      </c>
      <c r="P1577">
        <v>1</v>
      </c>
      <c r="Q1577" t="str">
        <f t="shared" si="25"/>
        <v>2</v>
      </c>
    </row>
    <row r="1578" spans="1:17" x14ac:dyDescent="0.25">
      <c r="A1578">
        <v>1577</v>
      </c>
      <c r="D1578">
        <v>184.500304</v>
      </c>
      <c r="E1578" s="2">
        <v>2</v>
      </c>
      <c r="P1578">
        <v>1</v>
      </c>
      <c r="Q1578" t="str">
        <f t="shared" si="25"/>
        <v>2</v>
      </c>
    </row>
    <row r="1579" spans="1:17" x14ac:dyDescent="0.25">
      <c r="A1579">
        <v>1578</v>
      </c>
      <c r="D1579">
        <v>184.501937</v>
      </c>
      <c r="E1579" s="2">
        <v>2</v>
      </c>
      <c r="P1579">
        <v>1</v>
      </c>
      <c r="Q1579" t="str">
        <f t="shared" si="25"/>
        <v>2</v>
      </c>
    </row>
    <row r="1580" spans="1:17" x14ac:dyDescent="0.25">
      <c r="A1580">
        <v>1579</v>
      </c>
      <c r="B1580">
        <v>177.63770199999999</v>
      </c>
      <c r="C1580" s="3">
        <v>1</v>
      </c>
      <c r="D1580">
        <v>184.493571</v>
      </c>
      <c r="E1580" s="2">
        <v>2</v>
      </c>
      <c r="P1580">
        <v>2</v>
      </c>
      <c r="Q1580" t="str">
        <f t="shared" si="25"/>
        <v>12</v>
      </c>
    </row>
    <row r="1581" spans="1:17" x14ac:dyDescent="0.25">
      <c r="A1581">
        <v>1580</v>
      </c>
      <c r="B1581">
        <v>177.56550899999999</v>
      </c>
      <c r="C1581" s="3">
        <v>1</v>
      </c>
      <c r="D1581">
        <v>184.510661</v>
      </c>
      <c r="E1581" s="2">
        <v>2</v>
      </c>
      <c r="P1581">
        <v>2</v>
      </c>
      <c r="Q1581" t="str">
        <f t="shared" si="25"/>
        <v>12</v>
      </c>
    </row>
    <row r="1582" spans="1:17" x14ac:dyDescent="0.25">
      <c r="A1582">
        <v>1581</v>
      </c>
      <c r="B1582">
        <v>177.588416</v>
      </c>
      <c r="C1582" s="3">
        <v>1</v>
      </c>
      <c r="D1582">
        <v>184.536632</v>
      </c>
      <c r="E1582" s="2">
        <v>2</v>
      </c>
      <c r="P1582">
        <v>2</v>
      </c>
      <c r="Q1582" t="str">
        <f t="shared" si="25"/>
        <v>12</v>
      </c>
    </row>
    <row r="1583" spans="1:17" x14ac:dyDescent="0.25">
      <c r="A1583">
        <v>1582</v>
      </c>
      <c r="B1583">
        <v>177.65714</v>
      </c>
      <c r="C1583" s="3">
        <v>1</v>
      </c>
      <c r="P1583">
        <v>1</v>
      </c>
      <c r="Q1583" t="str">
        <f t="shared" si="25"/>
        <v>1</v>
      </c>
    </row>
    <row r="1584" spans="1:17" x14ac:dyDescent="0.25">
      <c r="A1584">
        <v>1583</v>
      </c>
      <c r="B1584">
        <v>177.61122399999999</v>
      </c>
      <c r="C1584" s="3">
        <v>1</v>
      </c>
      <c r="P1584">
        <v>1</v>
      </c>
      <c r="Q1584" t="str">
        <f t="shared" si="25"/>
        <v>1</v>
      </c>
    </row>
    <row r="1585" spans="1:17" x14ac:dyDescent="0.25">
      <c r="A1585">
        <v>1584</v>
      </c>
      <c r="B1585">
        <v>177.65219199999999</v>
      </c>
      <c r="C1585" s="3">
        <v>1</v>
      </c>
      <c r="P1585">
        <v>1</v>
      </c>
      <c r="Q1585" t="str">
        <f t="shared" si="25"/>
        <v>1</v>
      </c>
    </row>
    <row r="1586" spans="1:17" x14ac:dyDescent="0.25">
      <c r="A1586">
        <v>1585</v>
      </c>
      <c r="B1586">
        <v>177.61709099999999</v>
      </c>
      <c r="C1586" s="3">
        <v>1</v>
      </c>
      <c r="P1586">
        <v>1</v>
      </c>
      <c r="Q1586" t="str">
        <f t="shared" si="25"/>
        <v>1</v>
      </c>
    </row>
    <row r="1587" spans="1:17" x14ac:dyDescent="0.25">
      <c r="A1587">
        <v>1586</v>
      </c>
      <c r="B1587">
        <v>177.53647699999999</v>
      </c>
      <c r="C1587" s="3">
        <v>1</v>
      </c>
      <c r="H1587">
        <v>180.58372399999999</v>
      </c>
      <c r="I1587" s="4">
        <v>4</v>
      </c>
      <c r="P1587">
        <v>2</v>
      </c>
      <c r="Q1587" t="str">
        <f t="shared" si="25"/>
        <v>14</v>
      </c>
    </row>
    <row r="1588" spans="1:17" x14ac:dyDescent="0.25">
      <c r="A1588">
        <v>1587</v>
      </c>
      <c r="B1588">
        <v>177.425254</v>
      </c>
      <c r="C1588" s="3">
        <v>1</v>
      </c>
      <c r="H1588">
        <v>180.59428700000001</v>
      </c>
      <c r="I1588" s="4">
        <v>4</v>
      </c>
      <c r="P1588">
        <v>2</v>
      </c>
      <c r="Q1588" t="str">
        <f t="shared" si="25"/>
        <v>14</v>
      </c>
    </row>
    <row r="1589" spans="1:17" x14ac:dyDescent="0.25">
      <c r="A1589">
        <v>1588</v>
      </c>
      <c r="B1589">
        <v>177.63770199999999</v>
      </c>
      <c r="C1589" s="3">
        <v>1</v>
      </c>
      <c r="F1589">
        <v>178.20489599999999</v>
      </c>
      <c r="G1589" s="5">
        <v>3</v>
      </c>
      <c r="H1589">
        <v>180.622907</v>
      </c>
      <c r="I1589" s="4">
        <v>4</v>
      </c>
      <c r="P1589">
        <v>3</v>
      </c>
      <c r="Q1589" t="str">
        <f t="shared" si="25"/>
        <v>134</v>
      </c>
    </row>
    <row r="1590" spans="1:17" x14ac:dyDescent="0.25">
      <c r="A1590">
        <v>1589</v>
      </c>
      <c r="F1590">
        <v>178.18418199999999</v>
      </c>
      <c r="G1590" s="5">
        <v>3</v>
      </c>
      <c r="H1590">
        <v>180.65428499999999</v>
      </c>
      <c r="I1590" s="4">
        <v>4</v>
      </c>
      <c r="P1590">
        <v>2</v>
      </c>
      <c r="Q1590" t="str">
        <f t="shared" si="25"/>
        <v>34</v>
      </c>
    </row>
    <row r="1591" spans="1:17" x14ac:dyDescent="0.25">
      <c r="A1591">
        <v>1590</v>
      </c>
      <c r="F1591">
        <v>178.114845</v>
      </c>
      <c r="G1591" s="5">
        <v>3</v>
      </c>
      <c r="H1591">
        <v>180.648009</v>
      </c>
      <c r="I1591" s="4">
        <v>4</v>
      </c>
      <c r="P1591">
        <v>2</v>
      </c>
      <c r="Q1591" t="str">
        <f t="shared" si="25"/>
        <v>34</v>
      </c>
    </row>
    <row r="1592" spans="1:17" x14ac:dyDescent="0.25">
      <c r="A1592">
        <v>1591</v>
      </c>
      <c r="F1592">
        <v>178.13561199999998</v>
      </c>
      <c r="G1592" s="5">
        <v>3</v>
      </c>
      <c r="H1592">
        <v>180.66734399999999</v>
      </c>
      <c r="I1592" s="4">
        <v>4</v>
      </c>
      <c r="P1592">
        <v>2</v>
      </c>
      <c r="Q1592" t="str">
        <f t="shared" si="25"/>
        <v>34</v>
      </c>
    </row>
    <row r="1593" spans="1:17" x14ac:dyDescent="0.25">
      <c r="A1593">
        <v>1592</v>
      </c>
      <c r="F1593">
        <v>178.09953999999999</v>
      </c>
      <c r="G1593" s="5">
        <v>3</v>
      </c>
      <c r="H1593">
        <v>180.63821300000001</v>
      </c>
      <c r="I1593" s="4">
        <v>4</v>
      </c>
      <c r="P1593">
        <v>2</v>
      </c>
      <c r="Q1593" t="str">
        <f t="shared" si="25"/>
        <v>34</v>
      </c>
    </row>
    <row r="1594" spans="1:17" x14ac:dyDescent="0.25">
      <c r="A1594">
        <v>1593</v>
      </c>
      <c r="F1594">
        <v>178.11203899999998</v>
      </c>
      <c r="G1594" s="5">
        <v>3</v>
      </c>
      <c r="H1594">
        <v>180.61076700000001</v>
      </c>
      <c r="I1594" s="4">
        <v>4</v>
      </c>
      <c r="P1594">
        <v>2</v>
      </c>
      <c r="Q1594" t="str">
        <f t="shared" si="25"/>
        <v>34</v>
      </c>
    </row>
    <row r="1595" spans="1:17" x14ac:dyDescent="0.25">
      <c r="A1595">
        <v>1594</v>
      </c>
      <c r="D1595">
        <v>164.66719399999999</v>
      </c>
      <c r="E1595" s="2">
        <v>2</v>
      </c>
      <c r="F1595">
        <v>178.16163</v>
      </c>
      <c r="G1595" s="5">
        <v>3</v>
      </c>
      <c r="H1595">
        <v>180.62229500000001</v>
      </c>
      <c r="I1595" s="4">
        <v>4</v>
      </c>
      <c r="P1595">
        <v>3</v>
      </c>
      <c r="Q1595" t="str">
        <f t="shared" si="25"/>
        <v>234</v>
      </c>
    </row>
    <row r="1596" spans="1:17" x14ac:dyDescent="0.25">
      <c r="A1596">
        <v>1595</v>
      </c>
      <c r="D1596">
        <v>164.674846</v>
      </c>
      <c r="E1596" s="2">
        <v>2</v>
      </c>
      <c r="F1596">
        <v>178.16494699999998</v>
      </c>
      <c r="G1596" s="5">
        <v>3</v>
      </c>
      <c r="H1596">
        <v>180.58489700000001</v>
      </c>
      <c r="I1596" s="4">
        <v>4</v>
      </c>
      <c r="P1596">
        <v>3</v>
      </c>
      <c r="Q1596" t="str">
        <f t="shared" si="25"/>
        <v>234</v>
      </c>
    </row>
    <row r="1597" spans="1:17" x14ac:dyDescent="0.25">
      <c r="A1597">
        <v>1596</v>
      </c>
      <c r="D1597">
        <v>164.640457</v>
      </c>
      <c r="E1597" s="2">
        <v>2</v>
      </c>
      <c r="F1597">
        <v>178.15025399999999</v>
      </c>
      <c r="G1597" s="5">
        <v>3</v>
      </c>
      <c r="P1597">
        <v>2</v>
      </c>
      <c r="Q1597" t="str">
        <f t="shared" si="25"/>
        <v>23</v>
      </c>
    </row>
    <row r="1598" spans="1:17" x14ac:dyDescent="0.25">
      <c r="A1598">
        <v>1597</v>
      </c>
      <c r="D1598">
        <v>164.66913099999999</v>
      </c>
      <c r="E1598" s="2">
        <v>2</v>
      </c>
      <c r="F1598">
        <v>178.147651</v>
      </c>
      <c r="G1598" s="5">
        <v>3</v>
      </c>
      <c r="P1598">
        <v>2</v>
      </c>
      <c r="Q1598" t="str">
        <f t="shared" si="25"/>
        <v>23</v>
      </c>
    </row>
    <row r="1599" spans="1:17" x14ac:dyDescent="0.25">
      <c r="A1599">
        <v>1598</v>
      </c>
      <c r="D1599">
        <v>164.678315</v>
      </c>
      <c r="E1599" s="2">
        <v>2</v>
      </c>
      <c r="F1599">
        <v>178.20489599999999</v>
      </c>
      <c r="G1599" s="5">
        <v>3</v>
      </c>
      <c r="P1599">
        <v>2</v>
      </c>
      <c r="Q1599" t="str">
        <f t="shared" si="25"/>
        <v>23</v>
      </c>
    </row>
    <row r="1600" spans="1:17" x14ac:dyDescent="0.25">
      <c r="A1600">
        <v>1599</v>
      </c>
      <c r="D1600">
        <v>164.72836699999999</v>
      </c>
      <c r="E1600" s="2">
        <v>2</v>
      </c>
      <c r="P1600">
        <v>1</v>
      </c>
      <c r="Q1600" t="str">
        <f t="shared" si="25"/>
        <v>2</v>
      </c>
    </row>
    <row r="1601" spans="1:17" x14ac:dyDescent="0.25">
      <c r="A1601">
        <v>1600</v>
      </c>
      <c r="D1601">
        <v>164.670051</v>
      </c>
      <c r="E1601" s="2">
        <v>2</v>
      </c>
      <c r="P1601">
        <v>1</v>
      </c>
      <c r="Q1601" t="str">
        <f t="shared" si="25"/>
        <v>2</v>
      </c>
    </row>
    <row r="1602" spans="1:17" x14ac:dyDescent="0.25">
      <c r="A1602">
        <v>1601</v>
      </c>
      <c r="B1602">
        <v>159.33285599999999</v>
      </c>
      <c r="C1602" s="3">
        <v>1</v>
      </c>
      <c r="D1602">
        <v>164.64402999999999</v>
      </c>
      <c r="E1602" s="2">
        <v>2</v>
      </c>
      <c r="P1602">
        <v>2</v>
      </c>
      <c r="Q1602" t="str">
        <f t="shared" ref="Q1602:Q1665" si="26">CONCATENATE(C1602,E1602,G1602,I1602)</f>
        <v>12</v>
      </c>
    </row>
    <row r="1603" spans="1:17" x14ac:dyDescent="0.25">
      <c r="A1603">
        <v>1602</v>
      </c>
      <c r="B1603">
        <v>159.33382499999999</v>
      </c>
      <c r="C1603" s="3">
        <v>1</v>
      </c>
      <c r="D1603">
        <v>164.61765199999999</v>
      </c>
      <c r="E1603" s="2">
        <v>2</v>
      </c>
      <c r="P1603">
        <v>2</v>
      </c>
      <c r="Q1603" t="str">
        <f t="shared" si="26"/>
        <v>12</v>
      </c>
    </row>
    <row r="1604" spans="1:17" x14ac:dyDescent="0.25">
      <c r="A1604">
        <v>1603</v>
      </c>
      <c r="B1604">
        <v>159.33382499999999</v>
      </c>
      <c r="C1604" s="3">
        <v>1</v>
      </c>
      <c r="D1604">
        <v>164.611682</v>
      </c>
      <c r="E1604" s="2">
        <v>2</v>
      </c>
      <c r="P1604">
        <v>2</v>
      </c>
      <c r="Q1604" t="str">
        <f t="shared" si="26"/>
        <v>12</v>
      </c>
    </row>
    <row r="1605" spans="1:17" x14ac:dyDescent="0.25">
      <c r="A1605">
        <v>1604</v>
      </c>
      <c r="B1605">
        <v>159.38178499999998</v>
      </c>
      <c r="C1605" s="3">
        <v>1</v>
      </c>
      <c r="D1605">
        <v>164.66719399999999</v>
      </c>
      <c r="E1605" s="2">
        <v>2</v>
      </c>
      <c r="P1605">
        <v>2</v>
      </c>
      <c r="Q1605" t="str">
        <f t="shared" si="26"/>
        <v>12</v>
      </c>
    </row>
    <row r="1606" spans="1:17" x14ac:dyDescent="0.25">
      <c r="A1606">
        <v>1605</v>
      </c>
      <c r="B1606">
        <v>159.39372299999999</v>
      </c>
      <c r="C1606" s="3">
        <v>1</v>
      </c>
      <c r="P1606">
        <v>1</v>
      </c>
      <c r="Q1606" t="str">
        <f t="shared" si="26"/>
        <v>1</v>
      </c>
    </row>
    <row r="1607" spans="1:17" x14ac:dyDescent="0.25">
      <c r="A1607">
        <v>1606</v>
      </c>
      <c r="B1607">
        <v>159.51260099999999</v>
      </c>
      <c r="C1607" s="3">
        <v>1</v>
      </c>
      <c r="P1607">
        <v>1</v>
      </c>
      <c r="Q1607" t="str">
        <f t="shared" si="26"/>
        <v>1</v>
      </c>
    </row>
    <row r="1608" spans="1:17" x14ac:dyDescent="0.25">
      <c r="A1608">
        <v>1607</v>
      </c>
      <c r="B1608">
        <v>159.513417</v>
      </c>
      <c r="C1608" s="3">
        <v>1</v>
      </c>
      <c r="P1608">
        <v>1</v>
      </c>
      <c r="Q1608" t="str">
        <f t="shared" si="26"/>
        <v>1</v>
      </c>
    </row>
    <row r="1609" spans="1:17" x14ac:dyDescent="0.25">
      <c r="A1609">
        <v>1608</v>
      </c>
      <c r="B1609">
        <v>159.51290699999998</v>
      </c>
      <c r="C1609" s="3">
        <v>1</v>
      </c>
      <c r="P1609">
        <v>1</v>
      </c>
      <c r="Q1609" t="str">
        <f t="shared" si="26"/>
        <v>1</v>
      </c>
    </row>
    <row r="1610" spans="1:17" x14ac:dyDescent="0.25">
      <c r="A1610">
        <v>1609</v>
      </c>
      <c r="B1610">
        <v>159.33285599999999</v>
      </c>
      <c r="C1610" s="3">
        <v>1</v>
      </c>
      <c r="H1610">
        <v>160.749438</v>
      </c>
      <c r="I1610" s="4">
        <v>4</v>
      </c>
      <c r="P1610">
        <v>2</v>
      </c>
      <c r="Q1610" t="str">
        <f t="shared" si="26"/>
        <v>14</v>
      </c>
    </row>
    <row r="1611" spans="1:17" x14ac:dyDescent="0.25">
      <c r="A1611">
        <v>1610</v>
      </c>
      <c r="B1611">
        <v>159.33285599999999</v>
      </c>
      <c r="C1611" s="3">
        <v>1</v>
      </c>
      <c r="H1611">
        <v>160.799183</v>
      </c>
      <c r="I1611" s="4">
        <v>4</v>
      </c>
      <c r="P1611">
        <v>2</v>
      </c>
      <c r="Q1611" t="str">
        <f t="shared" si="26"/>
        <v>14</v>
      </c>
    </row>
    <row r="1612" spans="1:17" x14ac:dyDescent="0.25">
      <c r="A1612">
        <v>1611</v>
      </c>
      <c r="F1612">
        <v>160.05525399999999</v>
      </c>
      <c r="G1612" s="5">
        <v>3</v>
      </c>
      <c r="H1612">
        <v>160.75464199999999</v>
      </c>
      <c r="I1612" s="4">
        <v>4</v>
      </c>
      <c r="P1612">
        <v>2</v>
      </c>
      <c r="Q1612" t="str">
        <f t="shared" si="26"/>
        <v>34</v>
      </c>
    </row>
    <row r="1613" spans="1:17" x14ac:dyDescent="0.25">
      <c r="A1613">
        <v>1612</v>
      </c>
      <c r="F1613">
        <v>160.08984599999999</v>
      </c>
      <c r="G1613" s="5">
        <v>3</v>
      </c>
      <c r="H1613">
        <v>160.78142800000001</v>
      </c>
      <c r="I1613" s="4">
        <v>4</v>
      </c>
      <c r="P1613">
        <v>2</v>
      </c>
      <c r="Q1613" t="str">
        <f t="shared" si="26"/>
        <v>34</v>
      </c>
    </row>
    <row r="1614" spans="1:17" x14ac:dyDescent="0.25">
      <c r="A1614">
        <v>1613</v>
      </c>
      <c r="F1614">
        <v>160.117142</v>
      </c>
      <c r="G1614" s="5">
        <v>3</v>
      </c>
      <c r="H1614">
        <v>160.829285</v>
      </c>
      <c r="I1614" s="4">
        <v>4</v>
      </c>
      <c r="P1614">
        <v>2</v>
      </c>
      <c r="Q1614" t="str">
        <f t="shared" si="26"/>
        <v>34</v>
      </c>
    </row>
    <row r="1615" spans="1:17" x14ac:dyDescent="0.25">
      <c r="A1615">
        <v>1614</v>
      </c>
      <c r="F1615">
        <v>160.06372399999998</v>
      </c>
      <c r="G1615" s="5">
        <v>3</v>
      </c>
      <c r="H1615">
        <v>160.80703899999997</v>
      </c>
      <c r="I1615" s="4">
        <v>4</v>
      </c>
      <c r="P1615">
        <v>2</v>
      </c>
      <c r="Q1615" t="str">
        <f t="shared" si="26"/>
        <v>34</v>
      </c>
    </row>
    <row r="1616" spans="1:17" x14ac:dyDescent="0.25">
      <c r="A1616">
        <v>1615</v>
      </c>
      <c r="F1616">
        <v>160.06362200000001</v>
      </c>
      <c r="G1616" s="5">
        <v>3</v>
      </c>
      <c r="H1616">
        <v>160.80555999999999</v>
      </c>
      <c r="I1616" s="4">
        <v>4</v>
      </c>
      <c r="P1616">
        <v>2</v>
      </c>
      <c r="Q1616" t="str">
        <f t="shared" si="26"/>
        <v>34</v>
      </c>
    </row>
    <row r="1617" spans="1:17" x14ac:dyDescent="0.25">
      <c r="A1617">
        <v>1616</v>
      </c>
      <c r="D1617">
        <v>136.47811200000001</v>
      </c>
      <c r="E1617" s="2">
        <v>2</v>
      </c>
      <c r="F1617">
        <v>160.13836599999999</v>
      </c>
      <c r="G1617" s="5">
        <v>3</v>
      </c>
      <c r="H1617">
        <v>160.861377</v>
      </c>
      <c r="I1617" s="4">
        <v>4</v>
      </c>
      <c r="P1617">
        <v>3</v>
      </c>
      <c r="Q1617" t="str">
        <f t="shared" si="26"/>
        <v>234</v>
      </c>
    </row>
    <row r="1618" spans="1:17" x14ac:dyDescent="0.25">
      <c r="A1618">
        <v>1617</v>
      </c>
      <c r="D1618">
        <v>136.488572</v>
      </c>
      <c r="E1618" s="2">
        <v>2</v>
      </c>
      <c r="F1618">
        <v>160.18255099999999</v>
      </c>
      <c r="G1618" s="5">
        <v>3</v>
      </c>
      <c r="H1618">
        <v>160.83209099999999</v>
      </c>
      <c r="I1618" s="4">
        <v>4</v>
      </c>
      <c r="P1618">
        <v>3</v>
      </c>
      <c r="Q1618" t="str">
        <f t="shared" si="26"/>
        <v>234</v>
      </c>
    </row>
    <row r="1619" spans="1:17" x14ac:dyDescent="0.25">
      <c r="A1619">
        <v>1618</v>
      </c>
      <c r="D1619">
        <v>136.504739</v>
      </c>
      <c r="E1619" s="2">
        <v>2</v>
      </c>
      <c r="F1619">
        <v>160.21306099999998</v>
      </c>
      <c r="G1619" s="5">
        <v>3</v>
      </c>
      <c r="H1619">
        <v>160.749438</v>
      </c>
      <c r="I1619" s="4">
        <v>4</v>
      </c>
      <c r="P1619">
        <v>3</v>
      </c>
      <c r="Q1619" t="str">
        <f t="shared" si="26"/>
        <v>234</v>
      </c>
    </row>
    <row r="1620" spans="1:17" x14ac:dyDescent="0.25">
      <c r="A1620">
        <v>1619</v>
      </c>
      <c r="D1620">
        <v>136.49698699999999</v>
      </c>
      <c r="E1620" s="2">
        <v>2</v>
      </c>
      <c r="F1620">
        <v>160.31035599999998</v>
      </c>
      <c r="G1620" s="5">
        <v>3</v>
      </c>
      <c r="P1620">
        <v>2</v>
      </c>
      <c r="Q1620" t="str">
        <f t="shared" si="26"/>
        <v>23</v>
      </c>
    </row>
    <row r="1621" spans="1:17" x14ac:dyDescent="0.25">
      <c r="A1621">
        <v>1620</v>
      </c>
      <c r="D1621">
        <v>136.50316700000002</v>
      </c>
      <c r="E1621" s="2">
        <v>2</v>
      </c>
      <c r="F1621">
        <v>160.05525399999999</v>
      </c>
      <c r="G1621" s="5">
        <v>3</v>
      </c>
      <c r="P1621">
        <v>2</v>
      </c>
      <c r="Q1621" t="str">
        <f t="shared" si="26"/>
        <v>23</v>
      </c>
    </row>
    <row r="1622" spans="1:17" x14ac:dyDescent="0.25">
      <c r="A1622">
        <v>1621</v>
      </c>
      <c r="D1622">
        <v>136.45832100000001</v>
      </c>
      <c r="E1622" s="2">
        <v>2</v>
      </c>
      <c r="P1622">
        <v>1</v>
      </c>
      <c r="Q1622" t="str">
        <f t="shared" si="26"/>
        <v>2</v>
      </c>
    </row>
    <row r="1623" spans="1:17" x14ac:dyDescent="0.25">
      <c r="A1623">
        <v>1622</v>
      </c>
      <c r="D1623">
        <v>136.47811200000001</v>
      </c>
      <c r="E1623" s="2">
        <v>2</v>
      </c>
      <c r="P1623">
        <v>1</v>
      </c>
      <c r="Q1623" t="str">
        <f t="shared" si="26"/>
        <v>2</v>
      </c>
    </row>
    <row r="1624" spans="1:17" x14ac:dyDescent="0.25">
      <c r="A1624">
        <v>1623</v>
      </c>
      <c r="D1624">
        <v>136.47811200000001</v>
      </c>
      <c r="E1624" s="2">
        <v>2</v>
      </c>
      <c r="P1624">
        <v>1</v>
      </c>
      <c r="Q1624" t="str">
        <f t="shared" si="26"/>
        <v>2</v>
      </c>
    </row>
    <row r="1625" spans="1:17" x14ac:dyDescent="0.25">
      <c r="A1625">
        <v>1624</v>
      </c>
      <c r="B1625">
        <v>131.51163200000002</v>
      </c>
      <c r="C1625" s="3">
        <v>1</v>
      </c>
      <c r="D1625">
        <v>136.47811200000001</v>
      </c>
      <c r="E1625" s="2">
        <v>2</v>
      </c>
      <c r="P1625">
        <v>2</v>
      </c>
      <c r="Q1625" t="str">
        <f t="shared" si="26"/>
        <v>12</v>
      </c>
    </row>
    <row r="1626" spans="1:17" x14ac:dyDescent="0.25">
      <c r="A1626">
        <v>1625</v>
      </c>
      <c r="B1626">
        <v>131.47260399999999</v>
      </c>
      <c r="C1626" s="3">
        <v>1</v>
      </c>
      <c r="D1626">
        <v>136.47811200000001</v>
      </c>
      <c r="E1626" s="2">
        <v>2</v>
      </c>
      <c r="P1626">
        <v>2</v>
      </c>
      <c r="Q1626" t="str">
        <f t="shared" si="26"/>
        <v>12</v>
      </c>
    </row>
    <row r="1627" spans="1:17" x14ac:dyDescent="0.25">
      <c r="A1627">
        <v>1626</v>
      </c>
      <c r="B1627">
        <v>131.49943999999999</v>
      </c>
      <c r="C1627" s="3">
        <v>1</v>
      </c>
      <c r="D1627">
        <v>136.47811200000001</v>
      </c>
      <c r="E1627" s="2">
        <v>2</v>
      </c>
      <c r="P1627">
        <v>2</v>
      </c>
      <c r="Q1627" t="str">
        <f t="shared" si="26"/>
        <v>12</v>
      </c>
    </row>
    <row r="1628" spans="1:17" x14ac:dyDescent="0.25">
      <c r="A1628">
        <v>1627</v>
      </c>
      <c r="B1628">
        <v>131.51836900000001</v>
      </c>
      <c r="C1628" s="3">
        <v>1</v>
      </c>
      <c r="P1628">
        <v>1</v>
      </c>
      <c r="Q1628" t="str">
        <f t="shared" si="26"/>
        <v>1</v>
      </c>
    </row>
    <row r="1629" spans="1:17" x14ac:dyDescent="0.25">
      <c r="A1629">
        <v>1628</v>
      </c>
      <c r="B1629">
        <v>131.492604</v>
      </c>
      <c r="C1629" s="3">
        <v>1</v>
      </c>
      <c r="P1629">
        <v>1</v>
      </c>
      <c r="Q1629" t="str">
        <f t="shared" si="26"/>
        <v>1</v>
      </c>
    </row>
    <row r="1630" spans="1:17" x14ac:dyDescent="0.25">
      <c r="A1630">
        <v>1629</v>
      </c>
      <c r="B1630">
        <v>131.46132700000001</v>
      </c>
      <c r="C1630" s="3">
        <v>1</v>
      </c>
      <c r="P1630">
        <v>1</v>
      </c>
      <c r="Q1630" t="str">
        <f t="shared" si="26"/>
        <v>1</v>
      </c>
    </row>
    <row r="1631" spans="1:17" x14ac:dyDescent="0.25">
      <c r="A1631">
        <v>1630</v>
      </c>
      <c r="B1631">
        <v>131.56617399999999</v>
      </c>
      <c r="C1631" s="3">
        <v>1</v>
      </c>
      <c r="H1631">
        <v>132.69796100000002</v>
      </c>
      <c r="I1631" s="4">
        <v>4</v>
      </c>
      <c r="P1631">
        <v>2</v>
      </c>
      <c r="Q1631" t="str">
        <f t="shared" si="26"/>
        <v>14</v>
      </c>
    </row>
    <row r="1632" spans="1:17" x14ac:dyDescent="0.25">
      <c r="A1632">
        <v>1631</v>
      </c>
      <c r="B1632">
        <v>131.49566000000002</v>
      </c>
      <c r="C1632" s="3">
        <v>1</v>
      </c>
      <c r="H1632">
        <v>132.697293</v>
      </c>
      <c r="I1632" s="4">
        <v>4</v>
      </c>
      <c r="P1632">
        <v>2</v>
      </c>
      <c r="Q1632" t="str">
        <f t="shared" si="26"/>
        <v>14</v>
      </c>
    </row>
    <row r="1633" spans="1:17" x14ac:dyDescent="0.25">
      <c r="A1633">
        <v>1632</v>
      </c>
      <c r="B1633">
        <v>131.49566000000002</v>
      </c>
      <c r="C1633" s="3">
        <v>1</v>
      </c>
      <c r="H1633">
        <v>132.74719300000001</v>
      </c>
      <c r="I1633" s="4">
        <v>4</v>
      </c>
      <c r="P1633">
        <v>2</v>
      </c>
      <c r="Q1633" t="str">
        <f t="shared" si="26"/>
        <v>14</v>
      </c>
    </row>
    <row r="1634" spans="1:17" x14ac:dyDescent="0.25">
      <c r="A1634">
        <v>1633</v>
      </c>
      <c r="B1634">
        <v>131.49566000000002</v>
      </c>
      <c r="C1634" s="3">
        <v>1</v>
      </c>
      <c r="F1634">
        <v>132.09535700000001</v>
      </c>
      <c r="G1634" s="5">
        <v>3</v>
      </c>
      <c r="H1634">
        <v>132.746377</v>
      </c>
      <c r="I1634" s="4">
        <v>4</v>
      </c>
      <c r="P1634">
        <v>3</v>
      </c>
      <c r="Q1634" t="str">
        <f t="shared" si="26"/>
        <v>134</v>
      </c>
    </row>
    <row r="1635" spans="1:17" x14ac:dyDescent="0.25">
      <c r="A1635">
        <v>1634</v>
      </c>
      <c r="F1635">
        <v>132.19061400000001</v>
      </c>
      <c r="G1635" s="5">
        <v>3</v>
      </c>
      <c r="H1635">
        <v>132.77699000000001</v>
      </c>
      <c r="I1635" s="4">
        <v>4</v>
      </c>
      <c r="P1635">
        <v>2</v>
      </c>
      <c r="Q1635" t="str">
        <f t="shared" si="26"/>
        <v>34</v>
      </c>
    </row>
    <row r="1636" spans="1:17" x14ac:dyDescent="0.25">
      <c r="A1636">
        <v>1635</v>
      </c>
      <c r="F1636">
        <v>132.162091</v>
      </c>
      <c r="G1636" s="5">
        <v>3</v>
      </c>
      <c r="H1636">
        <v>132.79250400000001</v>
      </c>
      <c r="I1636" s="4">
        <v>4</v>
      </c>
      <c r="P1636">
        <v>2</v>
      </c>
      <c r="Q1636" t="str">
        <f t="shared" si="26"/>
        <v>34</v>
      </c>
    </row>
    <row r="1637" spans="1:17" x14ac:dyDescent="0.25">
      <c r="A1637">
        <v>1636</v>
      </c>
      <c r="F1637">
        <v>132.164693</v>
      </c>
      <c r="G1637" s="5">
        <v>3</v>
      </c>
      <c r="H1637">
        <v>132.822858</v>
      </c>
      <c r="I1637" s="4">
        <v>4</v>
      </c>
      <c r="P1637">
        <v>2</v>
      </c>
      <c r="Q1637" t="str">
        <f t="shared" si="26"/>
        <v>34</v>
      </c>
    </row>
    <row r="1638" spans="1:17" x14ac:dyDescent="0.25">
      <c r="A1638">
        <v>1637</v>
      </c>
      <c r="F1638">
        <v>132.27678800000001</v>
      </c>
      <c r="G1638" s="5">
        <v>3</v>
      </c>
      <c r="H1638">
        <v>132.86699000000002</v>
      </c>
      <c r="I1638" s="4">
        <v>4</v>
      </c>
      <c r="P1638">
        <v>2</v>
      </c>
      <c r="Q1638" t="str">
        <f t="shared" si="26"/>
        <v>34</v>
      </c>
    </row>
    <row r="1639" spans="1:17" x14ac:dyDescent="0.25">
      <c r="A1639">
        <v>1638</v>
      </c>
      <c r="F1639">
        <v>132.43320900000001</v>
      </c>
      <c r="G1639" s="5">
        <v>3</v>
      </c>
      <c r="H1639">
        <v>132.89020200000002</v>
      </c>
      <c r="I1639" s="4">
        <v>4</v>
      </c>
      <c r="P1639">
        <v>2</v>
      </c>
      <c r="Q1639" t="str">
        <f t="shared" si="26"/>
        <v>34</v>
      </c>
    </row>
    <row r="1640" spans="1:17" x14ac:dyDescent="0.25">
      <c r="A1640">
        <v>1639</v>
      </c>
      <c r="F1640">
        <v>132.35908599999999</v>
      </c>
      <c r="G1640" s="5">
        <v>3</v>
      </c>
      <c r="H1640">
        <v>132.91933900000001</v>
      </c>
      <c r="I1640" s="4">
        <v>4</v>
      </c>
      <c r="P1640">
        <v>2</v>
      </c>
      <c r="Q1640" t="str">
        <f t="shared" si="26"/>
        <v>34</v>
      </c>
    </row>
    <row r="1641" spans="1:17" x14ac:dyDescent="0.25">
      <c r="A1641">
        <v>1640</v>
      </c>
      <c r="D1641">
        <v>116.74188700000001</v>
      </c>
      <c r="E1641" s="2">
        <v>2</v>
      </c>
      <c r="F1641">
        <v>132.28428300000002</v>
      </c>
      <c r="G1641" s="5">
        <v>3</v>
      </c>
      <c r="H1641">
        <v>132.69796100000002</v>
      </c>
      <c r="I1641" s="4">
        <v>4</v>
      </c>
      <c r="P1641">
        <v>3</v>
      </c>
      <c r="Q1641" t="str">
        <f t="shared" si="26"/>
        <v>234</v>
      </c>
    </row>
    <row r="1642" spans="1:17" x14ac:dyDescent="0.25">
      <c r="A1642">
        <v>1641</v>
      </c>
      <c r="D1642">
        <v>116.77612000000001</v>
      </c>
      <c r="E1642" s="2">
        <v>2</v>
      </c>
      <c r="F1642">
        <v>132.28693800000002</v>
      </c>
      <c r="G1642" s="5">
        <v>3</v>
      </c>
      <c r="H1642">
        <v>132.69796100000002</v>
      </c>
      <c r="I1642" s="4">
        <v>4</v>
      </c>
      <c r="P1642">
        <v>3</v>
      </c>
      <c r="Q1642" t="str">
        <f t="shared" si="26"/>
        <v>234</v>
      </c>
    </row>
    <row r="1643" spans="1:17" x14ac:dyDescent="0.25">
      <c r="A1643">
        <v>1642</v>
      </c>
      <c r="D1643">
        <v>116.801278</v>
      </c>
      <c r="E1643" s="2">
        <v>2</v>
      </c>
      <c r="F1643">
        <v>132.09535700000001</v>
      </c>
      <c r="G1643" s="5">
        <v>3</v>
      </c>
      <c r="P1643">
        <v>2</v>
      </c>
      <c r="Q1643" t="str">
        <f t="shared" si="26"/>
        <v>23</v>
      </c>
    </row>
    <row r="1644" spans="1:17" x14ac:dyDescent="0.25">
      <c r="A1644">
        <v>1643</v>
      </c>
      <c r="D1644">
        <v>116.78780400000001</v>
      </c>
      <c r="E1644" s="2">
        <v>2</v>
      </c>
      <c r="P1644">
        <v>1</v>
      </c>
      <c r="Q1644" t="str">
        <f t="shared" si="26"/>
        <v>2</v>
      </c>
    </row>
    <row r="1645" spans="1:17" x14ac:dyDescent="0.25">
      <c r="A1645">
        <v>1644</v>
      </c>
      <c r="D1645">
        <v>116.74551100000001</v>
      </c>
      <c r="E1645" s="2">
        <v>2</v>
      </c>
      <c r="P1645">
        <v>1</v>
      </c>
      <c r="Q1645" t="str">
        <f t="shared" si="26"/>
        <v>2</v>
      </c>
    </row>
    <row r="1646" spans="1:17" x14ac:dyDescent="0.25">
      <c r="A1646">
        <v>1645</v>
      </c>
      <c r="D1646">
        <v>116.754693</v>
      </c>
      <c r="E1646" s="2">
        <v>2</v>
      </c>
      <c r="P1646">
        <v>1</v>
      </c>
      <c r="Q1646" t="str">
        <f t="shared" si="26"/>
        <v>2</v>
      </c>
    </row>
    <row r="1647" spans="1:17" x14ac:dyDescent="0.25">
      <c r="A1647">
        <v>1646</v>
      </c>
      <c r="D1647">
        <v>116.762196</v>
      </c>
      <c r="E1647" s="2">
        <v>2</v>
      </c>
      <c r="P1647">
        <v>1</v>
      </c>
      <c r="Q1647" t="str">
        <f t="shared" si="26"/>
        <v>2</v>
      </c>
    </row>
    <row r="1648" spans="1:17" x14ac:dyDescent="0.25">
      <c r="A1648">
        <v>1647</v>
      </c>
      <c r="B1648">
        <v>110.160256</v>
      </c>
      <c r="C1648" s="3">
        <v>1</v>
      </c>
      <c r="D1648">
        <v>116.75295700000001</v>
      </c>
      <c r="E1648" s="2">
        <v>2</v>
      </c>
      <c r="P1648">
        <v>2</v>
      </c>
      <c r="Q1648" t="str">
        <f t="shared" si="26"/>
        <v>12</v>
      </c>
    </row>
    <row r="1649" spans="1:17" x14ac:dyDescent="0.25">
      <c r="A1649">
        <v>1648</v>
      </c>
      <c r="B1649">
        <v>110.13800900000001</v>
      </c>
      <c r="C1649" s="3">
        <v>1</v>
      </c>
      <c r="D1649">
        <v>116.792294</v>
      </c>
      <c r="E1649" s="2">
        <v>2</v>
      </c>
      <c r="P1649">
        <v>2</v>
      </c>
      <c r="Q1649" t="str">
        <f t="shared" si="26"/>
        <v>12</v>
      </c>
    </row>
    <row r="1650" spans="1:17" x14ac:dyDescent="0.25">
      <c r="A1650">
        <v>1649</v>
      </c>
      <c r="B1650">
        <v>110.178471</v>
      </c>
      <c r="C1650" s="3">
        <v>1</v>
      </c>
      <c r="D1650">
        <v>116.766122</v>
      </c>
      <c r="E1650" s="2">
        <v>2</v>
      </c>
      <c r="P1650">
        <v>2</v>
      </c>
      <c r="Q1650" t="str">
        <f t="shared" si="26"/>
        <v>12</v>
      </c>
    </row>
    <row r="1651" spans="1:17" x14ac:dyDescent="0.25">
      <c r="A1651">
        <v>1650</v>
      </c>
      <c r="B1651">
        <v>110.145512</v>
      </c>
      <c r="C1651" s="3">
        <v>1</v>
      </c>
      <c r="D1651">
        <v>116.74188700000001</v>
      </c>
      <c r="E1651" s="2">
        <v>2</v>
      </c>
      <c r="P1651">
        <v>2</v>
      </c>
      <c r="Q1651" t="str">
        <f t="shared" si="26"/>
        <v>12</v>
      </c>
    </row>
    <row r="1652" spans="1:17" x14ac:dyDescent="0.25">
      <c r="A1652">
        <v>1651</v>
      </c>
      <c r="B1652">
        <v>110.11979400000001</v>
      </c>
      <c r="C1652" s="3">
        <v>1</v>
      </c>
      <c r="P1652">
        <v>1</v>
      </c>
      <c r="Q1652" t="str">
        <f t="shared" si="26"/>
        <v>1</v>
      </c>
    </row>
    <row r="1653" spans="1:17" x14ac:dyDescent="0.25">
      <c r="A1653">
        <v>1652</v>
      </c>
      <c r="B1653">
        <v>110.15805900000001</v>
      </c>
      <c r="C1653" s="3">
        <v>1</v>
      </c>
      <c r="P1653">
        <v>1</v>
      </c>
      <c r="Q1653" t="str">
        <f t="shared" si="26"/>
        <v>1</v>
      </c>
    </row>
    <row r="1654" spans="1:17" x14ac:dyDescent="0.25">
      <c r="A1654">
        <v>1653</v>
      </c>
      <c r="B1654">
        <v>110.15459100000001</v>
      </c>
      <c r="C1654" s="3">
        <v>1</v>
      </c>
      <c r="P1654">
        <v>1</v>
      </c>
      <c r="Q1654" t="str">
        <f t="shared" si="26"/>
        <v>1</v>
      </c>
    </row>
    <row r="1655" spans="1:17" x14ac:dyDescent="0.25">
      <c r="A1655">
        <v>1654</v>
      </c>
      <c r="B1655">
        <v>110.12831600000001</v>
      </c>
      <c r="C1655" s="3">
        <v>1</v>
      </c>
      <c r="P1655">
        <v>1</v>
      </c>
      <c r="Q1655" t="str">
        <f t="shared" si="26"/>
        <v>1</v>
      </c>
    </row>
    <row r="1656" spans="1:17" x14ac:dyDescent="0.25">
      <c r="A1656">
        <v>1655</v>
      </c>
      <c r="B1656">
        <v>110.160256</v>
      </c>
      <c r="C1656" s="3">
        <v>1</v>
      </c>
      <c r="H1656">
        <v>110.973927</v>
      </c>
      <c r="I1656" s="4">
        <v>4</v>
      </c>
      <c r="P1656">
        <v>2</v>
      </c>
      <c r="Q1656" t="str">
        <f t="shared" si="26"/>
        <v>14</v>
      </c>
    </row>
    <row r="1657" spans="1:17" x14ac:dyDescent="0.25">
      <c r="A1657">
        <v>1656</v>
      </c>
      <c r="B1657">
        <v>110.160256</v>
      </c>
      <c r="C1657" s="3">
        <v>1</v>
      </c>
      <c r="H1657">
        <v>111.00694000000001</v>
      </c>
      <c r="I1657" s="4">
        <v>4</v>
      </c>
      <c r="P1657">
        <v>2</v>
      </c>
      <c r="Q1657" t="str">
        <f t="shared" si="26"/>
        <v>14</v>
      </c>
    </row>
    <row r="1658" spans="1:17" x14ac:dyDescent="0.25">
      <c r="A1658">
        <v>1657</v>
      </c>
      <c r="F1658">
        <v>110.50841600000001</v>
      </c>
      <c r="G1658" s="5">
        <v>3</v>
      </c>
      <c r="H1658">
        <v>111.014233</v>
      </c>
      <c r="I1658" s="4">
        <v>4</v>
      </c>
      <c r="P1658">
        <v>2</v>
      </c>
      <c r="Q1658" t="str">
        <f t="shared" si="26"/>
        <v>34</v>
      </c>
    </row>
    <row r="1659" spans="1:17" x14ac:dyDescent="0.25">
      <c r="A1659">
        <v>1658</v>
      </c>
      <c r="F1659">
        <v>110.498009</v>
      </c>
      <c r="G1659" s="5">
        <v>3</v>
      </c>
      <c r="H1659">
        <v>111.067498</v>
      </c>
      <c r="I1659" s="4">
        <v>4</v>
      </c>
      <c r="P1659">
        <v>2</v>
      </c>
      <c r="Q1659" t="str">
        <f t="shared" si="26"/>
        <v>34</v>
      </c>
    </row>
    <row r="1660" spans="1:17" x14ac:dyDescent="0.25">
      <c r="A1660">
        <v>1659</v>
      </c>
      <c r="F1660">
        <v>110.46061</v>
      </c>
      <c r="G1660" s="5">
        <v>3</v>
      </c>
      <c r="H1660">
        <v>111.07051200000001</v>
      </c>
      <c r="I1660" s="4">
        <v>4</v>
      </c>
      <c r="P1660">
        <v>2</v>
      </c>
      <c r="Q1660" t="str">
        <f t="shared" si="26"/>
        <v>34</v>
      </c>
    </row>
    <row r="1661" spans="1:17" x14ac:dyDescent="0.25">
      <c r="A1661">
        <v>1660</v>
      </c>
      <c r="F1661">
        <v>110.525204</v>
      </c>
      <c r="G1661" s="5">
        <v>3</v>
      </c>
      <c r="H1661">
        <v>111.05984600000001</v>
      </c>
      <c r="I1661" s="4">
        <v>4</v>
      </c>
      <c r="P1661">
        <v>2</v>
      </c>
      <c r="Q1661" t="str">
        <f t="shared" si="26"/>
        <v>34</v>
      </c>
    </row>
    <row r="1662" spans="1:17" x14ac:dyDescent="0.25">
      <c r="A1662">
        <v>1661</v>
      </c>
      <c r="F1662">
        <v>110.52806200000001</v>
      </c>
      <c r="G1662" s="5">
        <v>3</v>
      </c>
      <c r="H1662">
        <v>111.08688800000002</v>
      </c>
      <c r="I1662" s="4">
        <v>4</v>
      </c>
      <c r="P1662">
        <v>2</v>
      </c>
      <c r="Q1662" t="str">
        <f t="shared" si="26"/>
        <v>34</v>
      </c>
    </row>
    <row r="1663" spans="1:17" x14ac:dyDescent="0.25">
      <c r="A1663">
        <v>1662</v>
      </c>
      <c r="F1663">
        <v>110.52928600000001</v>
      </c>
      <c r="G1663" s="5">
        <v>3</v>
      </c>
      <c r="H1663">
        <v>111.076379</v>
      </c>
      <c r="I1663" s="4">
        <v>4</v>
      </c>
      <c r="P1663">
        <v>2</v>
      </c>
      <c r="Q1663" t="str">
        <f t="shared" si="26"/>
        <v>34</v>
      </c>
    </row>
    <row r="1664" spans="1:17" x14ac:dyDescent="0.25">
      <c r="A1664">
        <v>1663</v>
      </c>
      <c r="F1664">
        <v>110.48219400000001</v>
      </c>
      <c r="G1664" s="5">
        <v>3</v>
      </c>
      <c r="H1664">
        <v>111.08612100000001</v>
      </c>
      <c r="I1664" s="4">
        <v>4</v>
      </c>
      <c r="P1664">
        <v>2</v>
      </c>
      <c r="Q1664" t="str">
        <f t="shared" si="26"/>
        <v>34</v>
      </c>
    </row>
    <row r="1665" spans="1:17" x14ac:dyDescent="0.25">
      <c r="A1665">
        <v>1664</v>
      </c>
      <c r="D1665">
        <v>93.681172000000004</v>
      </c>
      <c r="E1665" s="2">
        <v>2</v>
      </c>
      <c r="F1665">
        <v>110.54117300000001</v>
      </c>
      <c r="G1665" s="5">
        <v>3</v>
      </c>
      <c r="H1665">
        <v>111.021123</v>
      </c>
      <c r="I1665" s="4">
        <v>4</v>
      </c>
      <c r="P1665">
        <v>3</v>
      </c>
      <c r="Q1665" t="str">
        <f t="shared" si="26"/>
        <v>234</v>
      </c>
    </row>
    <row r="1666" spans="1:17" x14ac:dyDescent="0.25">
      <c r="A1666">
        <v>1665</v>
      </c>
      <c r="D1666">
        <v>93.653062000000006</v>
      </c>
      <c r="E1666" s="2">
        <v>2</v>
      </c>
      <c r="F1666">
        <v>110.50841600000001</v>
      </c>
      <c r="G1666" s="5">
        <v>3</v>
      </c>
      <c r="H1666">
        <v>110.94280700000002</v>
      </c>
      <c r="I1666" s="4">
        <v>4</v>
      </c>
      <c r="P1666">
        <v>3</v>
      </c>
      <c r="Q1666" t="str">
        <f t="shared" ref="Q1666:Q1729" si="27">CONCATENATE(C1666,E1666,G1666,I1666)</f>
        <v>234</v>
      </c>
    </row>
    <row r="1667" spans="1:17" x14ac:dyDescent="0.25">
      <c r="A1667">
        <v>1666</v>
      </c>
      <c r="D1667">
        <v>93.662907000000004</v>
      </c>
      <c r="E1667" s="2">
        <v>2</v>
      </c>
      <c r="P1667">
        <v>1</v>
      </c>
      <c r="Q1667" t="str">
        <f t="shared" si="27"/>
        <v>2</v>
      </c>
    </row>
    <row r="1668" spans="1:17" x14ac:dyDescent="0.25">
      <c r="A1668">
        <v>1667</v>
      </c>
      <c r="D1668">
        <v>93.664897000000011</v>
      </c>
      <c r="E1668" s="2">
        <v>2</v>
      </c>
      <c r="P1668">
        <v>1</v>
      </c>
      <c r="Q1668" t="str">
        <f t="shared" si="27"/>
        <v>2</v>
      </c>
    </row>
    <row r="1669" spans="1:17" x14ac:dyDescent="0.25">
      <c r="A1669">
        <v>1668</v>
      </c>
      <c r="D1669">
        <v>93.636685</v>
      </c>
      <c r="E1669" s="2">
        <v>2</v>
      </c>
      <c r="P1669">
        <v>1</v>
      </c>
      <c r="Q1669" t="str">
        <f t="shared" si="27"/>
        <v>2</v>
      </c>
    </row>
    <row r="1670" spans="1:17" x14ac:dyDescent="0.25">
      <c r="A1670">
        <v>1669</v>
      </c>
      <c r="D1670">
        <v>93.632449000000008</v>
      </c>
      <c r="E1670" s="2">
        <v>2</v>
      </c>
      <c r="P1670">
        <v>1</v>
      </c>
      <c r="Q1670" t="str">
        <f t="shared" si="27"/>
        <v>2</v>
      </c>
    </row>
    <row r="1671" spans="1:17" x14ac:dyDescent="0.25">
      <c r="A1671">
        <v>1670</v>
      </c>
      <c r="B1671">
        <v>87.534337000000008</v>
      </c>
      <c r="C1671" s="3">
        <v>1</v>
      </c>
      <c r="D1671">
        <v>93.662040000000005</v>
      </c>
      <c r="E1671" s="2">
        <v>2</v>
      </c>
      <c r="P1671">
        <v>2</v>
      </c>
      <c r="Q1671" t="str">
        <f t="shared" si="27"/>
        <v>12</v>
      </c>
    </row>
    <row r="1672" spans="1:17" x14ac:dyDescent="0.25">
      <c r="A1672">
        <v>1671</v>
      </c>
      <c r="B1672">
        <v>87.533725000000004</v>
      </c>
      <c r="C1672" s="3">
        <v>1</v>
      </c>
      <c r="D1672">
        <v>93.61091900000001</v>
      </c>
      <c r="E1672" s="2">
        <v>2</v>
      </c>
      <c r="P1672">
        <v>2</v>
      </c>
      <c r="Q1672" t="str">
        <f t="shared" si="27"/>
        <v>12</v>
      </c>
    </row>
    <row r="1673" spans="1:17" x14ac:dyDescent="0.25">
      <c r="A1673">
        <v>1672</v>
      </c>
      <c r="B1673">
        <v>87.54520500000001</v>
      </c>
      <c r="C1673" s="3">
        <v>1</v>
      </c>
      <c r="D1673">
        <v>93.633113000000009</v>
      </c>
      <c r="E1673" s="2">
        <v>2</v>
      </c>
      <c r="P1673">
        <v>2</v>
      </c>
      <c r="Q1673" t="str">
        <f t="shared" si="27"/>
        <v>12</v>
      </c>
    </row>
    <row r="1674" spans="1:17" x14ac:dyDescent="0.25">
      <c r="A1674">
        <v>1673</v>
      </c>
      <c r="B1674">
        <v>87.59923400000001</v>
      </c>
      <c r="C1674" s="3">
        <v>1</v>
      </c>
      <c r="D1674">
        <v>93.681172000000004</v>
      </c>
      <c r="E1674" s="2">
        <v>2</v>
      </c>
      <c r="P1674">
        <v>2</v>
      </c>
      <c r="Q1674" t="str">
        <f t="shared" si="27"/>
        <v>12</v>
      </c>
    </row>
    <row r="1675" spans="1:17" x14ac:dyDescent="0.25">
      <c r="A1675">
        <v>1674</v>
      </c>
      <c r="B1675">
        <v>87.599847000000011</v>
      </c>
      <c r="C1675" s="3">
        <v>1</v>
      </c>
      <c r="P1675">
        <v>1</v>
      </c>
      <c r="Q1675" t="str">
        <f t="shared" si="27"/>
        <v>1</v>
      </c>
    </row>
    <row r="1676" spans="1:17" x14ac:dyDescent="0.25">
      <c r="A1676">
        <v>1675</v>
      </c>
      <c r="B1676">
        <v>87.613009000000005</v>
      </c>
      <c r="C1676" s="3">
        <v>1</v>
      </c>
      <c r="P1676">
        <v>1</v>
      </c>
      <c r="Q1676" t="str">
        <f t="shared" si="27"/>
        <v>1</v>
      </c>
    </row>
    <row r="1677" spans="1:17" x14ac:dyDescent="0.25">
      <c r="A1677">
        <v>1676</v>
      </c>
      <c r="B1677">
        <v>87.592856000000012</v>
      </c>
      <c r="C1677" s="3">
        <v>1</v>
      </c>
      <c r="P1677">
        <v>1</v>
      </c>
      <c r="Q1677" t="str">
        <f t="shared" si="27"/>
        <v>1</v>
      </c>
    </row>
    <row r="1678" spans="1:17" x14ac:dyDescent="0.25">
      <c r="A1678">
        <v>1677</v>
      </c>
      <c r="B1678">
        <v>87.587040999999999</v>
      </c>
      <c r="C1678" s="3">
        <v>1</v>
      </c>
      <c r="P1678">
        <v>1</v>
      </c>
      <c r="Q1678" t="str">
        <f t="shared" si="27"/>
        <v>1</v>
      </c>
    </row>
    <row r="1679" spans="1:17" x14ac:dyDescent="0.25">
      <c r="A1679">
        <v>1678</v>
      </c>
      <c r="B1679">
        <v>87.545510000000007</v>
      </c>
      <c r="C1679" s="3">
        <v>1</v>
      </c>
      <c r="H1679">
        <v>88.006989000000004</v>
      </c>
      <c r="I1679" s="4">
        <v>4</v>
      </c>
      <c r="P1679">
        <v>2</v>
      </c>
      <c r="Q1679" t="str">
        <f t="shared" si="27"/>
        <v>14</v>
      </c>
    </row>
    <row r="1680" spans="1:17" x14ac:dyDescent="0.25">
      <c r="A1680">
        <v>1679</v>
      </c>
      <c r="B1680">
        <v>87.534337000000008</v>
      </c>
      <c r="C1680" s="3">
        <v>1</v>
      </c>
      <c r="H1680">
        <v>88.039336000000006</v>
      </c>
      <c r="I1680" s="4">
        <v>4</v>
      </c>
      <c r="P1680">
        <v>2</v>
      </c>
      <c r="Q1680" t="str">
        <f t="shared" si="27"/>
        <v>14</v>
      </c>
    </row>
    <row r="1681" spans="1:17" x14ac:dyDescent="0.25">
      <c r="A1681">
        <v>1680</v>
      </c>
      <c r="F1681">
        <v>87.154031000000003</v>
      </c>
      <c r="G1681" s="5">
        <v>3</v>
      </c>
      <c r="H1681">
        <v>88.052296000000013</v>
      </c>
      <c r="I1681" s="4">
        <v>4</v>
      </c>
      <c r="P1681">
        <v>2</v>
      </c>
      <c r="Q1681" t="str">
        <f t="shared" si="27"/>
        <v>34</v>
      </c>
    </row>
    <row r="1682" spans="1:17" x14ac:dyDescent="0.25">
      <c r="A1682">
        <v>1681</v>
      </c>
      <c r="F1682">
        <v>87.165305000000004</v>
      </c>
      <c r="G1682" s="5">
        <v>3</v>
      </c>
      <c r="H1682">
        <v>88.038419000000005</v>
      </c>
      <c r="I1682" s="4">
        <v>4</v>
      </c>
      <c r="P1682">
        <v>2</v>
      </c>
      <c r="Q1682" t="str">
        <f t="shared" si="27"/>
        <v>34</v>
      </c>
    </row>
    <row r="1683" spans="1:17" x14ac:dyDescent="0.25">
      <c r="A1683">
        <v>1682</v>
      </c>
      <c r="F1683">
        <v>87.140866000000003</v>
      </c>
      <c r="G1683" s="5">
        <v>3</v>
      </c>
      <c r="H1683">
        <v>88.026990000000012</v>
      </c>
      <c r="I1683" s="4">
        <v>4</v>
      </c>
      <c r="P1683">
        <v>2</v>
      </c>
      <c r="Q1683" t="str">
        <f t="shared" si="27"/>
        <v>34</v>
      </c>
    </row>
    <row r="1684" spans="1:17" x14ac:dyDescent="0.25">
      <c r="A1684">
        <v>1683</v>
      </c>
      <c r="F1684">
        <v>87.078213000000005</v>
      </c>
      <c r="G1684" s="5">
        <v>3</v>
      </c>
      <c r="H1684">
        <v>88.030408000000008</v>
      </c>
      <c r="I1684" s="4">
        <v>4</v>
      </c>
      <c r="P1684">
        <v>2</v>
      </c>
      <c r="Q1684" t="str">
        <f t="shared" si="27"/>
        <v>34</v>
      </c>
    </row>
    <row r="1685" spans="1:17" x14ac:dyDescent="0.25">
      <c r="A1685">
        <v>1684</v>
      </c>
      <c r="F1685">
        <v>87.145919000000006</v>
      </c>
      <c r="G1685" s="5">
        <v>3</v>
      </c>
      <c r="H1685">
        <v>88.026223000000002</v>
      </c>
      <c r="I1685" s="4">
        <v>4</v>
      </c>
      <c r="P1685">
        <v>2</v>
      </c>
      <c r="Q1685" t="str">
        <f t="shared" si="27"/>
        <v>34</v>
      </c>
    </row>
    <row r="1686" spans="1:17" x14ac:dyDescent="0.25">
      <c r="A1686">
        <v>1685</v>
      </c>
      <c r="D1686">
        <v>75.071480000000008</v>
      </c>
      <c r="E1686" s="2">
        <v>2</v>
      </c>
      <c r="F1686">
        <v>87.178317000000007</v>
      </c>
      <c r="G1686" s="5">
        <v>3</v>
      </c>
      <c r="H1686">
        <v>88.05954100000001</v>
      </c>
      <c r="I1686" s="4">
        <v>4</v>
      </c>
      <c r="P1686">
        <v>3</v>
      </c>
      <c r="Q1686" t="str">
        <f t="shared" si="27"/>
        <v>234</v>
      </c>
    </row>
    <row r="1687" spans="1:17" x14ac:dyDescent="0.25">
      <c r="A1687">
        <v>1686</v>
      </c>
      <c r="D1687">
        <v>75.071480000000008</v>
      </c>
      <c r="E1687" s="2">
        <v>2</v>
      </c>
      <c r="F1687">
        <v>87.174693000000005</v>
      </c>
      <c r="G1687" s="5">
        <v>3</v>
      </c>
      <c r="H1687">
        <v>88.038930000000008</v>
      </c>
      <c r="I1687" s="4">
        <v>4</v>
      </c>
      <c r="P1687">
        <v>3</v>
      </c>
      <c r="Q1687" t="str">
        <f t="shared" si="27"/>
        <v>234</v>
      </c>
    </row>
    <row r="1688" spans="1:17" x14ac:dyDescent="0.25">
      <c r="A1688">
        <v>1687</v>
      </c>
      <c r="D1688">
        <v>75.050867000000011</v>
      </c>
      <c r="E1688" s="2">
        <v>2</v>
      </c>
      <c r="F1688">
        <v>87.093776000000005</v>
      </c>
      <c r="G1688" s="5">
        <v>3</v>
      </c>
      <c r="H1688">
        <v>88.006989000000004</v>
      </c>
      <c r="I1688" s="4">
        <v>4</v>
      </c>
      <c r="P1688">
        <v>3</v>
      </c>
      <c r="Q1688" t="str">
        <f t="shared" si="27"/>
        <v>234</v>
      </c>
    </row>
    <row r="1689" spans="1:17" x14ac:dyDescent="0.25">
      <c r="A1689">
        <v>1688</v>
      </c>
      <c r="D1689">
        <v>75.062653000000012</v>
      </c>
      <c r="E1689" s="2">
        <v>2</v>
      </c>
      <c r="F1689">
        <v>87.154031000000003</v>
      </c>
      <c r="G1689" s="5">
        <v>3</v>
      </c>
      <c r="P1689">
        <v>2</v>
      </c>
      <c r="Q1689" t="str">
        <f t="shared" si="27"/>
        <v>23</v>
      </c>
    </row>
    <row r="1690" spans="1:17" x14ac:dyDescent="0.25">
      <c r="A1690">
        <v>1689</v>
      </c>
      <c r="D1690">
        <v>75.067704000000006</v>
      </c>
      <c r="E1690" s="2">
        <v>2</v>
      </c>
      <c r="F1690">
        <v>87.154031000000003</v>
      </c>
      <c r="G1690" s="5">
        <v>3</v>
      </c>
      <c r="P1690">
        <v>2</v>
      </c>
      <c r="Q1690" t="str">
        <f t="shared" si="27"/>
        <v>23</v>
      </c>
    </row>
    <row r="1691" spans="1:17" x14ac:dyDescent="0.25">
      <c r="A1691">
        <v>1690</v>
      </c>
      <c r="D1691">
        <v>75.076174000000009</v>
      </c>
      <c r="E1691" s="2">
        <v>2</v>
      </c>
      <c r="P1691">
        <v>1</v>
      </c>
      <c r="Q1691" t="str">
        <f t="shared" si="27"/>
        <v>2</v>
      </c>
    </row>
    <row r="1692" spans="1:17" x14ac:dyDescent="0.25">
      <c r="A1692">
        <v>1691</v>
      </c>
      <c r="D1692">
        <v>75.072500000000005</v>
      </c>
      <c r="E1692" s="2">
        <v>2</v>
      </c>
      <c r="P1692">
        <v>1</v>
      </c>
      <c r="Q1692" t="str">
        <f t="shared" si="27"/>
        <v>2</v>
      </c>
    </row>
    <row r="1693" spans="1:17" x14ac:dyDescent="0.25">
      <c r="A1693">
        <v>1692</v>
      </c>
      <c r="B1693">
        <v>69.259171000000009</v>
      </c>
      <c r="C1693" s="3">
        <v>1</v>
      </c>
      <c r="D1693">
        <v>75.045051000000001</v>
      </c>
      <c r="E1693" s="2">
        <v>2</v>
      </c>
      <c r="P1693">
        <v>2</v>
      </c>
      <c r="Q1693" t="str">
        <f t="shared" si="27"/>
        <v>12</v>
      </c>
    </row>
    <row r="1694" spans="1:17" x14ac:dyDescent="0.25">
      <c r="A1694">
        <v>1693</v>
      </c>
      <c r="B1694">
        <v>69.280574999999999</v>
      </c>
      <c r="C1694" s="3">
        <v>1</v>
      </c>
      <c r="D1694">
        <v>75.073316000000005</v>
      </c>
      <c r="E1694" s="2">
        <v>2</v>
      </c>
      <c r="P1694">
        <v>2</v>
      </c>
      <c r="Q1694" t="str">
        <f t="shared" si="27"/>
        <v>12</v>
      </c>
    </row>
    <row r="1695" spans="1:17" x14ac:dyDescent="0.25">
      <c r="A1695">
        <v>1694</v>
      </c>
      <c r="B1695">
        <v>69.303959000000006</v>
      </c>
      <c r="C1695" s="3">
        <v>1</v>
      </c>
      <c r="D1695">
        <v>75.062398000000002</v>
      </c>
      <c r="E1695" s="2">
        <v>2</v>
      </c>
      <c r="P1695">
        <v>2</v>
      </c>
      <c r="Q1695" t="str">
        <f t="shared" si="27"/>
        <v>12</v>
      </c>
    </row>
    <row r="1696" spans="1:17" x14ac:dyDescent="0.25">
      <c r="A1696">
        <v>1695</v>
      </c>
      <c r="B1696">
        <v>69.298541999999998</v>
      </c>
      <c r="C1696" s="3">
        <v>1</v>
      </c>
      <c r="D1696">
        <v>75.071480000000008</v>
      </c>
      <c r="E1696" s="2">
        <v>2</v>
      </c>
      <c r="P1696">
        <v>2</v>
      </c>
      <c r="Q1696" t="str">
        <f t="shared" si="27"/>
        <v>12</v>
      </c>
    </row>
    <row r="1697" spans="1:17" x14ac:dyDescent="0.25">
      <c r="A1697">
        <v>1696</v>
      </c>
      <c r="B1697">
        <v>69.280945000000003</v>
      </c>
      <c r="C1697" s="3">
        <v>1</v>
      </c>
      <c r="D1697">
        <v>75.071480000000008</v>
      </c>
      <c r="E1697" s="2">
        <v>2</v>
      </c>
      <c r="P1697">
        <v>2</v>
      </c>
      <c r="Q1697" t="str">
        <f t="shared" si="27"/>
        <v>12</v>
      </c>
    </row>
    <row r="1698" spans="1:17" x14ac:dyDescent="0.25">
      <c r="A1698">
        <v>1697</v>
      </c>
      <c r="B1698">
        <v>69.311096000000006</v>
      </c>
      <c r="C1698" s="3">
        <v>1</v>
      </c>
      <c r="P1698">
        <v>1</v>
      </c>
      <c r="Q1698" t="str">
        <f t="shared" si="27"/>
        <v>1</v>
      </c>
    </row>
    <row r="1699" spans="1:17" x14ac:dyDescent="0.25">
      <c r="A1699">
        <v>1698</v>
      </c>
      <c r="B1699">
        <v>69.388958000000002</v>
      </c>
      <c r="C1699" s="3">
        <v>1</v>
      </c>
      <c r="P1699">
        <v>1</v>
      </c>
      <c r="Q1699" t="str">
        <f t="shared" si="27"/>
        <v>1</v>
      </c>
    </row>
    <row r="1700" spans="1:17" x14ac:dyDescent="0.25">
      <c r="A1700">
        <v>1699</v>
      </c>
      <c r="B1700">
        <v>69.380211000000003</v>
      </c>
      <c r="C1700" s="3">
        <v>1</v>
      </c>
      <c r="P1700">
        <v>1</v>
      </c>
      <c r="Q1700" t="str">
        <f t="shared" si="27"/>
        <v>1</v>
      </c>
    </row>
    <row r="1701" spans="1:17" x14ac:dyDescent="0.25">
      <c r="A1701">
        <v>1700</v>
      </c>
      <c r="B1701">
        <v>69.345055000000002</v>
      </c>
      <c r="C1701" s="3">
        <v>1</v>
      </c>
      <c r="H1701">
        <v>71.650357000000014</v>
      </c>
      <c r="I1701" s="4">
        <v>4</v>
      </c>
      <c r="P1701">
        <v>2</v>
      </c>
      <c r="Q1701" t="str">
        <f t="shared" si="27"/>
        <v>14</v>
      </c>
    </row>
    <row r="1702" spans="1:17" x14ac:dyDescent="0.25">
      <c r="A1702">
        <v>1701</v>
      </c>
      <c r="B1702">
        <v>69.259171000000009</v>
      </c>
      <c r="C1702" s="3">
        <v>1</v>
      </c>
      <c r="H1702">
        <v>71.652500000000003</v>
      </c>
      <c r="I1702" s="4">
        <v>4</v>
      </c>
      <c r="P1702">
        <v>2</v>
      </c>
      <c r="Q1702" t="str">
        <f t="shared" si="27"/>
        <v>14</v>
      </c>
    </row>
    <row r="1703" spans="1:17" x14ac:dyDescent="0.25">
      <c r="A1703">
        <v>1702</v>
      </c>
      <c r="B1703">
        <v>69.259171000000009</v>
      </c>
      <c r="C1703" s="3">
        <v>1</v>
      </c>
      <c r="H1703">
        <v>71.667857000000012</v>
      </c>
      <c r="I1703" s="4">
        <v>4</v>
      </c>
      <c r="P1703">
        <v>2</v>
      </c>
      <c r="Q1703" t="str">
        <f t="shared" si="27"/>
        <v>14</v>
      </c>
    </row>
    <row r="1704" spans="1:17" x14ac:dyDescent="0.25">
      <c r="A1704">
        <v>1703</v>
      </c>
      <c r="F1704">
        <v>68.894454999999994</v>
      </c>
      <c r="G1704" s="5">
        <v>3</v>
      </c>
      <c r="H1704">
        <v>71.663775000000001</v>
      </c>
      <c r="I1704" s="4">
        <v>4</v>
      </c>
      <c r="P1704">
        <v>2</v>
      </c>
      <c r="Q1704" t="str">
        <f t="shared" si="27"/>
        <v>34</v>
      </c>
    </row>
    <row r="1705" spans="1:17" x14ac:dyDescent="0.25">
      <c r="A1705">
        <v>1704</v>
      </c>
      <c r="F1705">
        <v>68.933562999999992</v>
      </c>
      <c r="G1705" s="5">
        <v>3</v>
      </c>
      <c r="H1705">
        <v>71.646224000000004</v>
      </c>
      <c r="I1705" s="4">
        <v>4</v>
      </c>
      <c r="P1705">
        <v>2</v>
      </c>
      <c r="Q1705" t="str">
        <f t="shared" si="27"/>
        <v>34</v>
      </c>
    </row>
    <row r="1706" spans="1:17" x14ac:dyDescent="0.25">
      <c r="A1706">
        <v>1705</v>
      </c>
      <c r="F1706">
        <v>68.882839000000004</v>
      </c>
      <c r="G1706" s="5">
        <v>3</v>
      </c>
      <c r="H1706">
        <v>71.657398000000001</v>
      </c>
      <c r="I1706" s="4">
        <v>4</v>
      </c>
      <c r="P1706">
        <v>2</v>
      </c>
      <c r="Q1706" t="str">
        <f t="shared" si="27"/>
        <v>34</v>
      </c>
    </row>
    <row r="1707" spans="1:17" x14ac:dyDescent="0.25">
      <c r="A1707">
        <v>1706</v>
      </c>
      <c r="F1707">
        <v>68.917526000000009</v>
      </c>
      <c r="G1707" s="5">
        <v>3</v>
      </c>
      <c r="H1707">
        <v>71.668469000000002</v>
      </c>
      <c r="I1707" s="4">
        <v>4</v>
      </c>
      <c r="P1707">
        <v>2</v>
      </c>
      <c r="Q1707" t="str">
        <f t="shared" si="27"/>
        <v>34</v>
      </c>
    </row>
    <row r="1708" spans="1:17" x14ac:dyDescent="0.25">
      <c r="A1708">
        <v>1707</v>
      </c>
      <c r="F1708">
        <v>68.93565000000001</v>
      </c>
      <c r="G1708" s="5">
        <v>3</v>
      </c>
      <c r="H1708">
        <v>71.653980000000004</v>
      </c>
      <c r="I1708" s="4">
        <v>4</v>
      </c>
      <c r="P1708">
        <v>2</v>
      </c>
      <c r="Q1708" t="str">
        <f t="shared" si="27"/>
        <v>34</v>
      </c>
    </row>
    <row r="1709" spans="1:17" x14ac:dyDescent="0.25">
      <c r="A1709">
        <v>1708</v>
      </c>
      <c r="D1709">
        <v>56.471741000000002</v>
      </c>
      <c r="E1709" s="2">
        <v>2</v>
      </c>
      <c r="F1709">
        <v>68.996841000000003</v>
      </c>
      <c r="G1709" s="5">
        <v>3</v>
      </c>
      <c r="H1709">
        <v>71.683929000000006</v>
      </c>
      <c r="I1709" s="4">
        <v>4</v>
      </c>
      <c r="P1709">
        <v>3</v>
      </c>
      <c r="Q1709" t="str">
        <f t="shared" si="27"/>
        <v>234</v>
      </c>
    </row>
    <row r="1710" spans="1:17" x14ac:dyDescent="0.25">
      <c r="A1710">
        <v>1709</v>
      </c>
      <c r="D1710">
        <v>56.499603</v>
      </c>
      <c r="E1710" s="2">
        <v>2</v>
      </c>
      <c r="F1710">
        <v>68.976116000000005</v>
      </c>
      <c r="G1710" s="5">
        <v>3</v>
      </c>
      <c r="H1710">
        <v>71.659490000000005</v>
      </c>
      <c r="I1710" s="4">
        <v>4</v>
      </c>
      <c r="P1710">
        <v>3</v>
      </c>
      <c r="Q1710" t="str">
        <f t="shared" si="27"/>
        <v>234</v>
      </c>
    </row>
    <row r="1711" spans="1:17" x14ac:dyDescent="0.25">
      <c r="A1711">
        <v>1710</v>
      </c>
      <c r="D1711">
        <v>56.483772000000002</v>
      </c>
      <c r="E1711" s="2">
        <v>2</v>
      </c>
      <c r="F1711">
        <v>69.008404000000013</v>
      </c>
      <c r="G1711" s="5">
        <v>3</v>
      </c>
      <c r="H1711">
        <v>71.650357000000014</v>
      </c>
      <c r="I1711" s="4">
        <v>4</v>
      </c>
      <c r="P1711">
        <v>3</v>
      </c>
      <c r="Q1711" t="str">
        <f t="shared" si="27"/>
        <v>234</v>
      </c>
    </row>
    <row r="1712" spans="1:17" x14ac:dyDescent="0.25">
      <c r="A1712">
        <v>1711</v>
      </c>
      <c r="D1712">
        <v>56.458302000000003</v>
      </c>
      <c r="E1712" s="2">
        <v>2</v>
      </c>
      <c r="F1712">
        <v>68.995907000000003</v>
      </c>
      <c r="G1712" s="5">
        <v>3</v>
      </c>
      <c r="P1712">
        <v>2</v>
      </c>
      <c r="Q1712" t="str">
        <f t="shared" si="27"/>
        <v>23</v>
      </c>
    </row>
    <row r="1713" spans="1:17" x14ac:dyDescent="0.25">
      <c r="A1713">
        <v>1712</v>
      </c>
      <c r="D1713">
        <v>56.464191</v>
      </c>
      <c r="E1713" s="2">
        <v>2</v>
      </c>
      <c r="F1713">
        <v>69.01080300000001</v>
      </c>
      <c r="G1713" s="5">
        <v>3</v>
      </c>
      <c r="P1713">
        <v>2</v>
      </c>
      <c r="Q1713" t="str">
        <f t="shared" si="27"/>
        <v>23</v>
      </c>
    </row>
    <row r="1714" spans="1:17" x14ac:dyDescent="0.25">
      <c r="A1714">
        <v>1713</v>
      </c>
      <c r="D1714">
        <v>56.432003000000002</v>
      </c>
      <c r="E1714" s="2">
        <v>2</v>
      </c>
      <c r="F1714">
        <v>68.894454999999994</v>
      </c>
      <c r="G1714" s="5">
        <v>3</v>
      </c>
      <c r="P1714">
        <v>2</v>
      </c>
      <c r="Q1714" t="str">
        <f t="shared" si="27"/>
        <v>23</v>
      </c>
    </row>
    <row r="1715" spans="1:17" x14ac:dyDescent="0.25">
      <c r="A1715">
        <v>1714</v>
      </c>
      <c r="D1715">
        <v>56.460022000000002</v>
      </c>
      <c r="E1715" s="2">
        <v>2</v>
      </c>
      <c r="F1715">
        <v>68.894454999999994</v>
      </c>
      <c r="G1715" s="5">
        <v>3</v>
      </c>
      <c r="P1715">
        <v>2</v>
      </c>
      <c r="Q1715" t="str">
        <f t="shared" si="27"/>
        <v>23</v>
      </c>
    </row>
    <row r="1716" spans="1:17" x14ac:dyDescent="0.25">
      <c r="A1716">
        <v>1715</v>
      </c>
      <c r="D1716">
        <v>56.481895000000002</v>
      </c>
      <c r="E1716" s="2">
        <v>2</v>
      </c>
      <c r="P1716">
        <v>1</v>
      </c>
      <c r="Q1716" t="str">
        <f t="shared" si="27"/>
        <v>2</v>
      </c>
    </row>
    <row r="1717" spans="1:17" x14ac:dyDescent="0.25">
      <c r="A1717">
        <v>1716</v>
      </c>
      <c r="B1717">
        <v>50.409050000000001</v>
      </c>
      <c r="C1717" s="3">
        <v>1</v>
      </c>
      <c r="D1717">
        <v>56.416222000000005</v>
      </c>
      <c r="E1717" s="2">
        <v>2</v>
      </c>
      <c r="P1717">
        <v>2</v>
      </c>
      <c r="Q1717" t="str">
        <f t="shared" si="27"/>
        <v>12</v>
      </c>
    </row>
    <row r="1718" spans="1:17" x14ac:dyDescent="0.25">
      <c r="A1718">
        <v>1717</v>
      </c>
      <c r="B1718">
        <v>50.416653000000004</v>
      </c>
      <c r="C1718" s="3">
        <v>1</v>
      </c>
      <c r="D1718">
        <v>56.410442000000003</v>
      </c>
      <c r="E1718" s="2">
        <v>2</v>
      </c>
      <c r="P1718">
        <v>2</v>
      </c>
      <c r="Q1718" t="str">
        <f t="shared" si="27"/>
        <v>12</v>
      </c>
    </row>
    <row r="1719" spans="1:17" x14ac:dyDescent="0.25">
      <c r="A1719">
        <v>1718</v>
      </c>
      <c r="B1719">
        <v>50.447590000000005</v>
      </c>
      <c r="C1719" s="3">
        <v>1</v>
      </c>
      <c r="D1719">
        <v>56.417316</v>
      </c>
      <c r="E1719" s="2">
        <v>2</v>
      </c>
      <c r="P1719">
        <v>2</v>
      </c>
      <c r="Q1719" t="str">
        <f t="shared" si="27"/>
        <v>12</v>
      </c>
    </row>
    <row r="1720" spans="1:17" x14ac:dyDescent="0.25">
      <c r="A1720">
        <v>1719</v>
      </c>
      <c r="B1720">
        <v>50.422852000000006</v>
      </c>
      <c r="C1720" s="3">
        <v>1</v>
      </c>
      <c r="D1720">
        <v>56.440910000000002</v>
      </c>
      <c r="E1720" s="2">
        <v>2</v>
      </c>
      <c r="P1720">
        <v>2</v>
      </c>
      <c r="Q1720" t="str">
        <f t="shared" si="27"/>
        <v>12</v>
      </c>
    </row>
    <row r="1721" spans="1:17" x14ac:dyDescent="0.25">
      <c r="A1721">
        <v>1720</v>
      </c>
      <c r="B1721">
        <v>50.429985000000002</v>
      </c>
      <c r="C1721" s="3">
        <v>1</v>
      </c>
      <c r="P1721">
        <v>1</v>
      </c>
      <c r="Q1721" t="str">
        <f t="shared" si="27"/>
        <v>1</v>
      </c>
    </row>
    <row r="1722" spans="1:17" x14ac:dyDescent="0.25">
      <c r="A1722">
        <v>1721</v>
      </c>
      <c r="B1722">
        <v>50.404465000000002</v>
      </c>
      <c r="C1722" s="3">
        <v>1</v>
      </c>
      <c r="P1722">
        <v>1</v>
      </c>
      <c r="Q1722" t="str">
        <f t="shared" si="27"/>
        <v>1</v>
      </c>
    </row>
    <row r="1723" spans="1:17" x14ac:dyDescent="0.25">
      <c r="A1723">
        <v>1722</v>
      </c>
      <c r="B1723">
        <v>50.392277</v>
      </c>
      <c r="C1723" s="3">
        <v>1</v>
      </c>
      <c r="P1723">
        <v>1</v>
      </c>
      <c r="Q1723" t="str">
        <f t="shared" si="27"/>
        <v>1</v>
      </c>
    </row>
    <row r="1724" spans="1:17" x14ac:dyDescent="0.25">
      <c r="A1724">
        <v>1723</v>
      </c>
      <c r="B1724">
        <v>50.351814000000005</v>
      </c>
      <c r="C1724" s="3">
        <v>1</v>
      </c>
      <c r="H1724">
        <v>52.53904</v>
      </c>
      <c r="I1724" s="4">
        <v>4</v>
      </c>
      <c r="P1724">
        <v>2</v>
      </c>
      <c r="Q1724" t="str">
        <f t="shared" si="27"/>
        <v>14</v>
      </c>
    </row>
    <row r="1725" spans="1:17" x14ac:dyDescent="0.25">
      <c r="A1725">
        <v>1724</v>
      </c>
      <c r="B1725">
        <v>50.390923000000001</v>
      </c>
      <c r="C1725" s="3">
        <v>1</v>
      </c>
      <c r="H1725">
        <v>52.555912000000006</v>
      </c>
      <c r="I1725" s="4">
        <v>4</v>
      </c>
      <c r="P1725">
        <v>2</v>
      </c>
      <c r="Q1725" t="str">
        <f t="shared" si="27"/>
        <v>14</v>
      </c>
    </row>
    <row r="1726" spans="1:17" x14ac:dyDescent="0.25">
      <c r="A1726">
        <v>1725</v>
      </c>
      <c r="B1726">
        <v>50.451077000000005</v>
      </c>
      <c r="C1726" s="3">
        <v>1</v>
      </c>
      <c r="H1726">
        <v>52.585285000000006</v>
      </c>
      <c r="I1726" s="4">
        <v>4</v>
      </c>
      <c r="P1726">
        <v>2</v>
      </c>
      <c r="Q1726" t="str">
        <f t="shared" si="27"/>
        <v>14</v>
      </c>
    </row>
    <row r="1727" spans="1:17" x14ac:dyDescent="0.25">
      <c r="A1727">
        <v>1726</v>
      </c>
      <c r="B1727">
        <v>50.396862000000006</v>
      </c>
      <c r="C1727" s="3">
        <v>1</v>
      </c>
      <c r="H1727">
        <v>52.578777000000002</v>
      </c>
      <c r="I1727" s="4">
        <v>4</v>
      </c>
      <c r="P1727">
        <v>2</v>
      </c>
      <c r="Q1727" t="str">
        <f t="shared" si="27"/>
        <v>14</v>
      </c>
    </row>
    <row r="1728" spans="1:17" x14ac:dyDescent="0.25">
      <c r="A1728">
        <v>1727</v>
      </c>
      <c r="B1728">
        <v>50.396862000000006</v>
      </c>
      <c r="C1728" s="3">
        <v>1</v>
      </c>
      <c r="H1728">
        <v>52.583672</v>
      </c>
      <c r="I1728" s="4">
        <v>4</v>
      </c>
      <c r="P1728">
        <v>2</v>
      </c>
      <c r="Q1728" t="str">
        <f t="shared" si="27"/>
        <v>14</v>
      </c>
    </row>
    <row r="1729" spans="1:17" x14ac:dyDescent="0.25">
      <c r="A1729">
        <v>1728</v>
      </c>
      <c r="F1729">
        <v>50.129742</v>
      </c>
      <c r="G1729" s="5">
        <v>3</v>
      </c>
      <c r="H1729">
        <v>52.601219</v>
      </c>
      <c r="I1729" s="4">
        <v>4</v>
      </c>
      <c r="P1729">
        <v>2</v>
      </c>
      <c r="Q1729" t="str">
        <f t="shared" si="27"/>
        <v>34</v>
      </c>
    </row>
    <row r="1730" spans="1:17" x14ac:dyDescent="0.25">
      <c r="A1730">
        <v>1729</v>
      </c>
      <c r="F1730">
        <v>50.111095000000006</v>
      </c>
      <c r="G1730" s="5">
        <v>3</v>
      </c>
      <c r="H1730">
        <v>52.620335000000004</v>
      </c>
      <c r="I1730" s="4">
        <v>4</v>
      </c>
      <c r="P1730">
        <v>2</v>
      </c>
      <c r="Q1730" t="str">
        <f t="shared" ref="Q1730:Q1793" si="28">CONCATENATE(C1730,E1730,G1730,I1730)</f>
        <v>34</v>
      </c>
    </row>
    <row r="1731" spans="1:17" x14ac:dyDescent="0.25">
      <c r="A1731">
        <v>1730</v>
      </c>
      <c r="F1731">
        <v>50.129376000000001</v>
      </c>
      <c r="G1731" s="5">
        <v>3</v>
      </c>
      <c r="H1731">
        <v>52.63044</v>
      </c>
      <c r="I1731" s="4">
        <v>4</v>
      </c>
      <c r="P1731">
        <v>2</v>
      </c>
      <c r="Q1731" t="str">
        <f t="shared" si="28"/>
        <v>34</v>
      </c>
    </row>
    <row r="1732" spans="1:17" x14ac:dyDescent="0.25">
      <c r="A1732">
        <v>1731</v>
      </c>
      <c r="D1732">
        <v>37.324759999999998</v>
      </c>
      <c r="E1732" s="2">
        <v>2</v>
      </c>
      <c r="F1732">
        <v>50.150261</v>
      </c>
      <c r="G1732" s="5">
        <v>3</v>
      </c>
      <c r="H1732">
        <v>52.574608000000005</v>
      </c>
      <c r="I1732" s="4">
        <v>4</v>
      </c>
      <c r="P1732">
        <v>3</v>
      </c>
      <c r="Q1732" t="str">
        <f t="shared" si="28"/>
        <v>234</v>
      </c>
    </row>
    <row r="1733" spans="1:17" x14ac:dyDescent="0.25">
      <c r="A1733">
        <v>1732</v>
      </c>
      <c r="D1733">
        <v>37.338457000000005</v>
      </c>
      <c r="E1733" s="2">
        <v>2</v>
      </c>
      <c r="F1733">
        <v>50.138855</v>
      </c>
      <c r="G1733" s="5">
        <v>3</v>
      </c>
      <c r="H1733">
        <v>52.579350000000005</v>
      </c>
      <c r="I1733" s="4">
        <v>4</v>
      </c>
      <c r="P1733">
        <v>3</v>
      </c>
      <c r="Q1733" t="str">
        <f t="shared" si="28"/>
        <v>234</v>
      </c>
    </row>
    <row r="1734" spans="1:17" x14ac:dyDescent="0.25">
      <c r="A1734">
        <v>1733</v>
      </c>
      <c r="D1734">
        <v>37.304657000000006</v>
      </c>
      <c r="E1734" s="2">
        <v>2</v>
      </c>
      <c r="F1734">
        <v>50.141094000000002</v>
      </c>
      <c r="G1734" s="5">
        <v>3</v>
      </c>
      <c r="H1734">
        <v>52.620804</v>
      </c>
      <c r="I1734" s="4">
        <v>4</v>
      </c>
      <c r="P1734">
        <v>3</v>
      </c>
      <c r="Q1734" t="str">
        <f t="shared" si="28"/>
        <v>234</v>
      </c>
    </row>
    <row r="1735" spans="1:17" x14ac:dyDescent="0.25">
      <c r="A1735">
        <v>1734</v>
      </c>
      <c r="D1735">
        <v>37.279501000000003</v>
      </c>
      <c r="E1735" s="2">
        <v>2</v>
      </c>
      <c r="F1735">
        <v>50.160362000000006</v>
      </c>
      <c r="G1735" s="5">
        <v>3</v>
      </c>
      <c r="H1735">
        <v>52.528099000000005</v>
      </c>
      <c r="I1735" s="4">
        <v>4</v>
      </c>
      <c r="P1735">
        <v>3</v>
      </c>
      <c r="Q1735" t="str">
        <f t="shared" si="28"/>
        <v>234</v>
      </c>
    </row>
    <row r="1736" spans="1:17" x14ac:dyDescent="0.25">
      <c r="A1736">
        <v>1735</v>
      </c>
      <c r="D1736">
        <v>37.287209000000004</v>
      </c>
      <c r="E1736" s="2">
        <v>2</v>
      </c>
      <c r="F1736">
        <v>50.148853000000003</v>
      </c>
      <c r="G1736" s="5">
        <v>3</v>
      </c>
      <c r="H1736">
        <v>52.53904</v>
      </c>
      <c r="I1736" s="4">
        <v>4</v>
      </c>
      <c r="P1736">
        <v>3</v>
      </c>
      <c r="Q1736" t="str">
        <f t="shared" si="28"/>
        <v>234</v>
      </c>
    </row>
    <row r="1737" spans="1:17" x14ac:dyDescent="0.25">
      <c r="A1737">
        <v>1736</v>
      </c>
      <c r="D1737">
        <v>37.303822000000004</v>
      </c>
      <c r="E1737" s="2">
        <v>2</v>
      </c>
      <c r="F1737">
        <v>50.152603000000006</v>
      </c>
      <c r="G1737" s="5">
        <v>3</v>
      </c>
      <c r="P1737">
        <v>2</v>
      </c>
      <c r="Q1737" t="str">
        <f t="shared" si="28"/>
        <v>23</v>
      </c>
    </row>
    <row r="1738" spans="1:17" x14ac:dyDescent="0.25">
      <c r="A1738">
        <v>1737</v>
      </c>
      <c r="D1738">
        <v>37.300179</v>
      </c>
      <c r="E1738" s="2">
        <v>2</v>
      </c>
      <c r="F1738">
        <v>50.148075000000006</v>
      </c>
      <c r="G1738" s="5">
        <v>3</v>
      </c>
      <c r="P1738">
        <v>2</v>
      </c>
      <c r="Q1738" t="str">
        <f t="shared" si="28"/>
        <v>23</v>
      </c>
    </row>
    <row r="1739" spans="1:17" x14ac:dyDescent="0.25">
      <c r="A1739">
        <v>1738</v>
      </c>
      <c r="D1739">
        <v>37.287575000000004</v>
      </c>
      <c r="E1739" s="2">
        <v>2</v>
      </c>
      <c r="F1739">
        <v>50.155727000000006</v>
      </c>
      <c r="G1739" s="5">
        <v>3</v>
      </c>
      <c r="P1739">
        <v>2</v>
      </c>
      <c r="Q1739" t="str">
        <f t="shared" si="28"/>
        <v>23</v>
      </c>
    </row>
    <row r="1740" spans="1:17" x14ac:dyDescent="0.25">
      <c r="A1740">
        <v>1739</v>
      </c>
      <c r="D1740">
        <v>37.281064999999998</v>
      </c>
      <c r="E1740" s="2">
        <v>2</v>
      </c>
      <c r="F1740">
        <v>50.109116</v>
      </c>
      <c r="G1740" s="5">
        <v>3</v>
      </c>
      <c r="P1740">
        <v>2</v>
      </c>
      <c r="Q1740" t="str">
        <f t="shared" si="28"/>
        <v>23</v>
      </c>
    </row>
    <row r="1741" spans="1:17" x14ac:dyDescent="0.25">
      <c r="A1741">
        <v>1740</v>
      </c>
      <c r="D1741">
        <v>37.275023000000004</v>
      </c>
      <c r="E1741" s="2">
        <v>2</v>
      </c>
      <c r="F1741">
        <v>50.065735000000004</v>
      </c>
      <c r="G1741" s="5">
        <v>3</v>
      </c>
      <c r="P1741">
        <v>2</v>
      </c>
      <c r="Q1741" t="str">
        <f t="shared" si="28"/>
        <v>23</v>
      </c>
    </row>
    <row r="1742" spans="1:17" x14ac:dyDescent="0.25">
      <c r="A1742">
        <v>1741</v>
      </c>
      <c r="D1742">
        <v>37.258772000000008</v>
      </c>
      <c r="E1742" s="2">
        <v>2</v>
      </c>
      <c r="F1742">
        <v>50.129742</v>
      </c>
      <c r="G1742" s="5">
        <v>3</v>
      </c>
      <c r="P1742">
        <v>2</v>
      </c>
      <c r="Q1742" t="str">
        <f t="shared" si="28"/>
        <v>23</v>
      </c>
    </row>
    <row r="1743" spans="1:17" x14ac:dyDescent="0.25">
      <c r="A1743">
        <v>1742</v>
      </c>
      <c r="B1743">
        <v>30.757929000000004</v>
      </c>
      <c r="C1743" s="3">
        <v>1</v>
      </c>
      <c r="D1743">
        <v>37.267368000000005</v>
      </c>
      <c r="E1743" s="2">
        <v>2</v>
      </c>
      <c r="P1743">
        <v>2</v>
      </c>
      <c r="Q1743" t="str">
        <f t="shared" si="28"/>
        <v>12</v>
      </c>
    </row>
    <row r="1744" spans="1:17" x14ac:dyDescent="0.25">
      <c r="A1744">
        <v>1743</v>
      </c>
      <c r="B1744">
        <v>30.774960000000007</v>
      </c>
      <c r="C1744" s="3">
        <v>1</v>
      </c>
      <c r="D1744">
        <v>37.239035000000001</v>
      </c>
      <c r="E1744" s="2">
        <v>2</v>
      </c>
      <c r="P1744">
        <v>2</v>
      </c>
      <c r="Q1744" t="str">
        <f t="shared" si="28"/>
        <v>12</v>
      </c>
    </row>
    <row r="1745" spans="1:17" x14ac:dyDescent="0.25">
      <c r="A1745">
        <v>1744</v>
      </c>
      <c r="B1745">
        <v>30.755323000000004</v>
      </c>
      <c r="C1745" s="3">
        <v>1</v>
      </c>
      <c r="D1745">
        <v>37.243670000000002</v>
      </c>
      <c r="E1745" s="2">
        <v>2</v>
      </c>
      <c r="P1745">
        <v>2</v>
      </c>
      <c r="Q1745" t="str">
        <f t="shared" si="28"/>
        <v>12</v>
      </c>
    </row>
    <row r="1746" spans="1:17" x14ac:dyDescent="0.25">
      <c r="A1746">
        <v>1745</v>
      </c>
      <c r="B1746">
        <v>30.719545000000004</v>
      </c>
      <c r="C1746" s="3">
        <v>1</v>
      </c>
      <c r="D1746">
        <v>37.324759999999998</v>
      </c>
      <c r="E1746" s="2">
        <v>2</v>
      </c>
      <c r="P1746">
        <v>2</v>
      </c>
      <c r="Q1746" t="str">
        <f t="shared" si="28"/>
        <v>12</v>
      </c>
    </row>
    <row r="1747" spans="1:17" x14ac:dyDescent="0.25">
      <c r="A1747">
        <v>1746</v>
      </c>
      <c r="B1747">
        <v>30.739333999999999</v>
      </c>
      <c r="C1747" s="3">
        <v>1</v>
      </c>
      <c r="D1747">
        <v>37.324759999999998</v>
      </c>
      <c r="E1747" s="2">
        <v>2</v>
      </c>
      <c r="P1747">
        <v>2</v>
      </c>
      <c r="Q1747" t="str">
        <f t="shared" si="28"/>
        <v>12</v>
      </c>
    </row>
    <row r="1748" spans="1:17" x14ac:dyDescent="0.25">
      <c r="A1748">
        <v>1747</v>
      </c>
      <c r="B1748">
        <v>30.772718000000005</v>
      </c>
      <c r="C1748" s="3">
        <v>1</v>
      </c>
      <c r="P1748">
        <v>1</v>
      </c>
      <c r="Q1748" t="str">
        <f t="shared" si="28"/>
        <v>1</v>
      </c>
    </row>
    <row r="1749" spans="1:17" x14ac:dyDescent="0.25">
      <c r="A1749">
        <v>1748</v>
      </c>
      <c r="B1749">
        <v>30.765949000000006</v>
      </c>
      <c r="C1749" s="3">
        <v>1</v>
      </c>
      <c r="H1749">
        <v>36.204924000000005</v>
      </c>
      <c r="I1749" s="4">
        <v>4</v>
      </c>
      <c r="P1749">
        <v>2</v>
      </c>
      <c r="Q1749" t="str">
        <f t="shared" si="28"/>
        <v>14</v>
      </c>
    </row>
    <row r="1750" spans="1:17" x14ac:dyDescent="0.25">
      <c r="A1750">
        <v>1749</v>
      </c>
      <c r="B1750">
        <v>30.761938000000001</v>
      </c>
      <c r="C1750" s="3">
        <v>1</v>
      </c>
      <c r="H1750">
        <v>36.216799000000002</v>
      </c>
      <c r="I1750" s="4">
        <v>4</v>
      </c>
      <c r="P1750">
        <v>2</v>
      </c>
      <c r="Q1750" t="str">
        <f t="shared" si="28"/>
        <v>14</v>
      </c>
    </row>
    <row r="1751" spans="1:17" x14ac:dyDescent="0.25">
      <c r="A1751">
        <v>1750</v>
      </c>
      <c r="B1751">
        <v>30.806674999999998</v>
      </c>
      <c r="C1751" s="3">
        <v>1</v>
      </c>
      <c r="H1751">
        <v>36.238361000000005</v>
      </c>
      <c r="I1751" s="4">
        <v>4</v>
      </c>
      <c r="P1751">
        <v>2</v>
      </c>
      <c r="Q1751" t="str">
        <f t="shared" si="28"/>
        <v>14</v>
      </c>
    </row>
    <row r="1752" spans="1:17" x14ac:dyDescent="0.25">
      <c r="A1752">
        <v>1751</v>
      </c>
      <c r="B1752">
        <v>30.806623999999999</v>
      </c>
      <c r="C1752" s="3">
        <v>1</v>
      </c>
      <c r="H1752">
        <v>36.269192000000004</v>
      </c>
      <c r="I1752" s="4">
        <v>4</v>
      </c>
      <c r="P1752">
        <v>2</v>
      </c>
      <c r="Q1752" t="str">
        <f t="shared" si="28"/>
        <v>14</v>
      </c>
    </row>
    <row r="1753" spans="1:17" x14ac:dyDescent="0.25">
      <c r="A1753">
        <v>1752</v>
      </c>
      <c r="B1753">
        <v>30.780010000000004</v>
      </c>
      <c r="C1753" s="3">
        <v>1</v>
      </c>
      <c r="H1753">
        <v>36.268930000000005</v>
      </c>
      <c r="I1753" s="4">
        <v>4</v>
      </c>
      <c r="P1753">
        <v>2</v>
      </c>
      <c r="Q1753" t="str">
        <f t="shared" si="28"/>
        <v>14</v>
      </c>
    </row>
    <row r="1754" spans="1:17" x14ac:dyDescent="0.25">
      <c r="A1754">
        <v>1753</v>
      </c>
      <c r="B1754">
        <v>30.730013</v>
      </c>
      <c r="C1754" s="3">
        <v>1</v>
      </c>
      <c r="H1754">
        <v>36.286274000000006</v>
      </c>
      <c r="I1754" s="4">
        <v>4</v>
      </c>
      <c r="P1754">
        <v>2</v>
      </c>
      <c r="Q1754" t="str">
        <f t="shared" si="28"/>
        <v>14</v>
      </c>
    </row>
    <row r="1755" spans="1:17" x14ac:dyDescent="0.25">
      <c r="A1755">
        <v>1754</v>
      </c>
      <c r="B1755">
        <v>30.693504000000004</v>
      </c>
      <c r="C1755" s="3">
        <v>1</v>
      </c>
      <c r="F1755">
        <v>32.993067000000003</v>
      </c>
      <c r="G1755" s="5">
        <v>3</v>
      </c>
      <c r="H1755">
        <v>36.305283000000003</v>
      </c>
      <c r="I1755" s="4">
        <v>4</v>
      </c>
      <c r="P1755">
        <v>3</v>
      </c>
      <c r="Q1755" t="str">
        <f t="shared" si="28"/>
        <v>134</v>
      </c>
    </row>
    <row r="1756" spans="1:17" x14ac:dyDescent="0.25">
      <c r="A1756">
        <v>1755</v>
      </c>
      <c r="B1756">
        <v>30.700796000000004</v>
      </c>
      <c r="C1756" s="3">
        <v>1</v>
      </c>
      <c r="F1756">
        <v>32.993067000000003</v>
      </c>
      <c r="G1756" s="5">
        <v>3</v>
      </c>
      <c r="H1756">
        <v>36.310856000000001</v>
      </c>
      <c r="I1756" s="4">
        <v>4</v>
      </c>
      <c r="P1756">
        <v>3</v>
      </c>
      <c r="Q1756" t="str">
        <f t="shared" si="28"/>
        <v>134</v>
      </c>
    </row>
    <row r="1757" spans="1:17" x14ac:dyDescent="0.25">
      <c r="A1757">
        <v>1756</v>
      </c>
      <c r="B1757">
        <v>30.765844000000001</v>
      </c>
      <c r="C1757" s="3">
        <v>1</v>
      </c>
      <c r="F1757">
        <v>32.961819000000006</v>
      </c>
      <c r="G1757" s="5">
        <v>3</v>
      </c>
      <c r="H1757">
        <v>36.316742000000005</v>
      </c>
      <c r="I1757" s="4">
        <v>4</v>
      </c>
      <c r="P1757">
        <v>3</v>
      </c>
      <c r="Q1757" t="str">
        <f t="shared" si="28"/>
        <v>134</v>
      </c>
    </row>
    <row r="1758" spans="1:17" x14ac:dyDescent="0.25">
      <c r="A1758">
        <v>1757</v>
      </c>
      <c r="F1758">
        <v>32.916718000000003</v>
      </c>
      <c r="G1758" s="5">
        <v>3</v>
      </c>
      <c r="H1758">
        <v>36.306221000000008</v>
      </c>
      <c r="I1758" s="4">
        <v>4</v>
      </c>
      <c r="P1758">
        <v>2</v>
      </c>
      <c r="Q1758" t="str">
        <f t="shared" si="28"/>
        <v>34</v>
      </c>
    </row>
    <row r="1759" spans="1:17" x14ac:dyDescent="0.25">
      <c r="A1759">
        <v>1758</v>
      </c>
      <c r="D1759">
        <v>21.927469000000002</v>
      </c>
      <c r="E1759" s="2">
        <v>2</v>
      </c>
      <c r="F1759">
        <v>33.042698000000001</v>
      </c>
      <c r="G1759" s="5">
        <v>3</v>
      </c>
      <c r="H1759">
        <v>36.204924000000005</v>
      </c>
      <c r="I1759" s="4">
        <v>4</v>
      </c>
      <c r="P1759">
        <v>3</v>
      </c>
      <c r="Q1759" t="str">
        <f t="shared" si="28"/>
        <v>234</v>
      </c>
    </row>
    <row r="1760" spans="1:17" x14ac:dyDescent="0.25">
      <c r="A1760">
        <v>1759</v>
      </c>
      <c r="D1760">
        <v>21.927469000000002</v>
      </c>
      <c r="E1760" s="2">
        <v>2</v>
      </c>
      <c r="F1760">
        <v>32.993067000000003</v>
      </c>
      <c r="G1760" s="5">
        <v>3</v>
      </c>
      <c r="H1760">
        <v>36.204924000000005</v>
      </c>
      <c r="I1760" s="4">
        <v>4</v>
      </c>
      <c r="J1760">
        <v>39.410584</v>
      </c>
      <c r="K1760" t="s">
        <v>22</v>
      </c>
      <c r="Q1760" t="str">
        <f t="shared" si="28"/>
        <v>234</v>
      </c>
    </row>
    <row r="1761" spans="1:17" x14ac:dyDescent="0.25">
      <c r="A1761">
        <v>1760</v>
      </c>
      <c r="Q1761" t="str">
        <f t="shared" si="28"/>
        <v/>
      </c>
    </row>
    <row r="1762" spans="1:17" x14ac:dyDescent="0.25">
      <c r="A1762">
        <v>1761</v>
      </c>
      <c r="J1762">
        <v>235.671312</v>
      </c>
      <c r="K1762" t="s">
        <v>22</v>
      </c>
      <c r="Q1762" t="str">
        <f t="shared" si="28"/>
        <v/>
      </c>
    </row>
    <row r="1763" spans="1:17" x14ac:dyDescent="0.25">
      <c r="A1763">
        <v>1762</v>
      </c>
      <c r="B1763">
        <v>254.64500000000001</v>
      </c>
      <c r="C1763" s="3">
        <v>1</v>
      </c>
      <c r="P1763">
        <v>1</v>
      </c>
      <c r="Q1763" t="str">
        <f t="shared" si="28"/>
        <v>1</v>
      </c>
    </row>
    <row r="1764" spans="1:17" x14ac:dyDescent="0.25">
      <c r="A1764">
        <v>1763</v>
      </c>
      <c r="B1764">
        <v>254.64500000000001</v>
      </c>
      <c r="C1764" s="3">
        <v>1</v>
      </c>
      <c r="P1764">
        <v>1</v>
      </c>
      <c r="Q1764" t="str">
        <f t="shared" si="28"/>
        <v>1</v>
      </c>
    </row>
    <row r="1765" spans="1:17" x14ac:dyDescent="0.25">
      <c r="A1765">
        <v>1764</v>
      </c>
      <c r="B1765">
        <v>254.612877</v>
      </c>
      <c r="C1765" s="3">
        <v>1</v>
      </c>
      <c r="P1765">
        <v>1</v>
      </c>
      <c r="Q1765" t="str">
        <f t="shared" si="28"/>
        <v>1</v>
      </c>
    </row>
    <row r="1766" spans="1:17" x14ac:dyDescent="0.25">
      <c r="A1766">
        <v>1765</v>
      </c>
      <c r="B1766">
        <v>254.68883500000001</v>
      </c>
      <c r="C1766" s="3">
        <v>1</v>
      </c>
      <c r="H1766">
        <v>264.08686799999998</v>
      </c>
      <c r="I1766" s="4">
        <v>4</v>
      </c>
      <c r="P1766">
        <v>2</v>
      </c>
      <c r="Q1766" t="str">
        <f t="shared" si="28"/>
        <v>14</v>
      </c>
    </row>
    <row r="1767" spans="1:17" x14ac:dyDescent="0.25">
      <c r="A1767">
        <v>1766</v>
      </c>
      <c r="B1767">
        <v>254.64434399999999</v>
      </c>
      <c r="C1767" s="3">
        <v>1</v>
      </c>
      <c r="H1767">
        <v>264.00484799999998</v>
      </c>
      <c r="I1767" s="4">
        <v>4</v>
      </c>
      <c r="P1767">
        <v>2</v>
      </c>
      <c r="Q1767" t="str">
        <f t="shared" si="28"/>
        <v>14</v>
      </c>
    </row>
    <row r="1768" spans="1:17" x14ac:dyDescent="0.25">
      <c r="A1768">
        <v>1767</v>
      </c>
      <c r="B1768">
        <v>254.648788</v>
      </c>
      <c r="C1768" s="3">
        <v>1</v>
      </c>
      <c r="H1768">
        <v>264.00292899999999</v>
      </c>
      <c r="I1768" s="4">
        <v>4</v>
      </c>
      <c r="P1768">
        <v>2</v>
      </c>
      <c r="Q1768" t="str">
        <f t="shared" si="28"/>
        <v>14</v>
      </c>
    </row>
    <row r="1769" spans="1:17" x14ac:dyDescent="0.25">
      <c r="A1769">
        <v>1768</v>
      </c>
      <c r="B1769">
        <v>254.63045099999999</v>
      </c>
      <c r="C1769" s="3">
        <v>1</v>
      </c>
      <c r="H1769">
        <v>264.09550100000001</v>
      </c>
      <c r="I1769" s="4">
        <v>4</v>
      </c>
      <c r="P1769">
        <v>2</v>
      </c>
      <c r="Q1769" t="str">
        <f t="shared" si="28"/>
        <v>14</v>
      </c>
    </row>
    <row r="1770" spans="1:17" x14ac:dyDescent="0.25">
      <c r="A1770">
        <v>1769</v>
      </c>
      <c r="B1770">
        <v>254.63095799999999</v>
      </c>
      <c r="C1770" s="3">
        <v>1</v>
      </c>
      <c r="H1770">
        <v>264.11994500000003</v>
      </c>
      <c r="I1770" s="4">
        <v>4</v>
      </c>
      <c r="P1770">
        <v>2</v>
      </c>
      <c r="Q1770" t="str">
        <f t="shared" si="28"/>
        <v>14</v>
      </c>
    </row>
    <row r="1771" spans="1:17" x14ac:dyDescent="0.25">
      <c r="A1771">
        <v>1770</v>
      </c>
      <c r="B1771">
        <v>254.60802799999999</v>
      </c>
      <c r="C1771" s="3">
        <v>1</v>
      </c>
      <c r="H1771">
        <v>264.11706500000003</v>
      </c>
      <c r="I1771" s="4">
        <v>4</v>
      </c>
      <c r="P1771">
        <v>2</v>
      </c>
      <c r="Q1771" t="str">
        <f t="shared" si="28"/>
        <v>14</v>
      </c>
    </row>
    <row r="1772" spans="1:17" x14ac:dyDescent="0.25">
      <c r="A1772">
        <v>1771</v>
      </c>
      <c r="B1772">
        <v>254.664547</v>
      </c>
      <c r="C1772" s="3">
        <v>1</v>
      </c>
      <c r="H1772">
        <v>264.12282499999998</v>
      </c>
      <c r="I1772" s="4">
        <v>4</v>
      </c>
      <c r="P1772">
        <v>2</v>
      </c>
      <c r="Q1772" t="str">
        <f t="shared" si="28"/>
        <v>14</v>
      </c>
    </row>
    <row r="1773" spans="1:17" x14ac:dyDescent="0.25">
      <c r="A1773">
        <v>1772</v>
      </c>
      <c r="B1773">
        <v>254.698936</v>
      </c>
      <c r="C1773" s="3">
        <v>1</v>
      </c>
      <c r="H1773">
        <v>264.10262699999998</v>
      </c>
      <c r="I1773" s="4">
        <v>4</v>
      </c>
      <c r="P1773">
        <v>2</v>
      </c>
      <c r="Q1773" t="str">
        <f t="shared" si="28"/>
        <v>14</v>
      </c>
    </row>
    <row r="1774" spans="1:17" x14ac:dyDescent="0.25">
      <c r="A1774">
        <v>1773</v>
      </c>
      <c r="B1774">
        <v>254.702575</v>
      </c>
      <c r="C1774" s="3">
        <v>1</v>
      </c>
      <c r="H1774">
        <v>264.15161499999999</v>
      </c>
      <c r="I1774" s="4">
        <v>4</v>
      </c>
      <c r="P1774">
        <v>2</v>
      </c>
      <c r="Q1774" t="str">
        <f t="shared" si="28"/>
        <v>14</v>
      </c>
    </row>
    <row r="1775" spans="1:17" x14ac:dyDescent="0.25">
      <c r="A1775">
        <v>1774</v>
      </c>
      <c r="B1775">
        <v>254.64500000000001</v>
      </c>
      <c r="C1775" s="3">
        <v>1</v>
      </c>
      <c r="H1775">
        <v>264.16146100000003</v>
      </c>
      <c r="I1775" s="4">
        <v>4</v>
      </c>
      <c r="P1775">
        <v>2</v>
      </c>
      <c r="Q1775" t="str">
        <f t="shared" si="28"/>
        <v>14</v>
      </c>
    </row>
    <row r="1776" spans="1:17" x14ac:dyDescent="0.25">
      <c r="A1776">
        <v>1775</v>
      </c>
      <c r="H1776">
        <v>264.17438900000002</v>
      </c>
      <c r="I1776" s="4">
        <v>4</v>
      </c>
      <c r="P1776">
        <v>1</v>
      </c>
      <c r="Q1776" t="str">
        <f t="shared" si="28"/>
        <v>4</v>
      </c>
    </row>
    <row r="1777" spans="1:17" x14ac:dyDescent="0.25">
      <c r="A1777">
        <v>1776</v>
      </c>
      <c r="F1777">
        <v>255.119846</v>
      </c>
      <c r="G1777" s="5">
        <v>3</v>
      </c>
      <c r="H1777">
        <v>264.08686799999998</v>
      </c>
      <c r="I1777" s="4">
        <v>4</v>
      </c>
      <c r="P1777">
        <v>2</v>
      </c>
      <c r="Q1777" t="str">
        <f t="shared" si="28"/>
        <v>34</v>
      </c>
    </row>
    <row r="1778" spans="1:17" x14ac:dyDescent="0.25">
      <c r="A1778">
        <v>1777</v>
      </c>
      <c r="F1778">
        <v>255.14954299999999</v>
      </c>
      <c r="G1778" s="5">
        <v>3</v>
      </c>
      <c r="H1778">
        <v>264.08686799999998</v>
      </c>
      <c r="I1778" s="4">
        <v>4</v>
      </c>
      <c r="P1778">
        <v>2</v>
      </c>
      <c r="Q1778" t="str">
        <f t="shared" si="28"/>
        <v>34</v>
      </c>
    </row>
    <row r="1779" spans="1:17" x14ac:dyDescent="0.25">
      <c r="A1779">
        <v>1778</v>
      </c>
      <c r="D1779">
        <v>242.23181700000001</v>
      </c>
      <c r="E1779" s="2">
        <v>2</v>
      </c>
      <c r="F1779">
        <v>255.147018</v>
      </c>
      <c r="G1779" s="5">
        <v>3</v>
      </c>
      <c r="P1779">
        <v>2</v>
      </c>
      <c r="Q1779" t="str">
        <f t="shared" si="28"/>
        <v>23</v>
      </c>
    </row>
    <row r="1780" spans="1:17" x14ac:dyDescent="0.25">
      <c r="A1780">
        <v>1779</v>
      </c>
      <c r="D1780">
        <v>242.20449199999999</v>
      </c>
      <c r="E1780" s="2">
        <v>2</v>
      </c>
      <c r="F1780">
        <v>255.142574</v>
      </c>
      <c r="G1780" s="5">
        <v>3</v>
      </c>
      <c r="P1780">
        <v>2</v>
      </c>
      <c r="Q1780" t="str">
        <f t="shared" si="28"/>
        <v>23</v>
      </c>
    </row>
    <row r="1781" spans="1:17" x14ac:dyDescent="0.25">
      <c r="A1781">
        <v>1780</v>
      </c>
      <c r="D1781">
        <v>242.193735</v>
      </c>
      <c r="E1781" s="2">
        <v>2</v>
      </c>
      <c r="F1781">
        <v>255.150856</v>
      </c>
      <c r="G1781" s="5">
        <v>3</v>
      </c>
      <c r="P1781">
        <v>2</v>
      </c>
      <c r="Q1781" t="str">
        <f t="shared" si="28"/>
        <v>23</v>
      </c>
    </row>
    <row r="1782" spans="1:17" x14ac:dyDescent="0.25">
      <c r="A1782">
        <v>1781</v>
      </c>
      <c r="D1782">
        <v>242.187071</v>
      </c>
      <c r="E1782" s="2">
        <v>2</v>
      </c>
      <c r="F1782">
        <v>255.12050199999999</v>
      </c>
      <c r="G1782" s="5">
        <v>3</v>
      </c>
      <c r="P1782">
        <v>2</v>
      </c>
      <c r="Q1782" t="str">
        <f t="shared" si="28"/>
        <v>23</v>
      </c>
    </row>
    <row r="1783" spans="1:17" x14ac:dyDescent="0.25">
      <c r="A1783">
        <v>1782</v>
      </c>
      <c r="D1783">
        <v>242.17454499999999</v>
      </c>
      <c r="E1783" s="2">
        <v>2</v>
      </c>
      <c r="F1783">
        <v>255.11605800000001</v>
      </c>
      <c r="G1783" s="5">
        <v>3</v>
      </c>
      <c r="P1783">
        <v>2</v>
      </c>
      <c r="Q1783" t="str">
        <f t="shared" si="28"/>
        <v>23</v>
      </c>
    </row>
    <row r="1784" spans="1:17" x14ac:dyDescent="0.25">
      <c r="A1784">
        <v>1783</v>
      </c>
      <c r="D1784">
        <v>242.17035300000001</v>
      </c>
      <c r="E1784" s="2">
        <v>2</v>
      </c>
      <c r="F1784">
        <v>255.073635</v>
      </c>
      <c r="G1784" s="5">
        <v>3</v>
      </c>
      <c r="P1784">
        <v>2</v>
      </c>
      <c r="Q1784" t="str">
        <f t="shared" si="28"/>
        <v>23</v>
      </c>
    </row>
    <row r="1785" spans="1:17" x14ac:dyDescent="0.25">
      <c r="A1785">
        <v>1784</v>
      </c>
      <c r="D1785">
        <v>242.148483</v>
      </c>
      <c r="E1785" s="2">
        <v>2</v>
      </c>
      <c r="F1785">
        <v>255.119846</v>
      </c>
      <c r="G1785" s="5">
        <v>3</v>
      </c>
      <c r="P1785">
        <v>2</v>
      </c>
      <c r="Q1785" t="str">
        <f t="shared" si="28"/>
        <v>23</v>
      </c>
    </row>
    <row r="1786" spans="1:17" x14ac:dyDescent="0.25">
      <c r="A1786">
        <v>1785</v>
      </c>
      <c r="D1786">
        <v>242.13515100000001</v>
      </c>
      <c r="E1786" s="2">
        <v>2</v>
      </c>
      <c r="F1786">
        <v>255.119846</v>
      </c>
      <c r="G1786" s="5">
        <v>3</v>
      </c>
      <c r="P1786">
        <v>2</v>
      </c>
      <c r="Q1786" t="str">
        <f t="shared" si="28"/>
        <v>23</v>
      </c>
    </row>
    <row r="1787" spans="1:17" x14ac:dyDescent="0.25">
      <c r="A1787">
        <v>1786</v>
      </c>
      <c r="D1787">
        <v>242.25777600000001</v>
      </c>
      <c r="E1787" s="2">
        <v>2</v>
      </c>
      <c r="P1787">
        <v>1</v>
      </c>
      <c r="Q1787" t="str">
        <f t="shared" si="28"/>
        <v>2</v>
      </c>
    </row>
    <row r="1788" spans="1:17" x14ac:dyDescent="0.25">
      <c r="A1788">
        <v>1787</v>
      </c>
      <c r="D1788">
        <v>242.25777600000001</v>
      </c>
      <c r="E1788" s="2">
        <v>2</v>
      </c>
      <c r="P1788">
        <v>1</v>
      </c>
      <c r="Q1788" t="str">
        <f t="shared" si="28"/>
        <v>2</v>
      </c>
    </row>
    <row r="1789" spans="1:17" x14ac:dyDescent="0.25">
      <c r="A1789">
        <v>1788</v>
      </c>
      <c r="B1789">
        <v>232.31565599999999</v>
      </c>
      <c r="C1789" s="3">
        <v>1</v>
      </c>
      <c r="P1789">
        <v>1</v>
      </c>
      <c r="Q1789" t="str">
        <f t="shared" si="28"/>
        <v>1</v>
      </c>
    </row>
    <row r="1790" spans="1:17" x14ac:dyDescent="0.25">
      <c r="A1790">
        <v>1789</v>
      </c>
      <c r="B1790">
        <v>232.23505</v>
      </c>
      <c r="C1790" s="3">
        <v>1</v>
      </c>
      <c r="P1790">
        <v>1</v>
      </c>
      <c r="Q1790" t="str">
        <f t="shared" si="28"/>
        <v>1</v>
      </c>
    </row>
    <row r="1791" spans="1:17" x14ac:dyDescent="0.25">
      <c r="A1791">
        <v>1790</v>
      </c>
      <c r="B1791">
        <v>232.26156399999999</v>
      </c>
      <c r="C1791" s="3">
        <v>1</v>
      </c>
      <c r="H1791">
        <v>240.26909000000001</v>
      </c>
      <c r="I1791" s="4">
        <v>4</v>
      </c>
      <c r="P1791">
        <v>2</v>
      </c>
      <c r="Q1791" t="str">
        <f t="shared" si="28"/>
        <v>14</v>
      </c>
    </row>
    <row r="1792" spans="1:17" x14ac:dyDescent="0.25">
      <c r="A1792">
        <v>1791</v>
      </c>
      <c r="B1792">
        <v>232.27166499999998</v>
      </c>
      <c r="C1792" s="3">
        <v>1</v>
      </c>
      <c r="H1792">
        <v>240.22807900000001</v>
      </c>
      <c r="I1792" s="4">
        <v>4</v>
      </c>
      <c r="P1792">
        <v>2</v>
      </c>
      <c r="Q1792" t="str">
        <f t="shared" si="28"/>
        <v>14</v>
      </c>
    </row>
    <row r="1793" spans="1:17" x14ac:dyDescent="0.25">
      <c r="A1793">
        <v>1792</v>
      </c>
      <c r="B1793">
        <v>232.26989900000001</v>
      </c>
      <c r="C1793" s="3">
        <v>1</v>
      </c>
      <c r="H1793">
        <v>240.196212</v>
      </c>
      <c r="I1793" s="4">
        <v>4</v>
      </c>
      <c r="P1793">
        <v>2</v>
      </c>
      <c r="Q1793" t="str">
        <f t="shared" si="28"/>
        <v>14</v>
      </c>
    </row>
    <row r="1794" spans="1:17" x14ac:dyDescent="0.25">
      <c r="A1794">
        <v>1793</v>
      </c>
      <c r="B1794">
        <v>232.26909000000001</v>
      </c>
      <c r="C1794" s="3">
        <v>1</v>
      </c>
      <c r="H1794">
        <v>240.200706</v>
      </c>
      <c r="I1794" s="4">
        <v>4</v>
      </c>
      <c r="P1794">
        <v>2</v>
      </c>
      <c r="Q1794" t="str">
        <f t="shared" ref="Q1794:Q1857" si="29">CONCATENATE(C1794,E1794,G1794,I1794)</f>
        <v>14</v>
      </c>
    </row>
    <row r="1795" spans="1:17" x14ac:dyDescent="0.25">
      <c r="A1795">
        <v>1794</v>
      </c>
      <c r="B1795">
        <v>232.25858499999998</v>
      </c>
      <c r="C1795" s="3">
        <v>1</v>
      </c>
      <c r="H1795">
        <v>240.254999</v>
      </c>
      <c r="I1795" s="4">
        <v>4</v>
      </c>
      <c r="P1795">
        <v>2</v>
      </c>
      <c r="Q1795" t="str">
        <f t="shared" si="29"/>
        <v>14</v>
      </c>
    </row>
    <row r="1796" spans="1:17" x14ac:dyDescent="0.25">
      <c r="A1796">
        <v>1795</v>
      </c>
      <c r="B1796">
        <v>232.31565599999999</v>
      </c>
      <c r="C1796" s="3">
        <v>1</v>
      </c>
      <c r="H1796">
        <v>240.27479499999998</v>
      </c>
      <c r="I1796" s="4">
        <v>4</v>
      </c>
      <c r="P1796">
        <v>2</v>
      </c>
      <c r="Q1796" t="str">
        <f t="shared" si="29"/>
        <v>14</v>
      </c>
    </row>
    <row r="1797" spans="1:17" x14ac:dyDescent="0.25">
      <c r="A1797">
        <v>1796</v>
      </c>
      <c r="B1797">
        <v>232.31565599999999</v>
      </c>
      <c r="C1797" s="3">
        <v>1</v>
      </c>
      <c r="F1797">
        <v>234.311161</v>
      </c>
      <c r="G1797" s="5">
        <v>3</v>
      </c>
      <c r="H1797">
        <v>240.242019</v>
      </c>
      <c r="I1797" s="4">
        <v>4</v>
      </c>
      <c r="P1797">
        <v>3</v>
      </c>
      <c r="Q1797" t="str">
        <f t="shared" si="29"/>
        <v>134</v>
      </c>
    </row>
    <row r="1798" spans="1:17" x14ac:dyDescent="0.25">
      <c r="A1798">
        <v>1797</v>
      </c>
      <c r="F1798">
        <v>234.347374</v>
      </c>
      <c r="G1798" s="5">
        <v>3</v>
      </c>
      <c r="H1798">
        <v>240.208181</v>
      </c>
      <c r="I1798" s="4">
        <v>4</v>
      </c>
      <c r="P1798">
        <v>2</v>
      </c>
      <c r="Q1798" t="str">
        <f t="shared" si="29"/>
        <v>34</v>
      </c>
    </row>
    <row r="1799" spans="1:17" x14ac:dyDescent="0.25">
      <c r="A1799">
        <v>1798</v>
      </c>
      <c r="F1799">
        <v>234.32888800000001</v>
      </c>
      <c r="G1799" s="5">
        <v>3</v>
      </c>
      <c r="H1799">
        <v>240.15070700000001</v>
      </c>
      <c r="I1799" s="4">
        <v>4</v>
      </c>
      <c r="P1799">
        <v>2</v>
      </c>
      <c r="Q1799" t="str">
        <f t="shared" si="29"/>
        <v>34</v>
      </c>
    </row>
    <row r="1800" spans="1:17" x14ac:dyDescent="0.25">
      <c r="A1800">
        <v>1799</v>
      </c>
      <c r="F1800">
        <v>234.35752500000001</v>
      </c>
      <c r="G1800" s="5">
        <v>3</v>
      </c>
      <c r="H1800">
        <v>240.26909000000001</v>
      </c>
      <c r="I1800" s="4">
        <v>4</v>
      </c>
      <c r="P1800">
        <v>2</v>
      </c>
      <c r="Q1800" t="str">
        <f t="shared" si="29"/>
        <v>34</v>
      </c>
    </row>
    <row r="1801" spans="1:17" x14ac:dyDescent="0.25">
      <c r="A1801">
        <v>1800</v>
      </c>
      <c r="F1801">
        <v>234.383939</v>
      </c>
      <c r="G1801" s="5">
        <v>3</v>
      </c>
      <c r="P1801">
        <v>1</v>
      </c>
      <c r="Q1801" t="str">
        <f t="shared" si="29"/>
        <v>3</v>
      </c>
    </row>
    <row r="1802" spans="1:17" x14ac:dyDescent="0.25">
      <c r="A1802">
        <v>1801</v>
      </c>
      <c r="F1802">
        <v>234.320808</v>
      </c>
      <c r="G1802" s="5">
        <v>3</v>
      </c>
      <c r="P1802">
        <v>1</v>
      </c>
      <c r="Q1802" t="str">
        <f t="shared" si="29"/>
        <v>3</v>
      </c>
    </row>
    <row r="1803" spans="1:17" x14ac:dyDescent="0.25">
      <c r="A1803">
        <v>1802</v>
      </c>
      <c r="D1803">
        <v>218.88681800000001</v>
      </c>
      <c r="E1803" s="2">
        <v>2</v>
      </c>
      <c r="F1803">
        <v>234.27530300000001</v>
      </c>
      <c r="G1803" s="5">
        <v>3</v>
      </c>
      <c r="P1803">
        <v>2</v>
      </c>
      <c r="Q1803" t="str">
        <f t="shared" si="29"/>
        <v>23</v>
      </c>
    </row>
    <row r="1804" spans="1:17" x14ac:dyDescent="0.25">
      <c r="A1804">
        <v>1803</v>
      </c>
      <c r="D1804">
        <v>218.90848499999998</v>
      </c>
      <c r="E1804" s="2">
        <v>2</v>
      </c>
      <c r="F1804">
        <v>234.29535300000001</v>
      </c>
      <c r="G1804" s="5">
        <v>3</v>
      </c>
      <c r="P1804">
        <v>2</v>
      </c>
      <c r="Q1804" t="str">
        <f t="shared" si="29"/>
        <v>23</v>
      </c>
    </row>
    <row r="1805" spans="1:17" x14ac:dyDescent="0.25">
      <c r="A1805">
        <v>1804</v>
      </c>
      <c r="D1805">
        <v>218.92747499999999</v>
      </c>
      <c r="E1805" s="2">
        <v>2</v>
      </c>
      <c r="P1805">
        <v>1</v>
      </c>
      <c r="Q1805" t="str">
        <f t="shared" si="29"/>
        <v>2</v>
      </c>
    </row>
    <row r="1806" spans="1:17" x14ac:dyDescent="0.25">
      <c r="A1806">
        <v>1805</v>
      </c>
      <c r="D1806">
        <v>218.94075799999999</v>
      </c>
      <c r="E1806" s="2">
        <v>2</v>
      </c>
      <c r="P1806">
        <v>1</v>
      </c>
      <c r="Q1806" t="str">
        <f t="shared" si="29"/>
        <v>2</v>
      </c>
    </row>
    <row r="1807" spans="1:17" x14ac:dyDescent="0.25">
      <c r="A1807">
        <v>1806</v>
      </c>
      <c r="D1807">
        <v>218.931263</v>
      </c>
      <c r="E1807" s="2">
        <v>2</v>
      </c>
      <c r="P1807">
        <v>1</v>
      </c>
      <c r="Q1807" t="str">
        <f t="shared" si="29"/>
        <v>2</v>
      </c>
    </row>
    <row r="1808" spans="1:17" x14ac:dyDescent="0.25">
      <c r="A1808">
        <v>1807</v>
      </c>
      <c r="B1808">
        <v>214.17954599999999</v>
      </c>
      <c r="C1808" s="3">
        <v>1</v>
      </c>
      <c r="D1808">
        <v>218.947576</v>
      </c>
      <c r="E1808" s="2">
        <v>2</v>
      </c>
      <c r="P1808">
        <v>2</v>
      </c>
      <c r="Q1808" t="str">
        <f t="shared" si="29"/>
        <v>12</v>
      </c>
    </row>
    <row r="1809" spans="1:17" x14ac:dyDescent="0.25">
      <c r="A1809">
        <v>1808</v>
      </c>
      <c r="B1809">
        <v>214.19515200000001</v>
      </c>
      <c r="C1809" s="3">
        <v>1</v>
      </c>
      <c r="D1809">
        <v>218.983788</v>
      </c>
      <c r="E1809" s="2">
        <v>2</v>
      </c>
      <c r="P1809">
        <v>2</v>
      </c>
      <c r="Q1809" t="str">
        <f t="shared" si="29"/>
        <v>12</v>
      </c>
    </row>
    <row r="1810" spans="1:17" x14ac:dyDescent="0.25">
      <c r="A1810">
        <v>1809</v>
      </c>
      <c r="B1810">
        <v>214.16197</v>
      </c>
      <c r="C1810" s="3">
        <v>1</v>
      </c>
      <c r="D1810">
        <v>218.99373700000001</v>
      </c>
      <c r="E1810" s="2">
        <v>2</v>
      </c>
      <c r="P1810">
        <v>2</v>
      </c>
      <c r="Q1810" t="str">
        <f t="shared" si="29"/>
        <v>12</v>
      </c>
    </row>
    <row r="1811" spans="1:17" x14ac:dyDescent="0.25">
      <c r="A1811">
        <v>1810</v>
      </c>
      <c r="B1811">
        <v>214.17924299999999</v>
      </c>
      <c r="C1811" s="3">
        <v>1</v>
      </c>
      <c r="D1811">
        <v>218.88681800000001</v>
      </c>
      <c r="E1811" s="2">
        <v>2</v>
      </c>
      <c r="P1811">
        <v>2</v>
      </c>
      <c r="Q1811" t="str">
        <f t="shared" si="29"/>
        <v>12</v>
      </c>
    </row>
    <row r="1812" spans="1:17" x14ac:dyDescent="0.25">
      <c r="A1812">
        <v>1811</v>
      </c>
      <c r="B1812">
        <v>214.20646500000001</v>
      </c>
      <c r="C1812" s="3">
        <v>1</v>
      </c>
      <c r="P1812">
        <v>1</v>
      </c>
      <c r="Q1812" t="str">
        <f t="shared" si="29"/>
        <v>1</v>
      </c>
    </row>
    <row r="1813" spans="1:17" x14ac:dyDescent="0.25">
      <c r="A1813">
        <v>1812</v>
      </c>
      <c r="B1813">
        <v>214.240657</v>
      </c>
      <c r="C1813" s="3">
        <v>1</v>
      </c>
      <c r="P1813">
        <v>1</v>
      </c>
      <c r="Q1813" t="str">
        <f t="shared" si="29"/>
        <v>1</v>
      </c>
    </row>
    <row r="1814" spans="1:17" x14ac:dyDescent="0.25">
      <c r="A1814">
        <v>1813</v>
      </c>
      <c r="B1814">
        <v>214.181263</v>
      </c>
      <c r="C1814" s="3">
        <v>1</v>
      </c>
      <c r="P1814">
        <v>1</v>
      </c>
      <c r="Q1814" t="str">
        <f t="shared" si="29"/>
        <v>1</v>
      </c>
    </row>
    <row r="1815" spans="1:17" x14ac:dyDescent="0.25">
      <c r="A1815">
        <v>1814</v>
      </c>
      <c r="B1815">
        <v>214.17954599999999</v>
      </c>
      <c r="C1815" s="3">
        <v>1</v>
      </c>
      <c r="H1815">
        <v>214.91136399999999</v>
      </c>
      <c r="I1815" s="4">
        <v>4</v>
      </c>
      <c r="P1815">
        <v>2</v>
      </c>
      <c r="Q1815" t="str">
        <f t="shared" si="29"/>
        <v>14</v>
      </c>
    </row>
    <row r="1816" spans="1:17" x14ac:dyDescent="0.25">
      <c r="A1816">
        <v>1815</v>
      </c>
      <c r="B1816">
        <v>214.19303099999999</v>
      </c>
      <c r="C1816" s="3">
        <v>1</v>
      </c>
      <c r="H1816">
        <v>214.79944499999999</v>
      </c>
      <c r="I1816" s="4">
        <v>4</v>
      </c>
      <c r="P1816">
        <v>2</v>
      </c>
      <c r="Q1816" t="str">
        <f t="shared" si="29"/>
        <v>14</v>
      </c>
    </row>
    <row r="1817" spans="1:17" x14ac:dyDescent="0.25">
      <c r="A1817">
        <v>1816</v>
      </c>
      <c r="F1817">
        <v>214.237122</v>
      </c>
      <c r="G1817" s="5">
        <v>3</v>
      </c>
      <c r="H1817">
        <v>214.90257600000001</v>
      </c>
      <c r="I1817" s="4">
        <v>4</v>
      </c>
      <c r="P1817">
        <v>2</v>
      </c>
      <c r="Q1817" t="str">
        <f t="shared" si="29"/>
        <v>34</v>
      </c>
    </row>
    <row r="1818" spans="1:17" x14ac:dyDescent="0.25">
      <c r="A1818">
        <v>1817</v>
      </c>
      <c r="F1818">
        <v>214.212829</v>
      </c>
      <c r="G1818" s="5">
        <v>3</v>
      </c>
      <c r="H1818">
        <v>214.88798</v>
      </c>
      <c r="I1818" s="4">
        <v>4</v>
      </c>
      <c r="P1818">
        <v>2</v>
      </c>
      <c r="Q1818" t="str">
        <f t="shared" si="29"/>
        <v>34</v>
      </c>
    </row>
    <row r="1819" spans="1:17" x14ac:dyDescent="0.25">
      <c r="A1819">
        <v>1818</v>
      </c>
      <c r="F1819">
        <v>214.234748</v>
      </c>
      <c r="G1819" s="5">
        <v>3</v>
      </c>
      <c r="H1819">
        <v>214.87898999999999</v>
      </c>
      <c r="I1819" s="4">
        <v>4</v>
      </c>
      <c r="P1819">
        <v>2</v>
      </c>
      <c r="Q1819" t="str">
        <f t="shared" si="29"/>
        <v>34</v>
      </c>
    </row>
    <row r="1820" spans="1:17" x14ac:dyDescent="0.25">
      <c r="A1820">
        <v>1819</v>
      </c>
      <c r="F1820">
        <v>214.261616</v>
      </c>
      <c r="G1820" s="5">
        <v>3</v>
      </c>
      <c r="H1820">
        <v>214.900758</v>
      </c>
      <c r="I1820" s="4">
        <v>4</v>
      </c>
      <c r="P1820">
        <v>2</v>
      </c>
      <c r="Q1820" t="str">
        <f t="shared" si="29"/>
        <v>34</v>
      </c>
    </row>
    <row r="1821" spans="1:17" x14ac:dyDescent="0.25">
      <c r="A1821">
        <v>1820</v>
      </c>
      <c r="F1821">
        <v>214.26242500000001</v>
      </c>
      <c r="G1821" s="5">
        <v>3</v>
      </c>
      <c r="H1821">
        <v>214.87096</v>
      </c>
      <c r="I1821" s="4">
        <v>4</v>
      </c>
      <c r="P1821">
        <v>2</v>
      </c>
      <c r="Q1821" t="str">
        <f t="shared" si="29"/>
        <v>34</v>
      </c>
    </row>
    <row r="1822" spans="1:17" x14ac:dyDescent="0.25">
      <c r="A1822">
        <v>1821</v>
      </c>
      <c r="F1822">
        <v>214.315909</v>
      </c>
      <c r="G1822" s="5">
        <v>3</v>
      </c>
      <c r="H1822">
        <v>214.86287899999999</v>
      </c>
      <c r="I1822" s="4">
        <v>4</v>
      </c>
      <c r="P1822">
        <v>2</v>
      </c>
      <c r="Q1822" t="str">
        <f t="shared" si="29"/>
        <v>34</v>
      </c>
    </row>
    <row r="1823" spans="1:17" x14ac:dyDescent="0.25">
      <c r="A1823">
        <v>1822</v>
      </c>
      <c r="F1823">
        <v>214.19515200000001</v>
      </c>
      <c r="G1823" s="5">
        <v>3</v>
      </c>
      <c r="H1823">
        <v>214.89828299999999</v>
      </c>
      <c r="I1823" s="4">
        <v>4</v>
      </c>
      <c r="P1823">
        <v>2</v>
      </c>
      <c r="Q1823" t="str">
        <f t="shared" si="29"/>
        <v>34</v>
      </c>
    </row>
    <row r="1824" spans="1:17" x14ac:dyDescent="0.25">
      <c r="A1824">
        <v>1823</v>
      </c>
      <c r="F1824">
        <v>214.237122</v>
      </c>
      <c r="G1824" s="5">
        <v>3</v>
      </c>
      <c r="H1824">
        <v>214.91136399999999</v>
      </c>
      <c r="I1824" s="4">
        <v>4</v>
      </c>
      <c r="P1824">
        <v>2</v>
      </c>
      <c r="Q1824" t="str">
        <f t="shared" si="29"/>
        <v>34</v>
      </c>
    </row>
    <row r="1825" spans="1:17" x14ac:dyDescent="0.25">
      <c r="A1825">
        <v>1824</v>
      </c>
      <c r="P1825">
        <v>0</v>
      </c>
      <c r="Q1825" t="str">
        <f t="shared" si="29"/>
        <v/>
      </c>
    </row>
    <row r="1826" spans="1:17" x14ac:dyDescent="0.25">
      <c r="A1826">
        <v>1825</v>
      </c>
      <c r="D1826">
        <v>194.850459</v>
      </c>
      <c r="E1826" s="2">
        <v>2</v>
      </c>
      <c r="P1826">
        <v>1</v>
      </c>
      <c r="Q1826" t="str">
        <f t="shared" si="29"/>
        <v>2</v>
      </c>
    </row>
    <row r="1827" spans="1:17" x14ac:dyDescent="0.25">
      <c r="A1827">
        <v>1826</v>
      </c>
      <c r="D1827">
        <v>194.83765299999999</v>
      </c>
      <c r="E1827" s="2">
        <v>2</v>
      </c>
      <c r="P1827">
        <v>1</v>
      </c>
      <c r="Q1827" t="str">
        <f t="shared" si="29"/>
        <v>2</v>
      </c>
    </row>
    <row r="1828" spans="1:17" x14ac:dyDescent="0.25">
      <c r="A1828">
        <v>1827</v>
      </c>
      <c r="D1828">
        <v>194.83428499999999</v>
      </c>
      <c r="E1828" s="2">
        <v>2</v>
      </c>
      <c r="P1828">
        <v>1</v>
      </c>
      <c r="Q1828" t="str">
        <f t="shared" si="29"/>
        <v>2</v>
      </c>
    </row>
    <row r="1829" spans="1:17" x14ac:dyDescent="0.25">
      <c r="A1829">
        <v>1828</v>
      </c>
      <c r="D1829">
        <v>194.850459</v>
      </c>
      <c r="E1829" s="2">
        <v>2</v>
      </c>
      <c r="P1829">
        <v>1</v>
      </c>
      <c r="Q1829" t="str">
        <f t="shared" si="29"/>
        <v>2</v>
      </c>
    </row>
    <row r="1830" spans="1:17" x14ac:dyDescent="0.25">
      <c r="A1830">
        <v>1829</v>
      </c>
      <c r="D1830">
        <v>194.834945</v>
      </c>
      <c r="E1830" s="2">
        <v>2</v>
      </c>
      <c r="P1830">
        <v>1</v>
      </c>
      <c r="Q1830" t="str">
        <f t="shared" si="29"/>
        <v>2</v>
      </c>
    </row>
    <row r="1831" spans="1:17" x14ac:dyDescent="0.25">
      <c r="A1831">
        <v>1830</v>
      </c>
      <c r="B1831">
        <v>188.91214299999999</v>
      </c>
      <c r="C1831" s="3">
        <v>1</v>
      </c>
      <c r="D1831">
        <v>194.82499999999999</v>
      </c>
      <c r="E1831" s="2">
        <v>2</v>
      </c>
      <c r="P1831">
        <v>2</v>
      </c>
      <c r="Q1831" t="str">
        <f t="shared" si="29"/>
        <v>12</v>
      </c>
    </row>
    <row r="1832" spans="1:17" x14ac:dyDescent="0.25">
      <c r="A1832">
        <v>1831</v>
      </c>
      <c r="B1832">
        <v>189.00157899999999</v>
      </c>
      <c r="C1832" s="3">
        <v>1</v>
      </c>
      <c r="D1832">
        <v>194.861682</v>
      </c>
      <c r="E1832" s="2">
        <v>2</v>
      </c>
      <c r="P1832">
        <v>2</v>
      </c>
      <c r="Q1832" t="str">
        <f t="shared" si="29"/>
        <v>12</v>
      </c>
    </row>
    <row r="1833" spans="1:17" x14ac:dyDescent="0.25">
      <c r="A1833">
        <v>1832</v>
      </c>
      <c r="B1833">
        <v>189.02984499999999</v>
      </c>
      <c r="C1833" s="3">
        <v>1</v>
      </c>
      <c r="D1833">
        <v>194.87494999999998</v>
      </c>
      <c r="E1833" s="2">
        <v>2</v>
      </c>
      <c r="P1833">
        <v>2</v>
      </c>
      <c r="Q1833" t="str">
        <f t="shared" si="29"/>
        <v>12</v>
      </c>
    </row>
    <row r="1834" spans="1:17" x14ac:dyDescent="0.25">
      <c r="A1834">
        <v>1833</v>
      </c>
      <c r="B1834">
        <v>189.05428599999999</v>
      </c>
      <c r="C1834" s="3">
        <v>1</v>
      </c>
      <c r="P1834">
        <v>1</v>
      </c>
      <c r="Q1834" t="str">
        <f t="shared" si="29"/>
        <v>1</v>
      </c>
    </row>
    <row r="1835" spans="1:17" x14ac:dyDescent="0.25">
      <c r="A1835">
        <v>1834</v>
      </c>
      <c r="B1835">
        <v>189.021072</v>
      </c>
      <c r="C1835" s="3">
        <v>1</v>
      </c>
      <c r="P1835">
        <v>1</v>
      </c>
      <c r="Q1835" t="str">
        <f t="shared" si="29"/>
        <v>1</v>
      </c>
    </row>
    <row r="1836" spans="1:17" x14ac:dyDescent="0.25">
      <c r="A1836">
        <v>1835</v>
      </c>
      <c r="B1836">
        <v>189.02821299999999</v>
      </c>
      <c r="C1836" s="3">
        <v>1</v>
      </c>
      <c r="P1836">
        <v>1</v>
      </c>
      <c r="Q1836" t="str">
        <f t="shared" si="29"/>
        <v>1</v>
      </c>
    </row>
    <row r="1837" spans="1:17" x14ac:dyDescent="0.25">
      <c r="A1837">
        <v>1836</v>
      </c>
      <c r="B1837">
        <v>188.92795899999999</v>
      </c>
      <c r="C1837" s="3">
        <v>1</v>
      </c>
      <c r="P1837">
        <v>1</v>
      </c>
      <c r="Q1837" t="str">
        <f t="shared" si="29"/>
        <v>1</v>
      </c>
    </row>
    <row r="1838" spans="1:17" x14ac:dyDescent="0.25">
      <c r="A1838">
        <v>1837</v>
      </c>
      <c r="H1838">
        <v>188.078113</v>
      </c>
      <c r="I1838" s="4">
        <v>4</v>
      </c>
      <c r="P1838">
        <v>1</v>
      </c>
      <c r="Q1838" t="str">
        <f t="shared" si="29"/>
        <v>4</v>
      </c>
    </row>
    <row r="1839" spans="1:17" x14ac:dyDescent="0.25">
      <c r="A1839">
        <v>1838</v>
      </c>
      <c r="F1839">
        <v>188.01463999999999</v>
      </c>
      <c r="G1839" s="5">
        <v>3</v>
      </c>
      <c r="H1839">
        <v>188.08346899999998</v>
      </c>
      <c r="I1839" s="4">
        <v>4</v>
      </c>
      <c r="P1839">
        <v>2</v>
      </c>
      <c r="Q1839" t="str">
        <f t="shared" si="29"/>
        <v>34</v>
      </c>
    </row>
    <row r="1840" spans="1:17" x14ac:dyDescent="0.25">
      <c r="A1840">
        <v>1839</v>
      </c>
      <c r="F1840">
        <v>188.05229499999999</v>
      </c>
      <c r="G1840" s="5">
        <v>3</v>
      </c>
      <c r="H1840">
        <v>188.11280399999998</v>
      </c>
      <c r="I1840" s="4">
        <v>4</v>
      </c>
      <c r="P1840">
        <v>2</v>
      </c>
      <c r="Q1840" t="str">
        <f t="shared" si="29"/>
        <v>34</v>
      </c>
    </row>
    <row r="1841" spans="1:17" x14ac:dyDescent="0.25">
      <c r="A1841">
        <v>1840</v>
      </c>
      <c r="F1841">
        <v>188.022144</v>
      </c>
      <c r="G1841" s="5">
        <v>3</v>
      </c>
      <c r="H1841">
        <v>188.14530500000001</v>
      </c>
      <c r="I1841" s="4">
        <v>4</v>
      </c>
      <c r="P1841">
        <v>2</v>
      </c>
      <c r="Q1841" t="str">
        <f t="shared" si="29"/>
        <v>34</v>
      </c>
    </row>
    <row r="1842" spans="1:17" x14ac:dyDescent="0.25">
      <c r="A1842">
        <v>1841</v>
      </c>
      <c r="F1842">
        <v>188.09351999999998</v>
      </c>
      <c r="G1842" s="5">
        <v>3</v>
      </c>
      <c r="H1842">
        <v>188.19510199999999</v>
      </c>
      <c r="I1842" s="4">
        <v>4</v>
      </c>
      <c r="P1842">
        <v>2</v>
      </c>
      <c r="Q1842" t="str">
        <f t="shared" si="29"/>
        <v>34</v>
      </c>
    </row>
    <row r="1843" spans="1:17" x14ac:dyDescent="0.25">
      <c r="A1843">
        <v>1842</v>
      </c>
      <c r="F1843">
        <v>188.095969</v>
      </c>
      <c r="G1843" s="5">
        <v>3</v>
      </c>
      <c r="H1843">
        <v>188.19107</v>
      </c>
      <c r="I1843" s="4">
        <v>4</v>
      </c>
      <c r="P1843">
        <v>2</v>
      </c>
      <c r="Q1843" t="str">
        <f t="shared" si="29"/>
        <v>34</v>
      </c>
    </row>
    <row r="1844" spans="1:17" x14ac:dyDescent="0.25">
      <c r="A1844">
        <v>1843</v>
      </c>
      <c r="F1844">
        <v>188.10035599999998</v>
      </c>
      <c r="G1844" s="5">
        <v>3</v>
      </c>
      <c r="H1844">
        <v>188.19346899999999</v>
      </c>
      <c r="I1844" s="4">
        <v>4</v>
      </c>
      <c r="P1844">
        <v>2</v>
      </c>
      <c r="Q1844" t="str">
        <f t="shared" si="29"/>
        <v>34</v>
      </c>
    </row>
    <row r="1845" spans="1:17" x14ac:dyDescent="0.25">
      <c r="A1845">
        <v>1844</v>
      </c>
      <c r="F1845">
        <v>187.998008</v>
      </c>
      <c r="G1845" s="5">
        <v>3</v>
      </c>
      <c r="H1845">
        <v>188.08525399999999</v>
      </c>
      <c r="I1845" s="4">
        <v>4</v>
      </c>
      <c r="P1845">
        <v>2</v>
      </c>
      <c r="Q1845" t="str">
        <f t="shared" si="29"/>
        <v>34</v>
      </c>
    </row>
    <row r="1846" spans="1:17" x14ac:dyDescent="0.25">
      <c r="A1846">
        <v>1845</v>
      </c>
      <c r="D1846">
        <v>169.72530499999999</v>
      </c>
      <c r="E1846" s="2">
        <v>2</v>
      </c>
      <c r="F1846">
        <v>188.01463999999999</v>
      </c>
      <c r="G1846" s="5">
        <v>3</v>
      </c>
      <c r="H1846">
        <v>188.078113</v>
      </c>
      <c r="I1846" s="4">
        <v>4</v>
      </c>
      <c r="P1846">
        <v>3</v>
      </c>
      <c r="Q1846" t="str">
        <f t="shared" si="29"/>
        <v>234</v>
      </c>
    </row>
    <row r="1847" spans="1:17" x14ac:dyDescent="0.25">
      <c r="A1847">
        <v>1846</v>
      </c>
      <c r="D1847">
        <v>169.72397699999999</v>
      </c>
      <c r="E1847" s="2">
        <v>2</v>
      </c>
      <c r="P1847">
        <v>1</v>
      </c>
      <c r="Q1847" t="str">
        <f t="shared" si="29"/>
        <v>2</v>
      </c>
    </row>
    <row r="1848" spans="1:17" x14ac:dyDescent="0.25">
      <c r="A1848">
        <v>1847</v>
      </c>
      <c r="D1848">
        <v>169.71066199999999</v>
      </c>
      <c r="E1848" s="2">
        <v>2</v>
      </c>
      <c r="P1848">
        <v>1</v>
      </c>
      <c r="Q1848" t="str">
        <f t="shared" si="29"/>
        <v>2</v>
      </c>
    </row>
    <row r="1849" spans="1:17" x14ac:dyDescent="0.25">
      <c r="A1849">
        <v>1848</v>
      </c>
      <c r="D1849">
        <v>169.70290699999998</v>
      </c>
      <c r="E1849" s="2">
        <v>2</v>
      </c>
      <c r="P1849">
        <v>1</v>
      </c>
      <c r="Q1849" t="str">
        <f t="shared" si="29"/>
        <v>2</v>
      </c>
    </row>
    <row r="1850" spans="1:17" x14ac:dyDescent="0.25">
      <c r="A1850">
        <v>1849</v>
      </c>
      <c r="D1850">
        <v>169.67474299999998</v>
      </c>
      <c r="E1850" s="2">
        <v>2</v>
      </c>
      <c r="P1850">
        <v>1</v>
      </c>
      <c r="Q1850" t="str">
        <f t="shared" si="29"/>
        <v>2</v>
      </c>
    </row>
    <row r="1851" spans="1:17" x14ac:dyDescent="0.25">
      <c r="A1851">
        <v>1850</v>
      </c>
      <c r="B1851">
        <v>163.565101</v>
      </c>
      <c r="C1851" s="3">
        <v>1</v>
      </c>
      <c r="D1851">
        <v>169.69831599999998</v>
      </c>
      <c r="E1851" s="2">
        <v>2</v>
      </c>
      <c r="P1851">
        <v>2</v>
      </c>
      <c r="Q1851" t="str">
        <f t="shared" si="29"/>
        <v>12</v>
      </c>
    </row>
    <row r="1852" spans="1:17" x14ac:dyDescent="0.25">
      <c r="A1852">
        <v>1851</v>
      </c>
      <c r="B1852">
        <v>163.51882699999999</v>
      </c>
      <c r="C1852" s="3">
        <v>1</v>
      </c>
      <c r="D1852">
        <v>169.67163199999999</v>
      </c>
      <c r="E1852" s="2">
        <v>2</v>
      </c>
      <c r="P1852">
        <v>2</v>
      </c>
      <c r="Q1852" t="str">
        <f t="shared" si="29"/>
        <v>12</v>
      </c>
    </row>
    <row r="1853" spans="1:17" x14ac:dyDescent="0.25">
      <c r="A1853">
        <v>1852</v>
      </c>
      <c r="B1853">
        <v>163.51882699999999</v>
      </c>
      <c r="C1853" s="3">
        <v>1</v>
      </c>
      <c r="D1853">
        <v>169.71178599999999</v>
      </c>
      <c r="E1853" s="2">
        <v>2</v>
      </c>
      <c r="P1853">
        <v>2</v>
      </c>
      <c r="Q1853" t="str">
        <f t="shared" si="29"/>
        <v>12</v>
      </c>
    </row>
    <row r="1854" spans="1:17" x14ac:dyDescent="0.25">
      <c r="A1854">
        <v>1853</v>
      </c>
      <c r="B1854">
        <v>163.65392700000001</v>
      </c>
      <c r="C1854" s="3">
        <v>1</v>
      </c>
      <c r="P1854">
        <v>1</v>
      </c>
      <c r="Q1854" t="str">
        <f t="shared" si="29"/>
        <v>1</v>
      </c>
    </row>
    <row r="1855" spans="1:17" x14ac:dyDescent="0.25">
      <c r="A1855">
        <v>1854</v>
      </c>
      <c r="B1855">
        <v>163.610151</v>
      </c>
      <c r="C1855" s="3">
        <v>1</v>
      </c>
      <c r="P1855">
        <v>1</v>
      </c>
      <c r="Q1855" t="str">
        <f t="shared" si="29"/>
        <v>1</v>
      </c>
    </row>
    <row r="1856" spans="1:17" x14ac:dyDescent="0.25">
      <c r="A1856">
        <v>1855</v>
      </c>
      <c r="B1856">
        <v>163.70056</v>
      </c>
      <c r="C1856" s="3">
        <v>1</v>
      </c>
      <c r="P1856">
        <v>1</v>
      </c>
      <c r="Q1856" t="str">
        <f t="shared" si="29"/>
        <v>1</v>
      </c>
    </row>
    <row r="1857" spans="1:17" x14ac:dyDescent="0.25">
      <c r="A1857">
        <v>1856</v>
      </c>
      <c r="B1857">
        <v>163.54566299999999</v>
      </c>
      <c r="C1857" s="3">
        <v>1</v>
      </c>
      <c r="P1857">
        <v>1</v>
      </c>
      <c r="Q1857" t="str">
        <f t="shared" si="29"/>
        <v>1</v>
      </c>
    </row>
    <row r="1858" spans="1:17" x14ac:dyDescent="0.25">
      <c r="A1858">
        <v>1857</v>
      </c>
      <c r="B1858">
        <v>163.565101</v>
      </c>
      <c r="C1858" s="3">
        <v>1</v>
      </c>
      <c r="P1858">
        <v>1</v>
      </c>
      <c r="Q1858" t="str">
        <f t="shared" ref="Q1858:Q1921" si="30">CONCATENATE(C1858,E1858,G1858,I1858)</f>
        <v>1</v>
      </c>
    </row>
    <row r="1859" spans="1:17" x14ac:dyDescent="0.25">
      <c r="A1859">
        <v>1858</v>
      </c>
      <c r="H1859">
        <v>162.23856999999998</v>
      </c>
      <c r="I1859" s="4">
        <v>4</v>
      </c>
      <c r="P1859">
        <v>1</v>
      </c>
      <c r="Q1859" t="str">
        <f t="shared" si="30"/>
        <v>4</v>
      </c>
    </row>
    <row r="1860" spans="1:17" x14ac:dyDescent="0.25">
      <c r="A1860">
        <v>1859</v>
      </c>
      <c r="F1860">
        <v>161.78198900000001</v>
      </c>
      <c r="G1860" s="5">
        <v>3</v>
      </c>
      <c r="H1860">
        <v>162.29010099999999</v>
      </c>
      <c r="I1860" s="4">
        <v>4</v>
      </c>
      <c r="P1860">
        <v>2</v>
      </c>
      <c r="Q1860" t="str">
        <f t="shared" si="30"/>
        <v>34</v>
      </c>
    </row>
    <row r="1861" spans="1:17" x14ac:dyDescent="0.25">
      <c r="A1861">
        <v>1860</v>
      </c>
      <c r="F1861">
        <v>161.79127399999999</v>
      </c>
      <c r="G1861" s="5">
        <v>3</v>
      </c>
      <c r="H1861">
        <v>162.29091799999998</v>
      </c>
      <c r="I1861" s="4">
        <v>4</v>
      </c>
      <c r="P1861">
        <v>2</v>
      </c>
      <c r="Q1861" t="str">
        <f t="shared" si="30"/>
        <v>34</v>
      </c>
    </row>
    <row r="1862" spans="1:17" x14ac:dyDescent="0.25">
      <c r="A1862">
        <v>1861</v>
      </c>
      <c r="F1862">
        <v>161.82428499999997</v>
      </c>
      <c r="G1862" s="5">
        <v>3</v>
      </c>
      <c r="H1862">
        <v>162.23163199999999</v>
      </c>
      <c r="I1862" s="4">
        <v>4</v>
      </c>
      <c r="P1862">
        <v>2</v>
      </c>
      <c r="Q1862" t="str">
        <f t="shared" si="30"/>
        <v>34</v>
      </c>
    </row>
    <row r="1863" spans="1:17" x14ac:dyDescent="0.25">
      <c r="A1863">
        <v>1862</v>
      </c>
      <c r="F1863">
        <v>161.80862199999999</v>
      </c>
      <c r="G1863" s="5">
        <v>3</v>
      </c>
      <c r="H1863">
        <v>162.22734600000001</v>
      </c>
      <c r="I1863" s="4">
        <v>4</v>
      </c>
      <c r="P1863">
        <v>2</v>
      </c>
      <c r="Q1863" t="str">
        <f t="shared" si="30"/>
        <v>34</v>
      </c>
    </row>
    <row r="1864" spans="1:17" x14ac:dyDescent="0.25">
      <c r="A1864">
        <v>1863</v>
      </c>
      <c r="F1864">
        <v>161.81453999999999</v>
      </c>
      <c r="G1864" s="5">
        <v>3</v>
      </c>
      <c r="H1864">
        <v>162.29020199999999</v>
      </c>
      <c r="I1864" s="4">
        <v>4</v>
      </c>
      <c r="P1864">
        <v>2</v>
      </c>
      <c r="Q1864" t="str">
        <f t="shared" si="30"/>
        <v>34</v>
      </c>
    </row>
    <row r="1865" spans="1:17" x14ac:dyDescent="0.25">
      <c r="A1865">
        <v>1864</v>
      </c>
      <c r="F1865">
        <v>161.854591</v>
      </c>
      <c r="G1865" s="5">
        <v>3</v>
      </c>
      <c r="H1865">
        <v>162.371376</v>
      </c>
      <c r="I1865" s="4">
        <v>4</v>
      </c>
      <c r="P1865">
        <v>2</v>
      </c>
      <c r="Q1865" t="str">
        <f t="shared" si="30"/>
        <v>34</v>
      </c>
    </row>
    <row r="1866" spans="1:17" x14ac:dyDescent="0.25">
      <c r="A1866">
        <v>1865</v>
      </c>
      <c r="D1866">
        <v>150.31336599999997</v>
      </c>
      <c r="E1866" s="2">
        <v>2</v>
      </c>
      <c r="F1866">
        <v>161.87525399999998</v>
      </c>
      <c r="G1866" s="5">
        <v>3</v>
      </c>
      <c r="H1866">
        <v>162.36857099999997</v>
      </c>
      <c r="I1866" s="4">
        <v>4</v>
      </c>
      <c r="P1866">
        <v>3</v>
      </c>
      <c r="Q1866" t="str">
        <f t="shared" si="30"/>
        <v>234</v>
      </c>
    </row>
    <row r="1867" spans="1:17" x14ac:dyDescent="0.25">
      <c r="A1867">
        <v>1866</v>
      </c>
      <c r="D1867">
        <v>150.31336599999997</v>
      </c>
      <c r="E1867" s="2">
        <v>2</v>
      </c>
      <c r="F1867">
        <v>161.94867199999999</v>
      </c>
      <c r="G1867" s="5">
        <v>3</v>
      </c>
      <c r="H1867">
        <v>162.23856999999998</v>
      </c>
      <c r="I1867" s="4">
        <v>4</v>
      </c>
      <c r="P1867">
        <v>3</v>
      </c>
      <c r="Q1867" t="str">
        <f t="shared" si="30"/>
        <v>234</v>
      </c>
    </row>
    <row r="1868" spans="1:17" x14ac:dyDescent="0.25">
      <c r="A1868">
        <v>1867</v>
      </c>
      <c r="D1868">
        <v>150.31336599999997</v>
      </c>
      <c r="E1868" s="2">
        <v>2</v>
      </c>
      <c r="F1868">
        <v>161.76805999999999</v>
      </c>
      <c r="G1868" s="5">
        <v>3</v>
      </c>
      <c r="P1868">
        <v>2</v>
      </c>
      <c r="Q1868" t="str">
        <f t="shared" si="30"/>
        <v>23</v>
      </c>
    </row>
    <row r="1869" spans="1:17" x14ac:dyDescent="0.25">
      <c r="A1869">
        <v>1868</v>
      </c>
      <c r="D1869">
        <v>150.31336599999997</v>
      </c>
      <c r="E1869" s="2">
        <v>2</v>
      </c>
      <c r="P1869">
        <v>1</v>
      </c>
      <c r="Q1869" t="str">
        <f t="shared" si="30"/>
        <v>2</v>
      </c>
    </row>
    <row r="1870" spans="1:17" x14ac:dyDescent="0.25">
      <c r="A1870">
        <v>1869</v>
      </c>
      <c r="D1870">
        <v>150.31336599999997</v>
      </c>
      <c r="E1870" s="2">
        <v>2</v>
      </c>
      <c r="P1870">
        <v>1</v>
      </c>
      <c r="Q1870" t="str">
        <f t="shared" si="30"/>
        <v>2</v>
      </c>
    </row>
    <row r="1871" spans="1:17" x14ac:dyDescent="0.25">
      <c r="A1871">
        <v>1870</v>
      </c>
      <c r="D1871">
        <v>150.31336599999997</v>
      </c>
      <c r="E1871" s="2">
        <v>2</v>
      </c>
      <c r="P1871">
        <v>1</v>
      </c>
      <c r="Q1871" t="str">
        <f t="shared" si="30"/>
        <v>2</v>
      </c>
    </row>
    <row r="1872" spans="1:17" x14ac:dyDescent="0.25">
      <c r="A1872">
        <v>1871</v>
      </c>
      <c r="B1872">
        <v>131.712243</v>
      </c>
      <c r="C1872" s="3">
        <v>1</v>
      </c>
      <c r="D1872">
        <v>150.31336599999997</v>
      </c>
      <c r="E1872" s="2">
        <v>2</v>
      </c>
      <c r="P1872">
        <v>2</v>
      </c>
      <c r="Q1872" t="str">
        <f t="shared" si="30"/>
        <v>12</v>
      </c>
    </row>
    <row r="1873" spans="1:17" x14ac:dyDescent="0.25">
      <c r="A1873">
        <v>1872</v>
      </c>
      <c r="B1873">
        <v>131.70683700000001</v>
      </c>
      <c r="C1873" s="3">
        <v>1</v>
      </c>
      <c r="D1873">
        <v>150.31336599999997</v>
      </c>
      <c r="E1873" s="2">
        <v>2</v>
      </c>
      <c r="P1873">
        <v>2</v>
      </c>
      <c r="Q1873" t="str">
        <f t="shared" si="30"/>
        <v>12</v>
      </c>
    </row>
    <row r="1874" spans="1:17" x14ac:dyDescent="0.25">
      <c r="A1874">
        <v>1873</v>
      </c>
      <c r="B1874">
        <v>131.68622300000001</v>
      </c>
      <c r="C1874" s="3">
        <v>1</v>
      </c>
      <c r="D1874">
        <v>150.31336599999997</v>
      </c>
      <c r="E1874" s="2">
        <v>2</v>
      </c>
      <c r="P1874">
        <v>2</v>
      </c>
      <c r="Q1874" t="str">
        <f t="shared" si="30"/>
        <v>12</v>
      </c>
    </row>
    <row r="1875" spans="1:17" x14ac:dyDescent="0.25">
      <c r="A1875">
        <v>1874</v>
      </c>
      <c r="B1875">
        <v>131.69556500000002</v>
      </c>
      <c r="C1875" s="3">
        <v>1</v>
      </c>
      <c r="P1875">
        <v>1</v>
      </c>
      <c r="Q1875" t="str">
        <f t="shared" si="30"/>
        <v>1</v>
      </c>
    </row>
    <row r="1876" spans="1:17" x14ac:dyDescent="0.25">
      <c r="A1876">
        <v>1875</v>
      </c>
      <c r="B1876">
        <v>131.68402900000001</v>
      </c>
      <c r="C1876" s="3">
        <v>1</v>
      </c>
      <c r="P1876">
        <v>1</v>
      </c>
      <c r="Q1876" t="str">
        <f t="shared" si="30"/>
        <v>1</v>
      </c>
    </row>
    <row r="1877" spans="1:17" x14ac:dyDescent="0.25">
      <c r="A1877">
        <v>1876</v>
      </c>
      <c r="B1877">
        <v>131.68005099999999</v>
      </c>
      <c r="C1877" s="3">
        <v>1</v>
      </c>
      <c r="P1877">
        <v>1</v>
      </c>
      <c r="Q1877" t="str">
        <f t="shared" si="30"/>
        <v>1</v>
      </c>
    </row>
    <row r="1878" spans="1:17" x14ac:dyDescent="0.25">
      <c r="A1878">
        <v>1877</v>
      </c>
      <c r="B1878">
        <v>131.777806</v>
      </c>
      <c r="C1878" s="3">
        <v>1</v>
      </c>
      <c r="P1878">
        <v>1</v>
      </c>
      <c r="Q1878" t="str">
        <f t="shared" si="30"/>
        <v>1</v>
      </c>
    </row>
    <row r="1879" spans="1:17" x14ac:dyDescent="0.25">
      <c r="A1879">
        <v>1878</v>
      </c>
      <c r="B1879">
        <v>131.712243</v>
      </c>
      <c r="C1879" s="3">
        <v>1</v>
      </c>
      <c r="H1879">
        <v>131.64862099999999</v>
      </c>
      <c r="I1879" s="4">
        <v>4</v>
      </c>
      <c r="P1879">
        <v>2</v>
      </c>
      <c r="Q1879" t="str">
        <f t="shared" si="30"/>
        <v>14</v>
      </c>
    </row>
    <row r="1880" spans="1:17" x14ac:dyDescent="0.25">
      <c r="A1880">
        <v>1879</v>
      </c>
      <c r="F1880">
        <v>131.68719200000001</v>
      </c>
      <c r="G1880" s="5">
        <v>3</v>
      </c>
      <c r="H1880">
        <v>131.62357400000002</v>
      </c>
      <c r="I1880" s="4">
        <v>4</v>
      </c>
      <c r="P1880">
        <v>2</v>
      </c>
      <c r="Q1880" t="str">
        <f t="shared" si="30"/>
        <v>34</v>
      </c>
    </row>
    <row r="1881" spans="1:17" x14ac:dyDescent="0.25">
      <c r="A1881">
        <v>1880</v>
      </c>
      <c r="F1881">
        <v>131.71244899999999</v>
      </c>
      <c r="G1881" s="5">
        <v>3</v>
      </c>
      <c r="H1881">
        <v>131.62101799999999</v>
      </c>
      <c r="I1881" s="4">
        <v>4</v>
      </c>
      <c r="P1881">
        <v>2</v>
      </c>
      <c r="Q1881" t="str">
        <f t="shared" si="30"/>
        <v>34</v>
      </c>
    </row>
    <row r="1882" spans="1:17" x14ac:dyDescent="0.25">
      <c r="A1882">
        <v>1881</v>
      </c>
      <c r="F1882">
        <v>131.667294</v>
      </c>
      <c r="G1882" s="5">
        <v>3</v>
      </c>
      <c r="H1882">
        <v>131.74398100000002</v>
      </c>
      <c r="I1882" s="4">
        <v>4</v>
      </c>
      <c r="P1882">
        <v>2</v>
      </c>
      <c r="Q1882" t="str">
        <f t="shared" si="30"/>
        <v>34</v>
      </c>
    </row>
    <row r="1883" spans="1:17" x14ac:dyDescent="0.25">
      <c r="A1883">
        <v>1882</v>
      </c>
      <c r="F1883">
        <v>131.73837</v>
      </c>
      <c r="G1883" s="5">
        <v>3</v>
      </c>
      <c r="H1883">
        <v>131.72418300000001</v>
      </c>
      <c r="I1883" s="4">
        <v>4</v>
      </c>
      <c r="P1883">
        <v>2</v>
      </c>
      <c r="Q1883" t="str">
        <f t="shared" si="30"/>
        <v>34</v>
      </c>
    </row>
    <row r="1884" spans="1:17" x14ac:dyDescent="0.25">
      <c r="A1884">
        <v>1883</v>
      </c>
      <c r="F1884">
        <v>131.899236</v>
      </c>
      <c r="G1884" s="5">
        <v>3</v>
      </c>
      <c r="H1884">
        <v>131.714845</v>
      </c>
      <c r="I1884" s="4">
        <v>4</v>
      </c>
      <c r="P1884">
        <v>2</v>
      </c>
      <c r="Q1884" t="str">
        <f t="shared" si="30"/>
        <v>34</v>
      </c>
    </row>
    <row r="1885" spans="1:17" x14ac:dyDescent="0.25">
      <c r="A1885">
        <v>1884</v>
      </c>
      <c r="F1885">
        <v>132.07005000000001</v>
      </c>
      <c r="G1885" s="5">
        <v>3</v>
      </c>
      <c r="H1885">
        <v>131.75071400000002</v>
      </c>
      <c r="I1885" s="4">
        <v>4</v>
      </c>
      <c r="P1885">
        <v>2</v>
      </c>
      <c r="Q1885" t="str">
        <f t="shared" si="30"/>
        <v>34</v>
      </c>
    </row>
    <row r="1886" spans="1:17" x14ac:dyDescent="0.25">
      <c r="A1886">
        <v>1885</v>
      </c>
      <c r="F1886">
        <v>132.050408</v>
      </c>
      <c r="G1886" s="5">
        <v>3</v>
      </c>
      <c r="H1886">
        <v>131.82163300000002</v>
      </c>
      <c r="I1886" s="4">
        <v>4</v>
      </c>
      <c r="P1886">
        <v>2</v>
      </c>
      <c r="Q1886" t="str">
        <f t="shared" si="30"/>
        <v>34</v>
      </c>
    </row>
    <row r="1887" spans="1:17" x14ac:dyDescent="0.25">
      <c r="A1887">
        <v>1886</v>
      </c>
      <c r="F1887">
        <v>131.68719200000001</v>
      </c>
      <c r="G1887" s="5">
        <v>3</v>
      </c>
      <c r="H1887">
        <v>131.64862099999999</v>
      </c>
      <c r="I1887" s="4">
        <v>4</v>
      </c>
      <c r="P1887">
        <v>2</v>
      </c>
      <c r="Q1887" t="str">
        <f t="shared" si="30"/>
        <v>34</v>
      </c>
    </row>
    <row r="1888" spans="1:17" x14ac:dyDescent="0.25">
      <c r="A1888">
        <v>1887</v>
      </c>
      <c r="D1888">
        <v>112.924184</v>
      </c>
      <c r="E1888" s="2">
        <v>2</v>
      </c>
      <c r="F1888">
        <v>131.68719200000001</v>
      </c>
      <c r="G1888" s="5">
        <v>3</v>
      </c>
      <c r="P1888">
        <v>2</v>
      </c>
      <c r="Q1888" t="str">
        <f t="shared" si="30"/>
        <v>23</v>
      </c>
    </row>
    <row r="1889" spans="1:17" x14ac:dyDescent="0.25">
      <c r="A1889">
        <v>1888</v>
      </c>
      <c r="D1889">
        <v>112.88566300000001</v>
      </c>
      <c r="E1889" s="2">
        <v>2</v>
      </c>
      <c r="P1889">
        <v>1</v>
      </c>
      <c r="Q1889" t="str">
        <f t="shared" si="30"/>
        <v>2</v>
      </c>
    </row>
    <row r="1890" spans="1:17" x14ac:dyDescent="0.25">
      <c r="A1890">
        <v>1889</v>
      </c>
      <c r="D1890">
        <v>112.92030400000002</v>
      </c>
      <c r="E1890" s="2">
        <v>2</v>
      </c>
      <c r="P1890">
        <v>1</v>
      </c>
      <c r="Q1890" t="str">
        <f t="shared" si="30"/>
        <v>2</v>
      </c>
    </row>
    <row r="1891" spans="1:17" x14ac:dyDescent="0.25">
      <c r="A1891">
        <v>1890</v>
      </c>
      <c r="D1891">
        <v>112.92331800000001</v>
      </c>
      <c r="E1891" s="2">
        <v>2</v>
      </c>
      <c r="P1891">
        <v>1</v>
      </c>
      <c r="Q1891" t="str">
        <f t="shared" si="30"/>
        <v>2</v>
      </c>
    </row>
    <row r="1892" spans="1:17" x14ac:dyDescent="0.25">
      <c r="A1892">
        <v>1891</v>
      </c>
      <c r="D1892">
        <v>112.909795</v>
      </c>
      <c r="E1892" s="2">
        <v>2</v>
      </c>
      <c r="P1892">
        <v>1</v>
      </c>
      <c r="Q1892" t="str">
        <f t="shared" si="30"/>
        <v>2</v>
      </c>
    </row>
    <row r="1893" spans="1:17" x14ac:dyDescent="0.25">
      <c r="A1893">
        <v>1892</v>
      </c>
      <c r="D1893">
        <v>112.93943900000001</v>
      </c>
      <c r="E1893" s="2">
        <v>2</v>
      </c>
      <c r="P1893">
        <v>1</v>
      </c>
      <c r="Q1893" t="str">
        <f t="shared" si="30"/>
        <v>2</v>
      </c>
    </row>
    <row r="1894" spans="1:17" x14ac:dyDescent="0.25">
      <c r="A1894">
        <v>1893</v>
      </c>
      <c r="D1894">
        <v>112.91035500000001</v>
      </c>
      <c r="E1894" s="2">
        <v>2</v>
      </c>
      <c r="P1894">
        <v>1</v>
      </c>
      <c r="Q1894" t="str">
        <f t="shared" si="30"/>
        <v>2</v>
      </c>
    </row>
    <row r="1895" spans="1:17" x14ac:dyDescent="0.25">
      <c r="A1895">
        <v>1894</v>
      </c>
      <c r="B1895">
        <v>106.149236</v>
      </c>
      <c r="C1895" s="3">
        <v>1</v>
      </c>
      <c r="D1895">
        <v>112.883263</v>
      </c>
      <c r="E1895" s="2">
        <v>2</v>
      </c>
      <c r="P1895">
        <v>2</v>
      </c>
      <c r="Q1895" t="str">
        <f t="shared" si="30"/>
        <v>12</v>
      </c>
    </row>
    <row r="1896" spans="1:17" x14ac:dyDescent="0.25">
      <c r="A1896">
        <v>1895</v>
      </c>
      <c r="B1896">
        <v>106.15561</v>
      </c>
      <c r="C1896" s="3">
        <v>1</v>
      </c>
      <c r="D1896">
        <v>112.95571600000001</v>
      </c>
      <c r="E1896" s="2">
        <v>2</v>
      </c>
      <c r="P1896">
        <v>2</v>
      </c>
      <c r="Q1896" t="str">
        <f t="shared" si="30"/>
        <v>12</v>
      </c>
    </row>
    <row r="1897" spans="1:17" x14ac:dyDescent="0.25">
      <c r="A1897">
        <v>1896</v>
      </c>
      <c r="B1897">
        <v>106.19494700000001</v>
      </c>
      <c r="C1897" s="3">
        <v>1</v>
      </c>
      <c r="D1897">
        <v>112.924184</v>
      </c>
      <c r="E1897" s="2">
        <v>2</v>
      </c>
      <c r="P1897">
        <v>2</v>
      </c>
      <c r="Q1897" t="str">
        <f t="shared" si="30"/>
        <v>12</v>
      </c>
    </row>
    <row r="1898" spans="1:17" x14ac:dyDescent="0.25">
      <c r="A1898">
        <v>1897</v>
      </c>
      <c r="B1898">
        <v>106.15362200000001</v>
      </c>
      <c r="C1898" s="3">
        <v>1</v>
      </c>
      <c r="P1898">
        <v>1</v>
      </c>
      <c r="Q1898" t="str">
        <f t="shared" si="30"/>
        <v>1</v>
      </c>
    </row>
    <row r="1899" spans="1:17" x14ac:dyDescent="0.25">
      <c r="A1899">
        <v>1898</v>
      </c>
      <c r="B1899">
        <v>106.15168500000001</v>
      </c>
      <c r="C1899" s="3">
        <v>1</v>
      </c>
      <c r="P1899">
        <v>1</v>
      </c>
      <c r="Q1899" t="str">
        <f t="shared" si="30"/>
        <v>1</v>
      </c>
    </row>
    <row r="1900" spans="1:17" x14ac:dyDescent="0.25">
      <c r="A1900">
        <v>1899</v>
      </c>
      <c r="B1900">
        <v>106.142503</v>
      </c>
      <c r="C1900" s="3">
        <v>1</v>
      </c>
      <c r="P1900">
        <v>1</v>
      </c>
      <c r="Q1900" t="str">
        <f t="shared" si="30"/>
        <v>1</v>
      </c>
    </row>
    <row r="1901" spans="1:17" x14ac:dyDescent="0.25">
      <c r="A1901">
        <v>1900</v>
      </c>
      <c r="B1901">
        <v>106.13857000000002</v>
      </c>
      <c r="C1901" s="3">
        <v>1</v>
      </c>
      <c r="P1901">
        <v>1</v>
      </c>
      <c r="Q1901" t="str">
        <f t="shared" si="30"/>
        <v>1</v>
      </c>
    </row>
    <row r="1902" spans="1:17" x14ac:dyDescent="0.25">
      <c r="A1902">
        <v>1901</v>
      </c>
      <c r="B1902">
        <v>106.149236</v>
      </c>
      <c r="C1902" s="3">
        <v>1</v>
      </c>
      <c r="H1902">
        <v>105.30408200000001</v>
      </c>
      <c r="I1902" s="4">
        <v>4</v>
      </c>
      <c r="P1902">
        <v>2</v>
      </c>
      <c r="Q1902" t="str">
        <f t="shared" si="30"/>
        <v>14</v>
      </c>
    </row>
    <row r="1903" spans="1:17" x14ac:dyDescent="0.25">
      <c r="A1903">
        <v>1902</v>
      </c>
      <c r="F1903">
        <v>104.16627600000001</v>
      </c>
      <c r="G1903" s="5">
        <v>3</v>
      </c>
      <c r="H1903">
        <v>105.29928700000001</v>
      </c>
      <c r="I1903" s="4">
        <v>4</v>
      </c>
      <c r="P1903">
        <v>2</v>
      </c>
      <c r="Q1903" t="str">
        <f t="shared" si="30"/>
        <v>34</v>
      </c>
    </row>
    <row r="1904" spans="1:17" x14ac:dyDescent="0.25">
      <c r="A1904">
        <v>1903</v>
      </c>
      <c r="F1904">
        <v>104.13867300000001</v>
      </c>
      <c r="G1904" s="5">
        <v>3</v>
      </c>
      <c r="H1904">
        <v>105.31897800000002</v>
      </c>
      <c r="I1904" s="4">
        <v>4</v>
      </c>
      <c r="P1904">
        <v>2</v>
      </c>
      <c r="Q1904" t="str">
        <f t="shared" si="30"/>
        <v>34</v>
      </c>
    </row>
    <row r="1905" spans="1:17" x14ac:dyDescent="0.25">
      <c r="A1905">
        <v>1904</v>
      </c>
      <c r="F1905">
        <v>104.076886</v>
      </c>
      <c r="G1905" s="5">
        <v>3</v>
      </c>
      <c r="H1905">
        <v>105.34525400000001</v>
      </c>
      <c r="I1905" s="4">
        <v>4</v>
      </c>
      <c r="P1905">
        <v>2</v>
      </c>
      <c r="Q1905" t="str">
        <f t="shared" si="30"/>
        <v>34</v>
      </c>
    </row>
    <row r="1906" spans="1:17" x14ac:dyDescent="0.25">
      <c r="A1906">
        <v>1905</v>
      </c>
      <c r="F1906">
        <v>104.08632700000001</v>
      </c>
      <c r="G1906" s="5">
        <v>3</v>
      </c>
      <c r="H1906">
        <v>105.320359</v>
      </c>
      <c r="I1906" s="4">
        <v>4</v>
      </c>
      <c r="P1906">
        <v>2</v>
      </c>
      <c r="Q1906" t="str">
        <f t="shared" si="30"/>
        <v>34</v>
      </c>
    </row>
    <row r="1907" spans="1:17" x14ac:dyDescent="0.25">
      <c r="A1907">
        <v>1906</v>
      </c>
      <c r="F1907">
        <v>104.08356900000001</v>
      </c>
      <c r="G1907" s="5">
        <v>3</v>
      </c>
      <c r="H1907">
        <v>105.317193</v>
      </c>
      <c r="I1907" s="4">
        <v>4</v>
      </c>
      <c r="P1907">
        <v>2</v>
      </c>
      <c r="Q1907" t="str">
        <f t="shared" si="30"/>
        <v>34</v>
      </c>
    </row>
    <row r="1908" spans="1:17" x14ac:dyDescent="0.25">
      <c r="A1908">
        <v>1907</v>
      </c>
      <c r="F1908">
        <v>104.07290700000001</v>
      </c>
      <c r="G1908" s="5">
        <v>3</v>
      </c>
      <c r="H1908">
        <v>105.34555900000001</v>
      </c>
      <c r="I1908" s="4">
        <v>4</v>
      </c>
      <c r="P1908">
        <v>2</v>
      </c>
      <c r="Q1908" t="str">
        <f t="shared" si="30"/>
        <v>34</v>
      </c>
    </row>
    <row r="1909" spans="1:17" x14ac:dyDescent="0.25">
      <c r="A1909">
        <v>1908</v>
      </c>
      <c r="D1909">
        <v>88.330306000000007</v>
      </c>
      <c r="E1909" s="2">
        <v>2</v>
      </c>
      <c r="F1909">
        <v>104.087041</v>
      </c>
      <c r="G1909" s="5">
        <v>3</v>
      </c>
      <c r="H1909">
        <v>105.35453900000002</v>
      </c>
      <c r="I1909" s="4">
        <v>4</v>
      </c>
      <c r="P1909">
        <v>3</v>
      </c>
      <c r="Q1909" t="str">
        <f t="shared" si="30"/>
        <v>234</v>
      </c>
    </row>
    <row r="1910" spans="1:17" x14ac:dyDescent="0.25">
      <c r="A1910">
        <v>1909</v>
      </c>
      <c r="D1910">
        <v>88.317908000000003</v>
      </c>
      <c r="E1910" s="2">
        <v>2</v>
      </c>
      <c r="F1910">
        <v>104.16627600000001</v>
      </c>
      <c r="G1910" s="5">
        <v>3</v>
      </c>
      <c r="H1910">
        <v>105.30408200000001</v>
      </c>
      <c r="I1910" s="4">
        <v>4</v>
      </c>
      <c r="P1910">
        <v>3</v>
      </c>
      <c r="Q1910" t="str">
        <f t="shared" si="30"/>
        <v>234</v>
      </c>
    </row>
    <row r="1911" spans="1:17" x14ac:dyDescent="0.25">
      <c r="A1911">
        <v>1910</v>
      </c>
      <c r="D1911">
        <v>88.355662000000009</v>
      </c>
      <c r="E1911" s="2">
        <v>2</v>
      </c>
      <c r="F1911">
        <v>104.16627600000001</v>
      </c>
      <c r="G1911" s="5">
        <v>3</v>
      </c>
      <c r="P1911">
        <v>2</v>
      </c>
      <c r="Q1911" t="str">
        <f t="shared" si="30"/>
        <v>23</v>
      </c>
    </row>
    <row r="1912" spans="1:17" x14ac:dyDescent="0.25">
      <c r="A1912">
        <v>1911</v>
      </c>
      <c r="D1912">
        <v>88.318112000000013</v>
      </c>
      <c r="E1912" s="2">
        <v>2</v>
      </c>
      <c r="P1912">
        <v>1</v>
      </c>
      <c r="Q1912" t="str">
        <f t="shared" si="30"/>
        <v>2</v>
      </c>
    </row>
    <row r="1913" spans="1:17" x14ac:dyDescent="0.25">
      <c r="A1913">
        <v>1912</v>
      </c>
      <c r="D1913">
        <v>88.327346000000006</v>
      </c>
      <c r="E1913" s="2">
        <v>2</v>
      </c>
      <c r="P1913">
        <v>1</v>
      </c>
      <c r="Q1913" t="str">
        <f t="shared" si="30"/>
        <v>2</v>
      </c>
    </row>
    <row r="1914" spans="1:17" x14ac:dyDescent="0.25">
      <c r="A1914">
        <v>1913</v>
      </c>
      <c r="D1914">
        <v>88.331837000000007</v>
      </c>
      <c r="E1914" s="2">
        <v>2</v>
      </c>
      <c r="P1914">
        <v>1</v>
      </c>
      <c r="Q1914" t="str">
        <f t="shared" si="30"/>
        <v>2</v>
      </c>
    </row>
    <row r="1915" spans="1:17" x14ac:dyDescent="0.25">
      <c r="A1915">
        <v>1914</v>
      </c>
      <c r="D1915">
        <v>88.316224000000005</v>
      </c>
      <c r="E1915" s="2">
        <v>2</v>
      </c>
      <c r="P1915">
        <v>1</v>
      </c>
      <c r="Q1915" t="str">
        <f t="shared" si="30"/>
        <v>2</v>
      </c>
    </row>
    <row r="1916" spans="1:17" x14ac:dyDescent="0.25">
      <c r="A1916">
        <v>1915</v>
      </c>
      <c r="B1916">
        <v>82.044030000000006</v>
      </c>
      <c r="C1916" s="3">
        <v>1</v>
      </c>
      <c r="D1916">
        <v>88.335765000000009</v>
      </c>
      <c r="E1916" s="2">
        <v>2</v>
      </c>
      <c r="P1916">
        <v>2</v>
      </c>
      <c r="Q1916" t="str">
        <f t="shared" si="30"/>
        <v>12</v>
      </c>
    </row>
    <row r="1917" spans="1:17" x14ac:dyDescent="0.25">
      <c r="A1917">
        <v>1916</v>
      </c>
      <c r="B1917">
        <v>82.049133000000012</v>
      </c>
      <c r="C1917" s="3">
        <v>1</v>
      </c>
      <c r="D1917">
        <v>88.269185000000007</v>
      </c>
      <c r="E1917" s="2">
        <v>2</v>
      </c>
      <c r="P1917">
        <v>2</v>
      </c>
      <c r="Q1917" t="str">
        <f t="shared" si="30"/>
        <v>12</v>
      </c>
    </row>
    <row r="1918" spans="1:17" x14ac:dyDescent="0.25">
      <c r="A1918">
        <v>1917</v>
      </c>
      <c r="B1918">
        <v>82.050154000000006</v>
      </c>
      <c r="C1918" s="3">
        <v>1</v>
      </c>
      <c r="D1918">
        <v>88.330306000000007</v>
      </c>
      <c r="E1918" s="2">
        <v>2</v>
      </c>
      <c r="P1918">
        <v>2</v>
      </c>
      <c r="Q1918" t="str">
        <f t="shared" si="30"/>
        <v>12</v>
      </c>
    </row>
    <row r="1919" spans="1:17" x14ac:dyDescent="0.25">
      <c r="A1919">
        <v>1918</v>
      </c>
      <c r="B1919">
        <v>82.093265000000002</v>
      </c>
      <c r="C1919" s="3">
        <v>1</v>
      </c>
      <c r="P1919">
        <v>1</v>
      </c>
      <c r="Q1919" t="str">
        <f t="shared" si="30"/>
        <v>1</v>
      </c>
    </row>
    <row r="1920" spans="1:17" x14ac:dyDescent="0.25">
      <c r="A1920">
        <v>1919</v>
      </c>
      <c r="B1920">
        <v>82.074949000000004</v>
      </c>
      <c r="C1920" s="3">
        <v>1</v>
      </c>
      <c r="P1920">
        <v>1</v>
      </c>
      <c r="Q1920" t="str">
        <f t="shared" si="30"/>
        <v>1</v>
      </c>
    </row>
    <row r="1921" spans="1:17" x14ac:dyDescent="0.25">
      <c r="A1921">
        <v>1920</v>
      </c>
      <c r="B1921">
        <v>82.067194000000001</v>
      </c>
      <c r="C1921" s="3">
        <v>1</v>
      </c>
      <c r="P1921">
        <v>1</v>
      </c>
      <c r="Q1921" t="str">
        <f t="shared" si="30"/>
        <v>1</v>
      </c>
    </row>
    <row r="1922" spans="1:17" x14ac:dyDescent="0.25">
      <c r="A1922">
        <v>1921</v>
      </c>
      <c r="B1922">
        <v>82.075918000000001</v>
      </c>
      <c r="C1922" s="3">
        <v>1</v>
      </c>
      <c r="P1922">
        <v>1</v>
      </c>
      <c r="Q1922" t="str">
        <f t="shared" ref="Q1922:Q1985" si="31">CONCATENATE(C1922,E1922,G1922,I1922)</f>
        <v>1</v>
      </c>
    </row>
    <row r="1923" spans="1:17" x14ac:dyDescent="0.25">
      <c r="A1923">
        <v>1922</v>
      </c>
      <c r="B1923">
        <v>81.975969000000006</v>
      </c>
      <c r="C1923" s="3">
        <v>1</v>
      </c>
      <c r="P1923">
        <v>1</v>
      </c>
      <c r="Q1923" t="str">
        <f t="shared" si="31"/>
        <v>1</v>
      </c>
    </row>
    <row r="1924" spans="1:17" x14ac:dyDescent="0.25">
      <c r="A1924">
        <v>1923</v>
      </c>
      <c r="B1924">
        <v>82.04535700000001</v>
      </c>
      <c r="C1924" s="3">
        <v>1</v>
      </c>
      <c r="H1924">
        <v>82.175051000000011</v>
      </c>
      <c r="I1924" s="4">
        <v>4</v>
      </c>
      <c r="P1924">
        <v>2</v>
      </c>
      <c r="Q1924" t="str">
        <f t="shared" si="31"/>
        <v>14</v>
      </c>
    </row>
    <row r="1925" spans="1:17" x14ac:dyDescent="0.25">
      <c r="A1925">
        <v>1924</v>
      </c>
      <c r="H1925">
        <v>82.198723999999999</v>
      </c>
      <c r="I1925" s="4">
        <v>4</v>
      </c>
      <c r="P1925">
        <v>1</v>
      </c>
      <c r="Q1925" t="str">
        <f t="shared" si="31"/>
        <v>4</v>
      </c>
    </row>
    <row r="1926" spans="1:17" x14ac:dyDescent="0.25">
      <c r="A1926">
        <v>1925</v>
      </c>
      <c r="F1926">
        <v>81.137806000000012</v>
      </c>
      <c r="G1926" s="5">
        <v>3</v>
      </c>
      <c r="H1926">
        <v>82.208929000000012</v>
      </c>
      <c r="I1926" s="4">
        <v>4</v>
      </c>
      <c r="P1926">
        <v>2</v>
      </c>
      <c r="Q1926" t="str">
        <f t="shared" si="31"/>
        <v>34</v>
      </c>
    </row>
    <row r="1927" spans="1:17" x14ac:dyDescent="0.25">
      <c r="A1927">
        <v>1926</v>
      </c>
      <c r="F1927">
        <v>81.105715000000004</v>
      </c>
      <c r="G1927" s="5">
        <v>3</v>
      </c>
      <c r="H1927">
        <v>82.186173000000011</v>
      </c>
      <c r="I1927" s="4">
        <v>4</v>
      </c>
      <c r="P1927">
        <v>2</v>
      </c>
      <c r="Q1927" t="str">
        <f t="shared" si="31"/>
        <v>34</v>
      </c>
    </row>
    <row r="1928" spans="1:17" x14ac:dyDescent="0.25">
      <c r="A1928">
        <v>1927</v>
      </c>
      <c r="F1928">
        <v>81.065459000000004</v>
      </c>
      <c r="G1928" s="5">
        <v>3</v>
      </c>
      <c r="H1928">
        <v>82.221582000000012</v>
      </c>
      <c r="I1928" s="4">
        <v>4</v>
      </c>
      <c r="P1928">
        <v>2</v>
      </c>
      <c r="Q1928" t="str">
        <f t="shared" si="31"/>
        <v>34</v>
      </c>
    </row>
    <row r="1929" spans="1:17" x14ac:dyDescent="0.25">
      <c r="A1929">
        <v>1928</v>
      </c>
      <c r="F1929">
        <v>81.00025500000001</v>
      </c>
      <c r="G1929" s="5">
        <v>3</v>
      </c>
      <c r="H1929">
        <v>82.208061000000001</v>
      </c>
      <c r="I1929" s="4">
        <v>4</v>
      </c>
      <c r="P1929">
        <v>2</v>
      </c>
      <c r="Q1929" t="str">
        <f t="shared" si="31"/>
        <v>34</v>
      </c>
    </row>
    <row r="1930" spans="1:17" x14ac:dyDescent="0.25">
      <c r="A1930">
        <v>1929</v>
      </c>
      <c r="D1930">
        <v>68.75091900000001</v>
      </c>
      <c r="E1930" s="2">
        <v>2</v>
      </c>
      <c r="F1930">
        <v>81.088215000000005</v>
      </c>
      <c r="G1930" s="5">
        <v>3</v>
      </c>
      <c r="H1930">
        <v>82.199796000000006</v>
      </c>
      <c r="I1930" s="4">
        <v>4</v>
      </c>
      <c r="P1930">
        <v>3</v>
      </c>
      <c r="Q1930" t="str">
        <f t="shared" si="31"/>
        <v>234</v>
      </c>
    </row>
    <row r="1931" spans="1:17" x14ac:dyDescent="0.25">
      <c r="A1931">
        <v>1930</v>
      </c>
      <c r="D1931">
        <v>68.779979999999995</v>
      </c>
      <c r="E1931" s="2">
        <v>2</v>
      </c>
      <c r="F1931">
        <v>81.137754999999999</v>
      </c>
      <c r="G1931" s="5">
        <v>3</v>
      </c>
      <c r="H1931">
        <v>82.185101000000003</v>
      </c>
      <c r="I1931" s="4">
        <v>4</v>
      </c>
      <c r="P1931">
        <v>3</v>
      </c>
      <c r="Q1931" t="str">
        <f t="shared" si="31"/>
        <v>234</v>
      </c>
    </row>
    <row r="1932" spans="1:17" x14ac:dyDescent="0.25">
      <c r="A1932">
        <v>1931</v>
      </c>
      <c r="D1932">
        <v>68.760971000000012</v>
      </c>
      <c r="E1932" s="2">
        <v>2</v>
      </c>
      <c r="F1932">
        <v>81.145408000000003</v>
      </c>
      <c r="G1932" s="5">
        <v>3</v>
      </c>
      <c r="H1932">
        <v>82.133724999999998</v>
      </c>
      <c r="I1932" s="4">
        <v>4</v>
      </c>
      <c r="P1932">
        <v>3</v>
      </c>
      <c r="Q1932" t="str">
        <f t="shared" si="31"/>
        <v>234</v>
      </c>
    </row>
    <row r="1933" spans="1:17" x14ac:dyDescent="0.25">
      <c r="A1933">
        <v>1932</v>
      </c>
      <c r="D1933">
        <v>68.755497000000005</v>
      </c>
      <c r="E1933" s="2">
        <v>2</v>
      </c>
      <c r="F1933">
        <v>81.051327000000001</v>
      </c>
      <c r="G1933" s="5">
        <v>3</v>
      </c>
      <c r="H1933">
        <v>82.180306000000002</v>
      </c>
      <c r="I1933" s="4">
        <v>4</v>
      </c>
      <c r="P1933">
        <v>3</v>
      </c>
      <c r="Q1933" t="str">
        <f t="shared" si="31"/>
        <v>234</v>
      </c>
    </row>
    <row r="1934" spans="1:17" x14ac:dyDescent="0.25">
      <c r="A1934">
        <v>1933</v>
      </c>
      <c r="D1934">
        <v>68.758526000000003</v>
      </c>
      <c r="E1934" s="2">
        <v>2</v>
      </c>
      <c r="F1934">
        <v>81.137806000000012</v>
      </c>
      <c r="G1934" s="5">
        <v>3</v>
      </c>
      <c r="P1934">
        <v>2</v>
      </c>
      <c r="Q1934" t="str">
        <f t="shared" si="31"/>
        <v>23</v>
      </c>
    </row>
    <row r="1935" spans="1:17" x14ac:dyDescent="0.25">
      <c r="A1935">
        <v>1934</v>
      </c>
      <c r="D1935">
        <v>68.765556000000004</v>
      </c>
      <c r="E1935" s="2">
        <v>2</v>
      </c>
      <c r="P1935">
        <v>1</v>
      </c>
      <c r="Q1935" t="str">
        <f t="shared" si="31"/>
        <v>2</v>
      </c>
    </row>
    <row r="1936" spans="1:17" x14ac:dyDescent="0.25">
      <c r="A1936">
        <v>1935</v>
      </c>
      <c r="D1936">
        <v>68.766281000000006</v>
      </c>
      <c r="E1936" s="2">
        <v>2</v>
      </c>
      <c r="P1936">
        <v>1</v>
      </c>
      <c r="Q1936" t="str">
        <f t="shared" si="31"/>
        <v>2</v>
      </c>
    </row>
    <row r="1937" spans="1:17" x14ac:dyDescent="0.25">
      <c r="A1937">
        <v>1936</v>
      </c>
      <c r="D1937">
        <v>68.761696000000001</v>
      </c>
      <c r="E1937" s="2">
        <v>2</v>
      </c>
      <c r="P1937">
        <v>1</v>
      </c>
      <c r="Q1937" t="str">
        <f t="shared" si="31"/>
        <v>2</v>
      </c>
    </row>
    <row r="1938" spans="1:17" x14ac:dyDescent="0.25">
      <c r="A1938">
        <v>1937</v>
      </c>
      <c r="B1938">
        <v>62.634945000000002</v>
      </c>
      <c r="C1938" s="3">
        <v>1</v>
      </c>
      <c r="D1938">
        <v>68.813312999999994</v>
      </c>
      <c r="E1938" s="2">
        <v>2</v>
      </c>
      <c r="P1938">
        <v>2</v>
      </c>
      <c r="Q1938" t="str">
        <f t="shared" si="31"/>
        <v>12</v>
      </c>
    </row>
    <row r="1939" spans="1:17" x14ac:dyDescent="0.25">
      <c r="A1939">
        <v>1938</v>
      </c>
      <c r="B1939">
        <v>62.602501000000004</v>
      </c>
      <c r="C1939" s="3">
        <v>1</v>
      </c>
      <c r="D1939">
        <v>68.75091900000001</v>
      </c>
      <c r="E1939" s="2">
        <v>2</v>
      </c>
      <c r="P1939">
        <v>2</v>
      </c>
      <c r="Q1939" t="str">
        <f t="shared" si="31"/>
        <v>12</v>
      </c>
    </row>
    <row r="1940" spans="1:17" x14ac:dyDescent="0.25">
      <c r="A1940">
        <v>1939</v>
      </c>
      <c r="B1940">
        <v>62.629326000000006</v>
      </c>
      <c r="C1940" s="3">
        <v>1</v>
      </c>
      <c r="D1940">
        <v>68.75091900000001</v>
      </c>
      <c r="E1940" s="2">
        <v>2</v>
      </c>
      <c r="P1940">
        <v>2</v>
      </c>
      <c r="Q1940" t="str">
        <f t="shared" si="31"/>
        <v>12</v>
      </c>
    </row>
    <row r="1941" spans="1:17" x14ac:dyDescent="0.25">
      <c r="A1941">
        <v>1940</v>
      </c>
      <c r="B1941">
        <v>62.640209000000006</v>
      </c>
      <c r="C1941" s="3">
        <v>1</v>
      </c>
      <c r="P1941">
        <v>1</v>
      </c>
      <c r="Q1941" t="str">
        <f t="shared" si="31"/>
        <v>1</v>
      </c>
    </row>
    <row r="1942" spans="1:17" x14ac:dyDescent="0.25">
      <c r="A1942">
        <v>1941</v>
      </c>
      <c r="B1942">
        <v>62.629376000000001</v>
      </c>
      <c r="C1942" s="3">
        <v>1</v>
      </c>
      <c r="P1942">
        <v>1</v>
      </c>
      <c r="Q1942" t="str">
        <f t="shared" si="31"/>
        <v>1</v>
      </c>
    </row>
    <row r="1943" spans="1:17" x14ac:dyDescent="0.25">
      <c r="A1943">
        <v>1942</v>
      </c>
      <c r="B1943">
        <v>62.658958000000005</v>
      </c>
      <c r="C1943" s="3">
        <v>1</v>
      </c>
      <c r="P1943">
        <v>1</v>
      </c>
      <c r="Q1943" t="str">
        <f t="shared" si="31"/>
        <v>1</v>
      </c>
    </row>
    <row r="1944" spans="1:17" x14ac:dyDescent="0.25">
      <c r="A1944">
        <v>1943</v>
      </c>
      <c r="B1944">
        <v>62.702755000000003</v>
      </c>
      <c r="C1944" s="3">
        <v>1</v>
      </c>
      <c r="P1944">
        <v>1</v>
      </c>
      <c r="Q1944" t="str">
        <f t="shared" si="31"/>
        <v>1</v>
      </c>
    </row>
    <row r="1945" spans="1:17" x14ac:dyDescent="0.25">
      <c r="A1945">
        <v>1944</v>
      </c>
      <c r="B1945">
        <v>62.687546000000005</v>
      </c>
      <c r="C1945" s="3">
        <v>1</v>
      </c>
      <c r="H1945">
        <v>63.293194</v>
      </c>
      <c r="I1945" s="4">
        <v>4</v>
      </c>
      <c r="P1945">
        <v>2</v>
      </c>
      <c r="Q1945" t="str">
        <f t="shared" si="31"/>
        <v>14</v>
      </c>
    </row>
    <row r="1946" spans="1:17" x14ac:dyDescent="0.25">
      <c r="A1946">
        <v>1945</v>
      </c>
      <c r="B1946">
        <v>62.615364</v>
      </c>
      <c r="C1946" s="3">
        <v>1</v>
      </c>
      <c r="H1946">
        <v>63.334026000000001</v>
      </c>
      <c r="I1946" s="4">
        <v>4</v>
      </c>
      <c r="P1946">
        <v>2</v>
      </c>
      <c r="Q1946" t="str">
        <f t="shared" si="31"/>
        <v>14</v>
      </c>
    </row>
    <row r="1947" spans="1:17" x14ac:dyDescent="0.25">
      <c r="A1947">
        <v>1946</v>
      </c>
      <c r="B1947">
        <v>62.615364</v>
      </c>
      <c r="C1947" s="3">
        <v>1</v>
      </c>
      <c r="H1947">
        <v>63.339233</v>
      </c>
      <c r="I1947" s="4">
        <v>4</v>
      </c>
      <c r="P1947">
        <v>2</v>
      </c>
      <c r="Q1947" t="str">
        <f t="shared" si="31"/>
        <v>14</v>
      </c>
    </row>
    <row r="1948" spans="1:17" x14ac:dyDescent="0.25">
      <c r="A1948">
        <v>1947</v>
      </c>
      <c r="F1948">
        <v>61.351841</v>
      </c>
      <c r="G1948" s="5">
        <v>3</v>
      </c>
      <c r="H1948">
        <v>63.327148000000001</v>
      </c>
      <c r="I1948" s="4">
        <v>4</v>
      </c>
      <c r="P1948">
        <v>2</v>
      </c>
      <c r="Q1948" t="str">
        <f t="shared" si="31"/>
        <v>34</v>
      </c>
    </row>
    <row r="1949" spans="1:17" x14ac:dyDescent="0.25">
      <c r="A1949">
        <v>1948</v>
      </c>
      <c r="F1949">
        <v>61.378040000000006</v>
      </c>
      <c r="G1949" s="5">
        <v>3</v>
      </c>
      <c r="H1949">
        <v>63.334389000000002</v>
      </c>
      <c r="I1949" s="4">
        <v>4</v>
      </c>
      <c r="P1949">
        <v>2</v>
      </c>
      <c r="Q1949" t="str">
        <f t="shared" si="31"/>
        <v>34</v>
      </c>
    </row>
    <row r="1950" spans="1:17" x14ac:dyDescent="0.25">
      <c r="A1950">
        <v>1949</v>
      </c>
      <c r="F1950">
        <v>61.359913000000006</v>
      </c>
      <c r="G1950" s="5">
        <v>3</v>
      </c>
      <c r="H1950">
        <v>63.353035000000006</v>
      </c>
      <c r="I1950" s="4">
        <v>4</v>
      </c>
      <c r="P1950">
        <v>2</v>
      </c>
      <c r="Q1950" t="str">
        <f t="shared" si="31"/>
        <v>34</v>
      </c>
    </row>
    <row r="1951" spans="1:17" x14ac:dyDescent="0.25">
      <c r="A1951">
        <v>1950</v>
      </c>
      <c r="F1951">
        <v>61.327152000000005</v>
      </c>
      <c r="G1951" s="5">
        <v>3</v>
      </c>
      <c r="H1951">
        <v>63.369808000000006</v>
      </c>
      <c r="I1951" s="4">
        <v>4</v>
      </c>
      <c r="P1951">
        <v>2</v>
      </c>
      <c r="Q1951" t="str">
        <f t="shared" si="31"/>
        <v>34</v>
      </c>
    </row>
    <row r="1952" spans="1:17" x14ac:dyDescent="0.25">
      <c r="A1952">
        <v>1951</v>
      </c>
      <c r="F1952">
        <v>61.319500000000005</v>
      </c>
      <c r="G1952" s="5">
        <v>3</v>
      </c>
      <c r="H1952">
        <v>63.364544000000002</v>
      </c>
      <c r="I1952" s="4">
        <v>4</v>
      </c>
      <c r="P1952">
        <v>2</v>
      </c>
      <c r="Q1952" t="str">
        <f t="shared" si="31"/>
        <v>34</v>
      </c>
    </row>
    <row r="1953" spans="1:17" x14ac:dyDescent="0.25">
      <c r="A1953">
        <v>1952</v>
      </c>
      <c r="D1953">
        <v>47.170891000000005</v>
      </c>
      <c r="E1953" s="2">
        <v>2</v>
      </c>
      <c r="F1953">
        <v>61.378140000000002</v>
      </c>
      <c r="G1953" s="5">
        <v>3</v>
      </c>
      <c r="H1953">
        <v>63.363190000000003</v>
      </c>
      <c r="I1953" s="4">
        <v>4</v>
      </c>
      <c r="P1953">
        <v>3</v>
      </c>
      <c r="Q1953" t="str">
        <f t="shared" si="31"/>
        <v>234</v>
      </c>
    </row>
    <row r="1954" spans="1:17" x14ac:dyDescent="0.25">
      <c r="A1954">
        <v>1953</v>
      </c>
      <c r="D1954">
        <v>47.198650000000001</v>
      </c>
      <c r="E1954" s="2">
        <v>2</v>
      </c>
      <c r="F1954">
        <v>61.365482</v>
      </c>
      <c r="G1954" s="5">
        <v>3</v>
      </c>
      <c r="H1954">
        <v>63.293194</v>
      </c>
      <c r="I1954" s="4">
        <v>4</v>
      </c>
      <c r="P1954">
        <v>3</v>
      </c>
      <c r="Q1954" t="str">
        <f t="shared" si="31"/>
        <v>234</v>
      </c>
    </row>
    <row r="1955" spans="1:17" x14ac:dyDescent="0.25">
      <c r="A1955">
        <v>1954</v>
      </c>
      <c r="D1955">
        <v>47.192768000000001</v>
      </c>
      <c r="E1955" s="2">
        <v>2</v>
      </c>
      <c r="F1955">
        <v>61.346996000000004</v>
      </c>
      <c r="G1955" s="5">
        <v>3</v>
      </c>
      <c r="H1955">
        <v>63.293194</v>
      </c>
      <c r="I1955" s="4">
        <v>4</v>
      </c>
      <c r="P1955">
        <v>3</v>
      </c>
      <c r="Q1955" t="str">
        <f t="shared" si="31"/>
        <v>234</v>
      </c>
    </row>
    <row r="1956" spans="1:17" x14ac:dyDescent="0.25">
      <c r="A1956">
        <v>1955</v>
      </c>
      <c r="D1956">
        <v>47.177662000000005</v>
      </c>
      <c r="E1956" s="2">
        <v>2</v>
      </c>
      <c r="F1956">
        <v>61.312103</v>
      </c>
      <c r="G1956" s="5">
        <v>3</v>
      </c>
      <c r="P1956">
        <v>2</v>
      </c>
      <c r="Q1956" t="str">
        <f t="shared" si="31"/>
        <v>23</v>
      </c>
    </row>
    <row r="1957" spans="1:17" x14ac:dyDescent="0.25">
      <c r="A1957">
        <v>1956</v>
      </c>
      <c r="D1957">
        <v>47.176518000000002</v>
      </c>
      <c r="E1957" s="2">
        <v>2</v>
      </c>
      <c r="F1957">
        <v>61.351841</v>
      </c>
      <c r="G1957" s="5">
        <v>3</v>
      </c>
      <c r="P1957">
        <v>2</v>
      </c>
      <c r="Q1957" t="str">
        <f t="shared" si="31"/>
        <v>23</v>
      </c>
    </row>
    <row r="1958" spans="1:17" x14ac:dyDescent="0.25">
      <c r="A1958">
        <v>1957</v>
      </c>
      <c r="D1958">
        <v>47.174328000000003</v>
      </c>
      <c r="E1958" s="2">
        <v>2</v>
      </c>
      <c r="P1958">
        <v>1</v>
      </c>
      <c r="Q1958" t="str">
        <f t="shared" si="31"/>
        <v>2</v>
      </c>
    </row>
    <row r="1959" spans="1:17" x14ac:dyDescent="0.25">
      <c r="A1959">
        <v>1958</v>
      </c>
      <c r="D1959">
        <v>47.163342</v>
      </c>
      <c r="E1959" s="2">
        <v>2</v>
      </c>
      <c r="P1959">
        <v>1</v>
      </c>
      <c r="Q1959" t="str">
        <f t="shared" si="31"/>
        <v>2</v>
      </c>
    </row>
    <row r="1960" spans="1:17" x14ac:dyDescent="0.25">
      <c r="A1960">
        <v>1959</v>
      </c>
      <c r="B1960">
        <v>41.177414000000006</v>
      </c>
      <c r="C1960" s="3">
        <v>1</v>
      </c>
      <c r="D1960">
        <v>47.170059000000002</v>
      </c>
      <c r="E1960" s="2">
        <v>2</v>
      </c>
      <c r="P1960">
        <v>2</v>
      </c>
      <c r="Q1960" t="str">
        <f t="shared" si="31"/>
        <v>12</v>
      </c>
    </row>
    <row r="1961" spans="1:17" x14ac:dyDescent="0.25">
      <c r="A1961">
        <v>1960</v>
      </c>
      <c r="B1961">
        <v>41.195068000000006</v>
      </c>
      <c r="C1961" s="3">
        <v>1</v>
      </c>
      <c r="D1961">
        <v>47.165943000000006</v>
      </c>
      <c r="E1961" s="2">
        <v>2</v>
      </c>
      <c r="P1961">
        <v>2</v>
      </c>
      <c r="Q1961" t="str">
        <f t="shared" si="31"/>
        <v>12</v>
      </c>
    </row>
    <row r="1962" spans="1:17" x14ac:dyDescent="0.25">
      <c r="A1962">
        <v>1961</v>
      </c>
      <c r="B1962">
        <v>41.209965000000004</v>
      </c>
      <c r="C1962" s="3">
        <v>1</v>
      </c>
      <c r="D1962">
        <v>47.155109000000003</v>
      </c>
      <c r="E1962" s="2">
        <v>2</v>
      </c>
      <c r="P1962">
        <v>2</v>
      </c>
      <c r="Q1962" t="str">
        <f t="shared" si="31"/>
        <v>12</v>
      </c>
    </row>
    <row r="1963" spans="1:17" x14ac:dyDescent="0.25">
      <c r="A1963">
        <v>1962</v>
      </c>
      <c r="B1963">
        <v>41.245743000000004</v>
      </c>
      <c r="C1963" s="3">
        <v>1</v>
      </c>
      <c r="D1963">
        <v>47.183910000000004</v>
      </c>
      <c r="E1963" s="2">
        <v>2</v>
      </c>
      <c r="P1963">
        <v>2</v>
      </c>
      <c r="Q1963" t="str">
        <f t="shared" si="31"/>
        <v>12</v>
      </c>
    </row>
    <row r="1964" spans="1:17" x14ac:dyDescent="0.25">
      <c r="A1964">
        <v>1963</v>
      </c>
      <c r="B1964">
        <v>41.261108</v>
      </c>
      <c r="C1964" s="3">
        <v>1</v>
      </c>
      <c r="D1964">
        <v>47.170891000000005</v>
      </c>
      <c r="E1964" s="2">
        <v>2</v>
      </c>
      <c r="P1964">
        <v>2</v>
      </c>
      <c r="Q1964" t="str">
        <f t="shared" si="31"/>
        <v>12</v>
      </c>
    </row>
    <row r="1965" spans="1:17" x14ac:dyDescent="0.25">
      <c r="A1965">
        <v>1964</v>
      </c>
      <c r="B1965">
        <v>41.256474000000004</v>
      </c>
      <c r="C1965" s="3">
        <v>1</v>
      </c>
      <c r="P1965">
        <v>1</v>
      </c>
      <c r="Q1965" t="str">
        <f t="shared" si="31"/>
        <v>1</v>
      </c>
    </row>
    <row r="1966" spans="1:17" x14ac:dyDescent="0.25">
      <c r="A1966">
        <v>1965</v>
      </c>
      <c r="B1966">
        <v>41.233505000000001</v>
      </c>
      <c r="C1966" s="3">
        <v>1</v>
      </c>
      <c r="P1966">
        <v>1</v>
      </c>
      <c r="Q1966" t="str">
        <f t="shared" si="31"/>
        <v>1</v>
      </c>
    </row>
    <row r="1967" spans="1:17" x14ac:dyDescent="0.25">
      <c r="A1967">
        <v>1966</v>
      </c>
      <c r="B1967">
        <v>41.191059000000003</v>
      </c>
      <c r="C1967" s="3">
        <v>1</v>
      </c>
      <c r="P1967">
        <v>1</v>
      </c>
      <c r="Q1967" t="str">
        <f t="shared" si="31"/>
        <v>1</v>
      </c>
    </row>
    <row r="1968" spans="1:17" x14ac:dyDescent="0.25">
      <c r="A1968">
        <v>1967</v>
      </c>
      <c r="B1968">
        <v>41.187260000000002</v>
      </c>
      <c r="C1968" s="3">
        <v>1</v>
      </c>
      <c r="H1968">
        <v>43.096527000000002</v>
      </c>
      <c r="I1968" s="4">
        <v>4</v>
      </c>
      <c r="P1968">
        <v>2</v>
      </c>
      <c r="Q1968" t="str">
        <f t="shared" si="31"/>
        <v>14</v>
      </c>
    </row>
    <row r="1969" spans="1:17" x14ac:dyDescent="0.25">
      <c r="A1969">
        <v>1968</v>
      </c>
      <c r="B1969">
        <v>41.177414000000006</v>
      </c>
      <c r="C1969" s="3">
        <v>1</v>
      </c>
      <c r="H1969">
        <v>43.108509000000005</v>
      </c>
      <c r="I1969" s="4">
        <v>4</v>
      </c>
      <c r="P1969">
        <v>2</v>
      </c>
      <c r="Q1969" t="str">
        <f t="shared" si="31"/>
        <v>14</v>
      </c>
    </row>
    <row r="1970" spans="1:17" x14ac:dyDescent="0.25">
      <c r="A1970">
        <v>1969</v>
      </c>
      <c r="B1970">
        <v>41.177414000000006</v>
      </c>
      <c r="C1970" s="3">
        <v>1</v>
      </c>
      <c r="H1970">
        <v>43.102726000000004</v>
      </c>
      <c r="I1970" s="4">
        <v>4</v>
      </c>
      <c r="P1970">
        <v>2</v>
      </c>
      <c r="Q1970" t="str">
        <f t="shared" si="31"/>
        <v>14</v>
      </c>
    </row>
    <row r="1971" spans="1:17" x14ac:dyDescent="0.25">
      <c r="A1971">
        <v>1970</v>
      </c>
      <c r="F1971">
        <v>41.116325000000003</v>
      </c>
      <c r="G1971" s="5">
        <v>3</v>
      </c>
      <c r="H1971">
        <v>43.117363000000005</v>
      </c>
      <c r="I1971" s="4">
        <v>4</v>
      </c>
      <c r="P1971">
        <v>2</v>
      </c>
      <c r="Q1971" t="str">
        <f t="shared" si="31"/>
        <v>34</v>
      </c>
    </row>
    <row r="1972" spans="1:17" x14ac:dyDescent="0.25">
      <c r="A1972">
        <v>1971</v>
      </c>
      <c r="F1972">
        <v>41.089764000000002</v>
      </c>
      <c r="G1972" s="5">
        <v>3</v>
      </c>
      <c r="H1972">
        <v>43.132828000000003</v>
      </c>
      <c r="I1972" s="4">
        <v>4</v>
      </c>
      <c r="P1972">
        <v>2</v>
      </c>
      <c r="Q1972" t="str">
        <f t="shared" si="31"/>
        <v>34</v>
      </c>
    </row>
    <row r="1973" spans="1:17" x14ac:dyDescent="0.25">
      <c r="A1973">
        <v>1972</v>
      </c>
      <c r="F1973">
        <v>41.069191000000004</v>
      </c>
      <c r="G1973" s="5">
        <v>3</v>
      </c>
      <c r="H1973">
        <v>43.117256000000005</v>
      </c>
      <c r="I1973" s="4">
        <v>4</v>
      </c>
      <c r="P1973">
        <v>2</v>
      </c>
      <c r="Q1973" t="str">
        <f t="shared" si="31"/>
        <v>34</v>
      </c>
    </row>
    <row r="1974" spans="1:17" x14ac:dyDescent="0.25">
      <c r="A1974">
        <v>1973</v>
      </c>
      <c r="F1974">
        <v>41.058044000000002</v>
      </c>
      <c r="G1974" s="5">
        <v>3</v>
      </c>
      <c r="H1974">
        <v>43.113506000000001</v>
      </c>
      <c r="I1974" s="4">
        <v>4</v>
      </c>
      <c r="P1974">
        <v>2</v>
      </c>
      <c r="Q1974" t="str">
        <f t="shared" si="31"/>
        <v>34</v>
      </c>
    </row>
    <row r="1975" spans="1:17" x14ac:dyDescent="0.25">
      <c r="A1975">
        <v>1974</v>
      </c>
      <c r="D1975">
        <v>28.109737000000003</v>
      </c>
      <c r="E1975" s="2">
        <v>2</v>
      </c>
      <c r="F1975">
        <v>41.097416000000003</v>
      </c>
      <c r="G1975" s="5">
        <v>3</v>
      </c>
      <c r="H1975">
        <v>43.149963</v>
      </c>
      <c r="I1975" s="4">
        <v>4</v>
      </c>
      <c r="P1975">
        <v>3</v>
      </c>
      <c r="Q1975" t="str">
        <f t="shared" si="31"/>
        <v>234</v>
      </c>
    </row>
    <row r="1976" spans="1:17" x14ac:dyDescent="0.25">
      <c r="A1976">
        <v>1975</v>
      </c>
      <c r="D1976">
        <v>28.125675000000001</v>
      </c>
      <c r="E1976" s="2">
        <v>2</v>
      </c>
      <c r="F1976">
        <v>41.107678</v>
      </c>
      <c r="G1976" s="5">
        <v>3</v>
      </c>
      <c r="H1976">
        <v>43.100124000000001</v>
      </c>
      <c r="I1976" s="4">
        <v>4</v>
      </c>
      <c r="P1976">
        <v>3</v>
      </c>
      <c r="Q1976" t="str">
        <f t="shared" si="31"/>
        <v>234</v>
      </c>
    </row>
    <row r="1977" spans="1:17" x14ac:dyDescent="0.25">
      <c r="A1977">
        <v>1976</v>
      </c>
      <c r="D1977">
        <v>28.110622000000006</v>
      </c>
      <c r="E1977" s="2">
        <v>2</v>
      </c>
      <c r="F1977">
        <v>41.114658000000006</v>
      </c>
      <c r="G1977" s="5">
        <v>3</v>
      </c>
      <c r="H1977">
        <v>43.102154000000006</v>
      </c>
      <c r="I1977" s="4">
        <v>4</v>
      </c>
      <c r="P1977">
        <v>3</v>
      </c>
      <c r="Q1977" t="str">
        <f t="shared" si="31"/>
        <v>234</v>
      </c>
    </row>
    <row r="1978" spans="1:17" x14ac:dyDescent="0.25">
      <c r="A1978">
        <v>1977</v>
      </c>
      <c r="D1978">
        <v>28.082449000000004</v>
      </c>
      <c r="E1978" s="2">
        <v>2</v>
      </c>
      <c r="F1978">
        <v>41.119034000000006</v>
      </c>
      <c r="G1978" s="5">
        <v>3</v>
      </c>
      <c r="H1978">
        <v>43.096527000000002</v>
      </c>
      <c r="I1978" s="4">
        <v>4</v>
      </c>
      <c r="P1978">
        <v>3</v>
      </c>
      <c r="Q1978" t="str">
        <f t="shared" si="31"/>
        <v>234</v>
      </c>
    </row>
    <row r="1979" spans="1:17" x14ac:dyDescent="0.25">
      <c r="A1979">
        <v>1978</v>
      </c>
      <c r="D1979">
        <v>28.078178000000008</v>
      </c>
      <c r="E1979" s="2">
        <v>2</v>
      </c>
      <c r="F1979">
        <v>41.109085</v>
      </c>
      <c r="G1979" s="5">
        <v>3</v>
      </c>
      <c r="P1979">
        <v>2</v>
      </c>
      <c r="Q1979" t="str">
        <f t="shared" si="31"/>
        <v>23</v>
      </c>
    </row>
    <row r="1980" spans="1:17" x14ac:dyDescent="0.25">
      <c r="A1980">
        <v>1979</v>
      </c>
      <c r="D1980">
        <v>28.087292000000005</v>
      </c>
      <c r="E1980" s="2">
        <v>2</v>
      </c>
      <c r="F1980">
        <v>41.111012000000002</v>
      </c>
      <c r="G1980" s="5">
        <v>3</v>
      </c>
      <c r="P1980">
        <v>2</v>
      </c>
      <c r="Q1980" t="str">
        <f t="shared" si="31"/>
        <v>23</v>
      </c>
    </row>
    <row r="1981" spans="1:17" x14ac:dyDescent="0.25">
      <c r="A1981">
        <v>1980</v>
      </c>
      <c r="D1981">
        <v>28.074429000000002</v>
      </c>
      <c r="E1981" s="2">
        <v>2</v>
      </c>
      <c r="F1981">
        <v>41.048412000000006</v>
      </c>
      <c r="G1981" s="5">
        <v>3</v>
      </c>
      <c r="P1981">
        <v>2</v>
      </c>
      <c r="Q1981" t="str">
        <f t="shared" si="31"/>
        <v>23</v>
      </c>
    </row>
    <row r="1982" spans="1:17" x14ac:dyDescent="0.25">
      <c r="A1982">
        <v>1981</v>
      </c>
      <c r="D1982">
        <v>28.018127000000007</v>
      </c>
      <c r="E1982" s="2">
        <v>2</v>
      </c>
      <c r="F1982">
        <v>41.116325000000003</v>
      </c>
      <c r="G1982" s="5">
        <v>3</v>
      </c>
      <c r="P1982">
        <v>2</v>
      </c>
      <c r="Q1982" t="str">
        <f t="shared" si="31"/>
        <v>23</v>
      </c>
    </row>
    <row r="1983" spans="1:17" x14ac:dyDescent="0.25">
      <c r="A1983">
        <v>1982</v>
      </c>
      <c r="B1983">
        <v>22.637692000000001</v>
      </c>
      <c r="C1983" s="3">
        <v>1</v>
      </c>
      <c r="D1983">
        <v>28.044012000000002</v>
      </c>
      <c r="E1983" s="2">
        <v>2</v>
      </c>
      <c r="P1983">
        <v>2</v>
      </c>
      <c r="Q1983" t="str">
        <f t="shared" si="31"/>
        <v>12</v>
      </c>
    </row>
    <row r="1984" spans="1:17" x14ac:dyDescent="0.25">
      <c r="A1984">
        <v>1983</v>
      </c>
      <c r="B1984">
        <v>22.557592</v>
      </c>
      <c r="C1984" s="3">
        <v>1</v>
      </c>
      <c r="D1984">
        <v>28.053753</v>
      </c>
      <c r="E1984" s="2">
        <v>2</v>
      </c>
      <c r="P1984">
        <v>2</v>
      </c>
      <c r="Q1984" t="str">
        <f t="shared" si="31"/>
        <v>12</v>
      </c>
    </row>
    <row r="1985" spans="1:17" x14ac:dyDescent="0.25">
      <c r="A1985">
        <v>1984</v>
      </c>
      <c r="B1985">
        <v>22.531604999999999</v>
      </c>
      <c r="C1985" s="3">
        <v>1</v>
      </c>
      <c r="D1985">
        <v>28.060835000000004</v>
      </c>
      <c r="E1985" s="2">
        <v>2</v>
      </c>
      <c r="P1985">
        <v>2</v>
      </c>
      <c r="Q1985" t="str">
        <f t="shared" si="31"/>
        <v>12</v>
      </c>
    </row>
    <row r="1986" spans="1:17" x14ac:dyDescent="0.25">
      <c r="A1986">
        <v>1985</v>
      </c>
      <c r="B1986">
        <v>22.522438000000008</v>
      </c>
      <c r="C1986" s="3">
        <v>1</v>
      </c>
      <c r="D1986">
        <v>28.058804000000002</v>
      </c>
      <c r="E1986" s="2">
        <v>2</v>
      </c>
      <c r="P1986">
        <v>2</v>
      </c>
      <c r="Q1986" t="str">
        <f t="shared" ref="Q1986:Q1998" si="32">CONCATENATE(C1986,E1986,G1986,I1986)</f>
        <v>12</v>
      </c>
    </row>
    <row r="1987" spans="1:17" x14ac:dyDescent="0.25">
      <c r="A1987">
        <v>1986</v>
      </c>
      <c r="B1987">
        <v>22.595766000000005</v>
      </c>
      <c r="C1987" s="3">
        <v>1</v>
      </c>
      <c r="D1987">
        <v>28.109737000000003</v>
      </c>
      <c r="E1987" s="2">
        <v>2</v>
      </c>
      <c r="P1987">
        <v>2</v>
      </c>
      <c r="Q1987" t="str">
        <f t="shared" si="32"/>
        <v>12</v>
      </c>
    </row>
    <row r="1988" spans="1:17" x14ac:dyDescent="0.25">
      <c r="A1988">
        <v>1987</v>
      </c>
      <c r="B1988">
        <v>22.584828999999999</v>
      </c>
      <c r="C1988" s="3">
        <v>1</v>
      </c>
      <c r="D1988">
        <v>28.109737000000003</v>
      </c>
      <c r="E1988" s="2">
        <v>2</v>
      </c>
      <c r="P1988">
        <v>2</v>
      </c>
      <c r="Q1988" t="str">
        <f t="shared" si="32"/>
        <v>12</v>
      </c>
    </row>
    <row r="1989" spans="1:17" x14ac:dyDescent="0.25">
      <c r="A1989">
        <v>1988</v>
      </c>
      <c r="B1989">
        <v>22.610088000000005</v>
      </c>
      <c r="C1989" s="3">
        <v>1</v>
      </c>
      <c r="P1989">
        <v>1</v>
      </c>
      <c r="Q1989" t="str">
        <f t="shared" si="32"/>
        <v>1</v>
      </c>
    </row>
    <row r="1990" spans="1:17" x14ac:dyDescent="0.25">
      <c r="A1990">
        <v>1989</v>
      </c>
      <c r="B1990">
        <v>22.610350000000004</v>
      </c>
      <c r="C1990" s="3">
        <v>1</v>
      </c>
      <c r="P1990">
        <v>1</v>
      </c>
      <c r="Q1990" t="str">
        <f t="shared" si="32"/>
        <v>1</v>
      </c>
    </row>
    <row r="1991" spans="1:17" x14ac:dyDescent="0.25">
      <c r="A1991">
        <v>1990</v>
      </c>
      <c r="B1991">
        <v>22.546602000000007</v>
      </c>
      <c r="C1991" s="3">
        <v>1</v>
      </c>
      <c r="H1991">
        <v>25.653880999999998</v>
      </c>
      <c r="I1991" s="4">
        <v>4</v>
      </c>
      <c r="P1991">
        <v>2</v>
      </c>
      <c r="Q1991" t="str">
        <f t="shared" si="32"/>
        <v>14</v>
      </c>
    </row>
    <row r="1992" spans="1:17" x14ac:dyDescent="0.25">
      <c r="A1992">
        <v>1991</v>
      </c>
      <c r="B1992">
        <v>22.592590000000001</v>
      </c>
      <c r="C1992" s="3">
        <v>1</v>
      </c>
      <c r="H1992">
        <v>25.653880999999998</v>
      </c>
      <c r="I1992" s="4">
        <v>4</v>
      </c>
      <c r="P1992">
        <v>2</v>
      </c>
      <c r="Q1992" t="str">
        <f t="shared" si="32"/>
        <v>14</v>
      </c>
    </row>
    <row r="1993" spans="1:17" x14ac:dyDescent="0.25">
      <c r="A1993">
        <v>1992</v>
      </c>
      <c r="B1993">
        <v>22.553999000000005</v>
      </c>
      <c r="C1993" s="3">
        <v>1</v>
      </c>
      <c r="H1993">
        <v>25.653880999999998</v>
      </c>
      <c r="I1993" s="4">
        <v>4</v>
      </c>
      <c r="P1993">
        <v>2</v>
      </c>
      <c r="Q1993" t="str">
        <f t="shared" si="32"/>
        <v>14</v>
      </c>
    </row>
    <row r="1994" spans="1:17" x14ac:dyDescent="0.25">
      <c r="A1994">
        <v>1993</v>
      </c>
      <c r="B1994">
        <v>22.552019000000001</v>
      </c>
      <c r="C1994" s="3">
        <v>1</v>
      </c>
      <c r="H1994">
        <v>25.653880999999998</v>
      </c>
      <c r="I1994" s="4">
        <v>4</v>
      </c>
      <c r="P1994">
        <v>2</v>
      </c>
      <c r="Q1994" t="str">
        <f t="shared" si="32"/>
        <v>14</v>
      </c>
    </row>
    <row r="1995" spans="1:17" x14ac:dyDescent="0.25">
      <c r="A1995">
        <v>1994</v>
      </c>
      <c r="B1995">
        <v>22.631129999999999</v>
      </c>
      <c r="C1995" s="3">
        <v>1</v>
      </c>
      <c r="H1995">
        <v>25.653880999999998</v>
      </c>
      <c r="I1995" s="4">
        <v>4</v>
      </c>
      <c r="P1995">
        <v>2</v>
      </c>
      <c r="Q1995" t="str">
        <f t="shared" si="32"/>
        <v>14</v>
      </c>
    </row>
    <row r="1996" spans="1:17" x14ac:dyDescent="0.25">
      <c r="A1996">
        <v>1995</v>
      </c>
      <c r="H1996">
        <v>25.653880999999998</v>
      </c>
      <c r="I1996" s="4">
        <v>4</v>
      </c>
      <c r="P1996">
        <v>1</v>
      </c>
      <c r="Q1996" t="str">
        <f t="shared" si="32"/>
        <v>4</v>
      </c>
    </row>
    <row r="1997" spans="1:17" x14ac:dyDescent="0.25">
      <c r="A1997">
        <v>1996</v>
      </c>
      <c r="F1997">
        <v>22.956738000000001</v>
      </c>
      <c r="G1997" s="5">
        <v>3</v>
      </c>
      <c r="H1997">
        <v>25.653880999999998</v>
      </c>
      <c r="I1997" s="4">
        <v>4</v>
      </c>
      <c r="P1997">
        <v>2</v>
      </c>
      <c r="Q1997" t="str">
        <f t="shared" si="32"/>
        <v>34</v>
      </c>
    </row>
    <row r="1998" spans="1:17" x14ac:dyDescent="0.25">
      <c r="A1998">
        <v>1997</v>
      </c>
      <c r="F1998">
        <v>22.956738000000001</v>
      </c>
      <c r="G1998" s="5">
        <v>3</v>
      </c>
      <c r="H1998">
        <v>25.653880999999998</v>
      </c>
      <c r="I1998" s="4">
        <v>4</v>
      </c>
      <c r="J1998">
        <v>39.214812999999999</v>
      </c>
      <c r="K1998" t="s">
        <v>22</v>
      </c>
      <c r="Q1998" t="str">
        <f t="shared" si="32"/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C59D4-2400-4CCE-8540-CFB99CF38F7F}">
  <dimension ref="A1:F1998"/>
  <sheetViews>
    <sheetView workbookViewId="0">
      <selection sqref="A1:H1048576"/>
    </sheetView>
  </sheetViews>
  <sheetFormatPr defaultRowHeight="15" x14ac:dyDescent="0.25"/>
  <sheetData>
    <row r="1" spans="1:6" x14ac:dyDescent="0.25">
      <c r="A1">
        <v>200</v>
      </c>
      <c r="F1" t="s">
        <v>9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  <c r="F4" t="s">
        <v>22</v>
      </c>
    </row>
    <row r="5" spans="1:6" x14ac:dyDescent="0.25">
      <c r="A5">
        <v>4</v>
      </c>
      <c r="C5" s="2">
        <v>2</v>
      </c>
    </row>
    <row r="6" spans="1:6" x14ac:dyDescent="0.25">
      <c r="A6">
        <v>5</v>
      </c>
      <c r="C6" s="2">
        <v>2</v>
      </c>
    </row>
    <row r="7" spans="1:6" x14ac:dyDescent="0.25">
      <c r="A7">
        <v>6</v>
      </c>
      <c r="C7" s="2">
        <v>2</v>
      </c>
    </row>
    <row r="8" spans="1:6" x14ac:dyDescent="0.25">
      <c r="A8">
        <v>7</v>
      </c>
      <c r="C8" s="2">
        <v>2</v>
      </c>
    </row>
    <row r="9" spans="1:6" x14ac:dyDescent="0.25">
      <c r="A9">
        <v>8</v>
      </c>
      <c r="C9" s="2">
        <v>2</v>
      </c>
    </row>
    <row r="10" spans="1:6" x14ac:dyDescent="0.25">
      <c r="A10">
        <v>9</v>
      </c>
      <c r="C10" s="2">
        <v>2</v>
      </c>
    </row>
    <row r="11" spans="1:6" x14ac:dyDescent="0.25">
      <c r="A11">
        <v>10</v>
      </c>
      <c r="B11" s="3">
        <v>1</v>
      </c>
      <c r="C11" s="2">
        <v>2</v>
      </c>
    </row>
    <row r="12" spans="1:6" x14ac:dyDescent="0.25">
      <c r="A12">
        <v>11</v>
      </c>
      <c r="B12" s="3">
        <v>1</v>
      </c>
      <c r="C12" s="2">
        <v>2</v>
      </c>
    </row>
    <row r="13" spans="1:6" x14ac:dyDescent="0.25">
      <c r="A13">
        <v>12</v>
      </c>
      <c r="B13" s="3">
        <v>1</v>
      </c>
      <c r="C13" s="2">
        <v>2</v>
      </c>
    </row>
    <row r="14" spans="1:6" x14ac:dyDescent="0.25">
      <c r="A14">
        <v>13</v>
      </c>
      <c r="B14" s="3">
        <v>1</v>
      </c>
    </row>
    <row r="15" spans="1:6" x14ac:dyDescent="0.25">
      <c r="A15">
        <v>14</v>
      </c>
      <c r="B15" s="3">
        <v>1</v>
      </c>
    </row>
    <row r="16" spans="1:6" x14ac:dyDescent="0.25">
      <c r="A16">
        <v>15</v>
      </c>
      <c r="B16" s="3">
        <v>1</v>
      </c>
      <c r="E16" s="4">
        <v>4</v>
      </c>
    </row>
    <row r="17" spans="1:5" x14ac:dyDescent="0.25">
      <c r="A17">
        <v>16</v>
      </c>
      <c r="B17" s="3">
        <v>1</v>
      </c>
      <c r="E17" s="4">
        <v>4</v>
      </c>
    </row>
    <row r="18" spans="1:5" x14ac:dyDescent="0.25">
      <c r="A18">
        <v>17</v>
      </c>
      <c r="D18" s="5">
        <v>3</v>
      </c>
      <c r="E18" s="4">
        <v>4</v>
      </c>
    </row>
    <row r="19" spans="1:5" x14ac:dyDescent="0.25">
      <c r="A19">
        <v>18</v>
      </c>
      <c r="D19" s="5">
        <v>3</v>
      </c>
      <c r="E19" s="4">
        <v>4</v>
      </c>
    </row>
    <row r="20" spans="1:5" x14ac:dyDescent="0.25">
      <c r="A20">
        <v>19</v>
      </c>
      <c r="D20" s="5">
        <v>3</v>
      </c>
      <c r="E20" s="4">
        <v>4</v>
      </c>
    </row>
    <row r="21" spans="1:5" x14ac:dyDescent="0.25">
      <c r="A21">
        <v>20</v>
      </c>
      <c r="D21" s="5">
        <v>3</v>
      </c>
      <c r="E21" s="4">
        <v>4</v>
      </c>
    </row>
    <row r="22" spans="1:5" x14ac:dyDescent="0.25">
      <c r="A22">
        <v>21</v>
      </c>
      <c r="D22" s="5">
        <v>3</v>
      </c>
      <c r="E22" s="4">
        <v>4</v>
      </c>
    </row>
    <row r="23" spans="1:5" x14ac:dyDescent="0.25">
      <c r="A23">
        <v>22</v>
      </c>
      <c r="D23" s="5">
        <v>3</v>
      </c>
      <c r="E23" s="4">
        <v>4</v>
      </c>
    </row>
    <row r="24" spans="1:5" x14ac:dyDescent="0.25">
      <c r="A24">
        <v>23</v>
      </c>
      <c r="D24" s="5">
        <v>3</v>
      </c>
      <c r="E24" s="4">
        <v>4</v>
      </c>
    </row>
    <row r="25" spans="1:5" x14ac:dyDescent="0.25">
      <c r="A25">
        <v>24</v>
      </c>
      <c r="D25" s="5">
        <v>3</v>
      </c>
      <c r="E25" s="4">
        <v>4</v>
      </c>
    </row>
    <row r="26" spans="1:5" x14ac:dyDescent="0.25">
      <c r="A26">
        <v>25</v>
      </c>
    </row>
    <row r="27" spans="1:5" x14ac:dyDescent="0.25">
      <c r="A27">
        <v>26</v>
      </c>
    </row>
    <row r="28" spans="1:5" x14ac:dyDescent="0.25">
      <c r="A28">
        <v>27</v>
      </c>
      <c r="C28" s="2">
        <v>2</v>
      </c>
    </row>
    <row r="29" spans="1:5" x14ac:dyDescent="0.25">
      <c r="A29">
        <v>28</v>
      </c>
      <c r="C29" s="2">
        <v>2</v>
      </c>
    </row>
    <row r="30" spans="1:5" x14ac:dyDescent="0.25">
      <c r="A30">
        <v>29</v>
      </c>
      <c r="C30" s="2">
        <v>2</v>
      </c>
    </row>
    <row r="31" spans="1:5" x14ac:dyDescent="0.25">
      <c r="A31">
        <v>30</v>
      </c>
      <c r="C31" s="2">
        <v>2</v>
      </c>
    </row>
    <row r="32" spans="1:5" x14ac:dyDescent="0.25">
      <c r="A32">
        <v>31</v>
      </c>
      <c r="C32" s="2">
        <v>2</v>
      </c>
    </row>
    <row r="33" spans="1:5" x14ac:dyDescent="0.25">
      <c r="A33">
        <v>32</v>
      </c>
      <c r="C33" s="2">
        <v>2</v>
      </c>
    </row>
    <row r="34" spans="1:5" x14ac:dyDescent="0.25">
      <c r="A34">
        <v>33</v>
      </c>
      <c r="B34" s="3">
        <v>1</v>
      </c>
      <c r="C34" s="2">
        <v>2</v>
      </c>
    </row>
    <row r="35" spans="1:5" x14ac:dyDescent="0.25">
      <c r="A35">
        <v>34</v>
      </c>
      <c r="B35" s="3">
        <v>1</v>
      </c>
      <c r="C35" s="2">
        <v>2</v>
      </c>
    </row>
    <row r="36" spans="1:5" x14ac:dyDescent="0.25">
      <c r="A36">
        <v>35</v>
      </c>
      <c r="B36" s="3">
        <v>1</v>
      </c>
    </row>
    <row r="37" spans="1:5" x14ac:dyDescent="0.25">
      <c r="A37">
        <v>36</v>
      </c>
      <c r="B37" s="3">
        <v>1</v>
      </c>
    </row>
    <row r="38" spans="1:5" x14ac:dyDescent="0.25">
      <c r="A38">
        <v>37</v>
      </c>
      <c r="B38" s="3">
        <v>1</v>
      </c>
    </row>
    <row r="39" spans="1:5" x14ac:dyDescent="0.25">
      <c r="A39">
        <v>38</v>
      </c>
      <c r="B39" s="3">
        <v>1</v>
      </c>
    </row>
    <row r="40" spans="1:5" x14ac:dyDescent="0.25">
      <c r="A40">
        <v>39</v>
      </c>
      <c r="B40" s="3">
        <v>1</v>
      </c>
      <c r="E40" s="4">
        <v>4</v>
      </c>
    </row>
    <row r="41" spans="1:5" x14ac:dyDescent="0.25">
      <c r="A41">
        <v>40</v>
      </c>
      <c r="D41" s="5">
        <v>3</v>
      </c>
      <c r="E41" s="4">
        <v>4</v>
      </c>
    </row>
    <row r="42" spans="1:5" x14ac:dyDescent="0.25">
      <c r="A42">
        <v>41</v>
      </c>
      <c r="D42" s="5">
        <v>3</v>
      </c>
      <c r="E42" s="4">
        <v>4</v>
      </c>
    </row>
    <row r="43" spans="1:5" x14ac:dyDescent="0.25">
      <c r="A43">
        <v>42</v>
      </c>
      <c r="D43" s="5">
        <v>3</v>
      </c>
      <c r="E43" s="4">
        <v>4</v>
      </c>
    </row>
    <row r="44" spans="1:5" x14ac:dyDescent="0.25">
      <c r="A44">
        <v>43</v>
      </c>
      <c r="D44" s="5">
        <v>3</v>
      </c>
      <c r="E44" s="4">
        <v>4</v>
      </c>
    </row>
    <row r="45" spans="1:5" x14ac:dyDescent="0.25">
      <c r="A45">
        <v>44</v>
      </c>
      <c r="D45" s="5">
        <v>3</v>
      </c>
      <c r="E45" s="4">
        <v>4</v>
      </c>
    </row>
    <row r="46" spans="1:5" x14ac:dyDescent="0.25">
      <c r="A46">
        <v>45</v>
      </c>
      <c r="D46" s="5">
        <v>3</v>
      </c>
      <c r="E46" s="4">
        <v>4</v>
      </c>
    </row>
    <row r="47" spans="1:5" x14ac:dyDescent="0.25">
      <c r="A47">
        <v>46</v>
      </c>
      <c r="D47" s="5">
        <v>3</v>
      </c>
      <c r="E47" s="4">
        <v>4</v>
      </c>
    </row>
    <row r="48" spans="1:5" x14ac:dyDescent="0.25">
      <c r="A48">
        <v>47</v>
      </c>
      <c r="D48" s="5">
        <v>3</v>
      </c>
      <c r="E48" s="4">
        <v>4</v>
      </c>
    </row>
    <row r="49" spans="1:5" x14ac:dyDescent="0.25">
      <c r="A49">
        <v>48</v>
      </c>
      <c r="C49" s="2">
        <v>2</v>
      </c>
      <c r="D49" s="5">
        <v>3</v>
      </c>
    </row>
    <row r="50" spans="1:5" x14ac:dyDescent="0.25">
      <c r="A50">
        <v>49</v>
      </c>
      <c r="C50" s="2">
        <v>2</v>
      </c>
    </row>
    <row r="51" spans="1:5" x14ac:dyDescent="0.25">
      <c r="A51">
        <v>50</v>
      </c>
      <c r="C51" s="2">
        <v>2</v>
      </c>
    </row>
    <row r="52" spans="1:5" x14ac:dyDescent="0.25">
      <c r="A52">
        <v>51</v>
      </c>
      <c r="C52" s="2">
        <v>2</v>
      </c>
    </row>
    <row r="53" spans="1:5" x14ac:dyDescent="0.25">
      <c r="A53">
        <v>52</v>
      </c>
      <c r="C53" s="2">
        <v>2</v>
      </c>
    </row>
    <row r="54" spans="1:5" x14ac:dyDescent="0.25">
      <c r="A54">
        <v>53</v>
      </c>
      <c r="C54" s="2">
        <v>2</v>
      </c>
    </row>
    <row r="55" spans="1:5" x14ac:dyDescent="0.25">
      <c r="A55">
        <v>54</v>
      </c>
      <c r="B55" s="3">
        <v>1</v>
      </c>
      <c r="C55" s="2">
        <v>2</v>
      </c>
    </row>
    <row r="56" spans="1:5" x14ac:dyDescent="0.25">
      <c r="A56">
        <v>55</v>
      </c>
      <c r="B56" s="3">
        <v>1</v>
      </c>
      <c r="C56" s="2">
        <v>2</v>
      </c>
    </row>
    <row r="57" spans="1:5" x14ac:dyDescent="0.25">
      <c r="A57">
        <v>56</v>
      </c>
      <c r="B57" s="3">
        <v>1</v>
      </c>
      <c r="C57" s="2">
        <v>2</v>
      </c>
    </row>
    <row r="58" spans="1:5" x14ac:dyDescent="0.25">
      <c r="A58">
        <v>57</v>
      </c>
      <c r="B58" s="3">
        <v>1</v>
      </c>
    </row>
    <row r="59" spans="1:5" x14ac:dyDescent="0.25">
      <c r="A59">
        <v>58</v>
      </c>
      <c r="B59" s="3">
        <v>1</v>
      </c>
    </row>
    <row r="60" spans="1:5" x14ac:dyDescent="0.25">
      <c r="A60">
        <v>59</v>
      </c>
      <c r="B60" s="3">
        <v>1</v>
      </c>
    </row>
    <row r="61" spans="1:5" x14ac:dyDescent="0.25">
      <c r="A61">
        <v>60</v>
      </c>
      <c r="B61" s="3">
        <v>1</v>
      </c>
      <c r="E61" s="4">
        <v>4</v>
      </c>
    </row>
    <row r="62" spans="1:5" x14ac:dyDescent="0.25">
      <c r="A62">
        <v>61</v>
      </c>
      <c r="E62" s="4">
        <v>4</v>
      </c>
    </row>
    <row r="63" spans="1:5" x14ac:dyDescent="0.25">
      <c r="A63">
        <v>62</v>
      </c>
      <c r="D63" s="5">
        <v>3</v>
      </c>
      <c r="E63" s="4">
        <v>4</v>
      </c>
    </row>
    <row r="64" spans="1:5" x14ac:dyDescent="0.25">
      <c r="A64">
        <v>63</v>
      </c>
      <c r="D64" s="5">
        <v>3</v>
      </c>
      <c r="E64" s="4">
        <v>4</v>
      </c>
    </row>
    <row r="65" spans="1:5" x14ac:dyDescent="0.25">
      <c r="A65">
        <v>64</v>
      </c>
      <c r="D65" s="5">
        <v>3</v>
      </c>
      <c r="E65" s="4">
        <v>4</v>
      </c>
    </row>
    <row r="66" spans="1:5" x14ac:dyDescent="0.25">
      <c r="A66">
        <v>65</v>
      </c>
      <c r="D66" s="5">
        <v>3</v>
      </c>
      <c r="E66" s="4">
        <v>4</v>
      </c>
    </row>
    <row r="67" spans="1:5" x14ac:dyDescent="0.25">
      <c r="A67">
        <v>66</v>
      </c>
      <c r="D67" s="5">
        <v>3</v>
      </c>
      <c r="E67" s="4">
        <v>4</v>
      </c>
    </row>
    <row r="68" spans="1:5" x14ac:dyDescent="0.25">
      <c r="A68">
        <v>67</v>
      </c>
      <c r="D68" s="5">
        <v>3</v>
      </c>
      <c r="E68" s="4">
        <v>4</v>
      </c>
    </row>
    <row r="69" spans="1:5" x14ac:dyDescent="0.25">
      <c r="A69">
        <v>68</v>
      </c>
      <c r="D69" s="5">
        <v>3</v>
      </c>
      <c r="E69" s="4">
        <v>4</v>
      </c>
    </row>
    <row r="70" spans="1:5" x14ac:dyDescent="0.25">
      <c r="A70">
        <v>69</v>
      </c>
      <c r="C70" s="2">
        <v>2</v>
      </c>
      <c r="D70" s="5">
        <v>3</v>
      </c>
    </row>
    <row r="71" spans="1:5" x14ac:dyDescent="0.25">
      <c r="A71">
        <v>70</v>
      </c>
      <c r="C71" s="2">
        <v>2</v>
      </c>
      <c r="D71" s="5">
        <v>3</v>
      </c>
    </row>
    <row r="72" spans="1:5" x14ac:dyDescent="0.25">
      <c r="A72">
        <v>71</v>
      </c>
      <c r="C72" s="2">
        <v>2</v>
      </c>
    </row>
    <row r="73" spans="1:5" x14ac:dyDescent="0.25">
      <c r="A73">
        <v>72</v>
      </c>
      <c r="C73" s="2">
        <v>2</v>
      </c>
    </row>
    <row r="74" spans="1:5" x14ac:dyDescent="0.25">
      <c r="A74">
        <v>73</v>
      </c>
      <c r="C74" s="2">
        <v>2</v>
      </c>
    </row>
    <row r="75" spans="1:5" x14ac:dyDescent="0.25">
      <c r="A75">
        <v>74</v>
      </c>
      <c r="C75" s="2">
        <v>2</v>
      </c>
    </row>
    <row r="76" spans="1:5" x14ac:dyDescent="0.25">
      <c r="A76">
        <v>75</v>
      </c>
      <c r="B76" s="3">
        <v>1</v>
      </c>
      <c r="C76" s="2">
        <v>2</v>
      </c>
    </row>
    <row r="77" spans="1:5" x14ac:dyDescent="0.25">
      <c r="A77">
        <v>76</v>
      </c>
      <c r="B77" s="3">
        <v>1</v>
      </c>
      <c r="C77" s="2">
        <v>2</v>
      </c>
    </row>
    <row r="78" spans="1:5" x14ac:dyDescent="0.25">
      <c r="A78">
        <v>77</v>
      </c>
      <c r="B78" s="3">
        <v>1</v>
      </c>
      <c r="C78" s="2">
        <v>2</v>
      </c>
    </row>
    <row r="79" spans="1:5" x14ac:dyDescent="0.25">
      <c r="A79">
        <v>78</v>
      </c>
      <c r="B79" s="3">
        <v>1</v>
      </c>
    </row>
    <row r="80" spans="1:5" x14ac:dyDescent="0.25">
      <c r="A80">
        <v>79</v>
      </c>
      <c r="B80" s="3">
        <v>1</v>
      </c>
    </row>
    <row r="81" spans="1:5" x14ac:dyDescent="0.25">
      <c r="A81">
        <v>80</v>
      </c>
      <c r="B81" s="3">
        <v>1</v>
      </c>
    </row>
    <row r="82" spans="1:5" x14ac:dyDescent="0.25">
      <c r="A82">
        <v>81</v>
      </c>
      <c r="B82" s="3">
        <v>1</v>
      </c>
    </row>
    <row r="83" spans="1:5" x14ac:dyDescent="0.25">
      <c r="A83">
        <v>82</v>
      </c>
      <c r="B83" s="3">
        <v>1</v>
      </c>
      <c r="E83" s="4">
        <v>4</v>
      </c>
    </row>
    <row r="84" spans="1:5" x14ac:dyDescent="0.25">
      <c r="A84">
        <v>83</v>
      </c>
      <c r="E84" s="4">
        <v>4</v>
      </c>
    </row>
    <row r="85" spans="1:5" x14ac:dyDescent="0.25">
      <c r="A85">
        <v>84</v>
      </c>
      <c r="D85" s="5">
        <v>3</v>
      </c>
      <c r="E85" s="4">
        <v>4</v>
      </c>
    </row>
    <row r="86" spans="1:5" x14ac:dyDescent="0.25">
      <c r="A86">
        <v>85</v>
      </c>
      <c r="D86" s="5">
        <v>3</v>
      </c>
      <c r="E86" s="4">
        <v>4</v>
      </c>
    </row>
    <row r="87" spans="1:5" x14ac:dyDescent="0.25">
      <c r="A87">
        <v>86</v>
      </c>
      <c r="D87" s="5">
        <v>3</v>
      </c>
      <c r="E87" s="4">
        <v>4</v>
      </c>
    </row>
    <row r="88" spans="1:5" x14ac:dyDescent="0.25">
      <c r="A88">
        <v>87</v>
      </c>
      <c r="D88" s="5">
        <v>3</v>
      </c>
      <c r="E88" s="4">
        <v>4</v>
      </c>
    </row>
    <row r="89" spans="1:5" x14ac:dyDescent="0.25">
      <c r="A89">
        <v>88</v>
      </c>
      <c r="D89" s="5">
        <v>3</v>
      </c>
      <c r="E89" s="4">
        <v>4</v>
      </c>
    </row>
    <row r="90" spans="1:5" x14ac:dyDescent="0.25">
      <c r="A90">
        <v>89</v>
      </c>
      <c r="D90" s="5">
        <v>3</v>
      </c>
    </row>
    <row r="91" spans="1:5" x14ac:dyDescent="0.25">
      <c r="A91">
        <v>90</v>
      </c>
      <c r="D91" s="5">
        <v>3</v>
      </c>
    </row>
    <row r="92" spans="1:5" x14ac:dyDescent="0.25">
      <c r="A92">
        <v>91</v>
      </c>
    </row>
    <row r="93" spans="1:5" x14ac:dyDescent="0.25">
      <c r="A93">
        <v>92</v>
      </c>
      <c r="C93" s="2">
        <v>2</v>
      </c>
    </row>
    <row r="94" spans="1:5" x14ac:dyDescent="0.25">
      <c r="A94">
        <v>93</v>
      </c>
      <c r="C94" s="2">
        <v>2</v>
      </c>
    </row>
    <row r="95" spans="1:5" x14ac:dyDescent="0.25">
      <c r="A95">
        <v>94</v>
      </c>
      <c r="C95" s="2">
        <v>2</v>
      </c>
    </row>
    <row r="96" spans="1:5" x14ac:dyDescent="0.25">
      <c r="A96">
        <v>95</v>
      </c>
      <c r="C96" s="2">
        <v>2</v>
      </c>
    </row>
    <row r="97" spans="1:5" x14ac:dyDescent="0.25">
      <c r="A97">
        <v>96</v>
      </c>
      <c r="C97" s="2">
        <v>2</v>
      </c>
    </row>
    <row r="98" spans="1:5" x14ac:dyDescent="0.25">
      <c r="A98">
        <v>97</v>
      </c>
      <c r="C98" s="2">
        <v>2</v>
      </c>
    </row>
    <row r="99" spans="1:5" x14ac:dyDescent="0.25">
      <c r="A99">
        <v>98</v>
      </c>
      <c r="B99" s="3">
        <v>1</v>
      </c>
      <c r="C99" s="2">
        <v>2</v>
      </c>
    </row>
    <row r="100" spans="1:5" x14ac:dyDescent="0.25">
      <c r="A100">
        <v>99</v>
      </c>
      <c r="B100" s="3">
        <v>1</v>
      </c>
      <c r="C100" s="2">
        <v>2</v>
      </c>
    </row>
    <row r="101" spans="1:5" x14ac:dyDescent="0.25">
      <c r="A101">
        <v>100</v>
      </c>
      <c r="B101" s="3">
        <v>1</v>
      </c>
    </row>
    <row r="102" spans="1:5" x14ac:dyDescent="0.25">
      <c r="A102">
        <v>101</v>
      </c>
      <c r="B102" s="3">
        <v>1</v>
      </c>
    </row>
    <row r="103" spans="1:5" x14ac:dyDescent="0.25">
      <c r="A103">
        <v>102</v>
      </c>
      <c r="B103" s="3">
        <v>1</v>
      </c>
    </row>
    <row r="104" spans="1:5" x14ac:dyDescent="0.25">
      <c r="A104">
        <v>103</v>
      </c>
      <c r="B104" s="3">
        <v>1</v>
      </c>
    </row>
    <row r="105" spans="1:5" x14ac:dyDescent="0.25">
      <c r="A105">
        <v>104</v>
      </c>
      <c r="B105" s="3">
        <v>1</v>
      </c>
    </row>
    <row r="106" spans="1:5" x14ac:dyDescent="0.25">
      <c r="A106">
        <v>105</v>
      </c>
      <c r="B106" s="3">
        <v>1</v>
      </c>
    </row>
    <row r="107" spans="1:5" x14ac:dyDescent="0.25">
      <c r="A107">
        <v>106</v>
      </c>
      <c r="D107" s="5">
        <v>3</v>
      </c>
      <c r="E107" s="4">
        <v>4</v>
      </c>
    </row>
    <row r="108" spans="1:5" x14ac:dyDescent="0.25">
      <c r="A108">
        <v>107</v>
      </c>
      <c r="D108" s="5">
        <v>3</v>
      </c>
      <c r="E108" s="4">
        <v>4</v>
      </c>
    </row>
    <row r="109" spans="1:5" x14ac:dyDescent="0.25">
      <c r="A109">
        <v>108</v>
      </c>
      <c r="D109" s="5">
        <v>3</v>
      </c>
      <c r="E109" s="4">
        <v>4</v>
      </c>
    </row>
    <row r="110" spans="1:5" x14ac:dyDescent="0.25">
      <c r="A110">
        <v>109</v>
      </c>
      <c r="D110" s="5">
        <v>3</v>
      </c>
      <c r="E110" s="4">
        <v>4</v>
      </c>
    </row>
    <row r="111" spans="1:5" x14ac:dyDescent="0.25">
      <c r="A111">
        <v>110</v>
      </c>
      <c r="D111" s="5">
        <v>3</v>
      </c>
      <c r="E111" s="4">
        <v>4</v>
      </c>
    </row>
    <row r="112" spans="1:5" x14ac:dyDescent="0.25">
      <c r="A112">
        <v>111</v>
      </c>
      <c r="D112" s="5">
        <v>3</v>
      </c>
      <c r="E112" s="4">
        <v>4</v>
      </c>
    </row>
    <row r="113" spans="1:5" x14ac:dyDescent="0.25">
      <c r="A113">
        <v>112</v>
      </c>
      <c r="D113" s="5">
        <v>3</v>
      </c>
      <c r="E113" s="4">
        <v>4</v>
      </c>
    </row>
    <row r="114" spans="1:5" x14ac:dyDescent="0.25">
      <c r="A114">
        <v>113</v>
      </c>
      <c r="D114" s="5">
        <v>3</v>
      </c>
      <c r="E114" s="4">
        <v>4</v>
      </c>
    </row>
    <row r="115" spans="1:5" x14ac:dyDescent="0.25">
      <c r="A115">
        <v>114</v>
      </c>
      <c r="D115" s="5">
        <v>3</v>
      </c>
    </row>
    <row r="116" spans="1:5" x14ac:dyDescent="0.25">
      <c r="A116">
        <v>115</v>
      </c>
      <c r="C116" s="2">
        <v>2</v>
      </c>
    </row>
    <row r="117" spans="1:5" x14ac:dyDescent="0.25">
      <c r="A117">
        <v>116</v>
      </c>
      <c r="C117" s="2">
        <v>2</v>
      </c>
    </row>
    <row r="118" spans="1:5" x14ac:dyDescent="0.25">
      <c r="A118">
        <v>117</v>
      </c>
      <c r="C118" s="2">
        <v>2</v>
      </c>
    </row>
    <row r="119" spans="1:5" x14ac:dyDescent="0.25">
      <c r="A119">
        <v>118</v>
      </c>
      <c r="C119" s="2">
        <v>2</v>
      </c>
    </row>
    <row r="120" spans="1:5" x14ac:dyDescent="0.25">
      <c r="A120">
        <v>119</v>
      </c>
      <c r="C120" s="2">
        <v>2</v>
      </c>
    </row>
    <row r="121" spans="1:5" x14ac:dyDescent="0.25">
      <c r="A121">
        <v>120</v>
      </c>
      <c r="C121" s="2">
        <v>2</v>
      </c>
    </row>
    <row r="122" spans="1:5" x14ac:dyDescent="0.25">
      <c r="A122">
        <v>121</v>
      </c>
      <c r="B122" s="3">
        <v>1</v>
      </c>
      <c r="C122" s="2">
        <v>2</v>
      </c>
    </row>
    <row r="123" spans="1:5" x14ac:dyDescent="0.25">
      <c r="A123">
        <v>122</v>
      </c>
      <c r="B123" s="3">
        <v>1</v>
      </c>
      <c r="C123" s="2">
        <v>2</v>
      </c>
    </row>
    <row r="124" spans="1:5" x14ac:dyDescent="0.25">
      <c r="A124">
        <v>123</v>
      </c>
      <c r="B124" s="3">
        <v>1</v>
      </c>
    </row>
    <row r="125" spans="1:5" x14ac:dyDescent="0.25">
      <c r="A125">
        <v>124</v>
      </c>
      <c r="B125" s="3">
        <v>1</v>
      </c>
    </row>
    <row r="126" spans="1:5" x14ac:dyDescent="0.25">
      <c r="A126">
        <v>125</v>
      </c>
      <c r="B126" s="3">
        <v>1</v>
      </c>
    </row>
    <row r="127" spans="1:5" x14ac:dyDescent="0.25">
      <c r="A127">
        <v>126</v>
      </c>
      <c r="B127" s="3">
        <v>1</v>
      </c>
    </row>
    <row r="128" spans="1:5" x14ac:dyDescent="0.25">
      <c r="A128">
        <v>127</v>
      </c>
      <c r="B128" s="3">
        <v>1</v>
      </c>
    </row>
    <row r="129" spans="1:5" x14ac:dyDescent="0.25">
      <c r="A129">
        <v>128</v>
      </c>
      <c r="B129" s="3">
        <v>1</v>
      </c>
    </row>
    <row r="130" spans="1:5" x14ac:dyDescent="0.25">
      <c r="A130">
        <v>129</v>
      </c>
      <c r="B130" s="3">
        <v>1</v>
      </c>
      <c r="E130" s="4">
        <v>4</v>
      </c>
    </row>
    <row r="131" spans="1:5" x14ac:dyDescent="0.25">
      <c r="A131">
        <v>130</v>
      </c>
      <c r="D131" s="5">
        <v>3</v>
      </c>
      <c r="E131" s="4">
        <v>4</v>
      </c>
    </row>
    <row r="132" spans="1:5" x14ac:dyDescent="0.25">
      <c r="A132">
        <v>131</v>
      </c>
      <c r="D132" s="5">
        <v>3</v>
      </c>
      <c r="E132" s="4">
        <v>4</v>
      </c>
    </row>
    <row r="133" spans="1:5" x14ac:dyDescent="0.25">
      <c r="A133">
        <v>132</v>
      </c>
      <c r="D133" s="5">
        <v>3</v>
      </c>
      <c r="E133" s="4">
        <v>4</v>
      </c>
    </row>
    <row r="134" spans="1:5" x14ac:dyDescent="0.25">
      <c r="A134">
        <v>133</v>
      </c>
      <c r="D134" s="5">
        <v>3</v>
      </c>
      <c r="E134" s="4">
        <v>4</v>
      </c>
    </row>
    <row r="135" spans="1:5" x14ac:dyDescent="0.25">
      <c r="A135">
        <v>134</v>
      </c>
      <c r="D135" s="5">
        <v>3</v>
      </c>
      <c r="E135" s="4">
        <v>4</v>
      </c>
    </row>
    <row r="136" spans="1:5" x14ac:dyDescent="0.25">
      <c r="A136">
        <v>135</v>
      </c>
      <c r="D136" s="5">
        <v>3</v>
      </c>
      <c r="E136" s="4">
        <v>4</v>
      </c>
    </row>
    <row r="137" spans="1:5" x14ac:dyDescent="0.25">
      <c r="A137">
        <v>136</v>
      </c>
      <c r="C137" s="2">
        <v>2</v>
      </c>
      <c r="D137" s="5">
        <v>3</v>
      </c>
      <c r="E137" s="4">
        <v>4</v>
      </c>
    </row>
    <row r="138" spans="1:5" x14ac:dyDescent="0.25">
      <c r="A138">
        <v>137</v>
      </c>
      <c r="C138" s="2">
        <v>2</v>
      </c>
      <c r="D138" s="5">
        <v>3</v>
      </c>
      <c r="E138" s="4">
        <v>4</v>
      </c>
    </row>
    <row r="139" spans="1:5" x14ac:dyDescent="0.25">
      <c r="A139">
        <v>138</v>
      </c>
      <c r="C139" s="2">
        <v>2</v>
      </c>
    </row>
    <row r="140" spans="1:5" x14ac:dyDescent="0.25">
      <c r="A140">
        <v>139</v>
      </c>
      <c r="C140" s="2">
        <v>2</v>
      </c>
    </row>
    <row r="141" spans="1:5" x14ac:dyDescent="0.25">
      <c r="A141">
        <v>140</v>
      </c>
      <c r="C141" s="2">
        <v>2</v>
      </c>
    </row>
    <row r="142" spans="1:5" x14ac:dyDescent="0.25">
      <c r="A142">
        <v>141</v>
      </c>
      <c r="C142" s="2">
        <v>2</v>
      </c>
    </row>
    <row r="143" spans="1:5" x14ac:dyDescent="0.25">
      <c r="A143">
        <v>142</v>
      </c>
      <c r="C143" s="2">
        <v>2</v>
      </c>
    </row>
    <row r="144" spans="1:5" x14ac:dyDescent="0.25">
      <c r="A144">
        <v>143</v>
      </c>
      <c r="C144" s="2">
        <v>2</v>
      </c>
    </row>
    <row r="145" spans="1:5" x14ac:dyDescent="0.25">
      <c r="A145">
        <v>144</v>
      </c>
      <c r="B145" s="3">
        <v>1</v>
      </c>
      <c r="C145" s="2">
        <v>2</v>
      </c>
    </row>
    <row r="146" spans="1:5" x14ac:dyDescent="0.25">
      <c r="A146">
        <v>145</v>
      </c>
      <c r="B146" s="3">
        <v>1</v>
      </c>
    </row>
    <row r="147" spans="1:5" x14ac:dyDescent="0.25">
      <c r="A147">
        <v>146</v>
      </c>
      <c r="B147" s="3">
        <v>1</v>
      </c>
    </row>
    <row r="148" spans="1:5" x14ac:dyDescent="0.25">
      <c r="A148">
        <v>147</v>
      </c>
      <c r="B148" s="3">
        <v>1</v>
      </c>
    </row>
    <row r="149" spans="1:5" x14ac:dyDescent="0.25">
      <c r="A149">
        <v>148</v>
      </c>
      <c r="B149" s="3">
        <v>1</v>
      </c>
    </row>
    <row r="150" spans="1:5" x14ac:dyDescent="0.25">
      <c r="A150">
        <v>149</v>
      </c>
      <c r="B150" s="3">
        <v>1</v>
      </c>
      <c r="E150" s="4">
        <v>4</v>
      </c>
    </row>
    <row r="151" spans="1:5" x14ac:dyDescent="0.25">
      <c r="A151">
        <v>150</v>
      </c>
      <c r="B151" s="3">
        <v>1</v>
      </c>
      <c r="E151" s="4">
        <v>4</v>
      </c>
    </row>
    <row r="152" spans="1:5" x14ac:dyDescent="0.25">
      <c r="A152">
        <v>151</v>
      </c>
      <c r="B152" s="3">
        <v>1</v>
      </c>
      <c r="E152" s="4">
        <v>4</v>
      </c>
    </row>
    <row r="153" spans="1:5" x14ac:dyDescent="0.25">
      <c r="A153">
        <v>152</v>
      </c>
      <c r="D153" s="5">
        <v>3</v>
      </c>
      <c r="E153" s="4">
        <v>4</v>
      </c>
    </row>
    <row r="154" spans="1:5" x14ac:dyDescent="0.25">
      <c r="A154">
        <v>153</v>
      </c>
      <c r="D154" s="5">
        <v>3</v>
      </c>
      <c r="E154" s="4">
        <v>4</v>
      </c>
    </row>
    <row r="155" spans="1:5" x14ac:dyDescent="0.25">
      <c r="A155">
        <v>154</v>
      </c>
      <c r="D155" s="5">
        <v>3</v>
      </c>
      <c r="E155" s="4">
        <v>4</v>
      </c>
    </row>
    <row r="156" spans="1:5" x14ac:dyDescent="0.25">
      <c r="A156">
        <v>155</v>
      </c>
      <c r="D156" s="5">
        <v>3</v>
      </c>
      <c r="E156" s="4">
        <v>4</v>
      </c>
    </row>
    <row r="157" spans="1:5" x14ac:dyDescent="0.25">
      <c r="A157">
        <v>156</v>
      </c>
      <c r="D157" s="5">
        <v>3</v>
      </c>
      <c r="E157" s="4">
        <v>4</v>
      </c>
    </row>
    <row r="158" spans="1:5" x14ac:dyDescent="0.25">
      <c r="A158">
        <v>157</v>
      </c>
      <c r="D158" s="5">
        <v>3</v>
      </c>
      <c r="E158" s="4">
        <v>4</v>
      </c>
    </row>
    <row r="159" spans="1:5" x14ac:dyDescent="0.25">
      <c r="A159">
        <v>158</v>
      </c>
      <c r="D159" s="5">
        <v>3</v>
      </c>
      <c r="E159" s="4">
        <v>4</v>
      </c>
    </row>
    <row r="160" spans="1:5" x14ac:dyDescent="0.25">
      <c r="A160">
        <v>159</v>
      </c>
      <c r="C160" s="2">
        <v>2</v>
      </c>
      <c r="D160" s="5">
        <v>3</v>
      </c>
    </row>
    <row r="161" spans="1:5" x14ac:dyDescent="0.25">
      <c r="A161">
        <v>160</v>
      </c>
      <c r="C161" s="2">
        <v>2</v>
      </c>
      <c r="D161" s="5">
        <v>3</v>
      </c>
    </row>
    <row r="162" spans="1:5" x14ac:dyDescent="0.25">
      <c r="A162">
        <v>161</v>
      </c>
      <c r="C162" s="2">
        <v>2</v>
      </c>
    </row>
    <row r="163" spans="1:5" x14ac:dyDescent="0.25">
      <c r="A163">
        <v>162</v>
      </c>
      <c r="C163" s="2">
        <v>2</v>
      </c>
    </row>
    <row r="164" spans="1:5" x14ac:dyDescent="0.25">
      <c r="A164">
        <v>163</v>
      </c>
      <c r="C164" s="2">
        <v>2</v>
      </c>
    </row>
    <row r="165" spans="1:5" x14ac:dyDescent="0.25">
      <c r="A165">
        <v>164</v>
      </c>
      <c r="C165" s="2">
        <v>2</v>
      </c>
    </row>
    <row r="166" spans="1:5" x14ac:dyDescent="0.25">
      <c r="A166">
        <v>165</v>
      </c>
      <c r="B166" s="3">
        <v>1</v>
      </c>
      <c r="C166" s="2">
        <v>2</v>
      </c>
    </row>
    <row r="167" spans="1:5" x14ac:dyDescent="0.25">
      <c r="A167">
        <v>166</v>
      </c>
      <c r="B167" s="3">
        <v>1</v>
      </c>
      <c r="C167" s="2">
        <v>2</v>
      </c>
    </row>
    <row r="168" spans="1:5" x14ac:dyDescent="0.25">
      <c r="A168">
        <v>167</v>
      </c>
      <c r="B168" s="3">
        <v>1</v>
      </c>
      <c r="C168" s="2">
        <v>2</v>
      </c>
    </row>
    <row r="169" spans="1:5" x14ac:dyDescent="0.25">
      <c r="A169">
        <v>168</v>
      </c>
      <c r="B169" s="3">
        <v>1</v>
      </c>
    </row>
    <row r="170" spans="1:5" x14ac:dyDescent="0.25">
      <c r="A170">
        <v>169</v>
      </c>
      <c r="B170" s="3">
        <v>1</v>
      </c>
    </row>
    <row r="171" spans="1:5" x14ac:dyDescent="0.25">
      <c r="A171">
        <v>170</v>
      </c>
      <c r="B171" s="3">
        <v>1</v>
      </c>
    </row>
    <row r="172" spans="1:5" x14ac:dyDescent="0.25">
      <c r="A172">
        <v>171</v>
      </c>
      <c r="B172" s="3">
        <v>1</v>
      </c>
    </row>
    <row r="173" spans="1:5" x14ac:dyDescent="0.25">
      <c r="A173">
        <v>172</v>
      </c>
      <c r="B173" s="3">
        <v>1</v>
      </c>
    </row>
    <row r="174" spans="1:5" x14ac:dyDescent="0.25">
      <c r="A174">
        <v>173</v>
      </c>
      <c r="B174" s="3">
        <v>1</v>
      </c>
      <c r="E174" s="4">
        <v>4</v>
      </c>
    </row>
    <row r="175" spans="1:5" x14ac:dyDescent="0.25">
      <c r="A175">
        <v>174</v>
      </c>
      <c r="B175" s="3">
        <v>1</v>
      </c>
      <c r="E175" s="4">
        <v>4</v>
      </c>
    </row>
    <row r="176" spans="1:5" x14ac:dyDescent="0.25">
      <c r="A176">
        <v>175</v>
      </c>
      <c r="D176" s="5">
        <v>3</v>
      </c>
      <c r="E176" s="4">
        <v>4</v>
      </c>
    </row>
    <row r="177" spans="1:6" x14ac:dyDescent="0.25">
      <c r="A177">
        <v>176</v>
      </c>
      <c r="D177" s="5">
        <v>3</v>
      </c>
      <c r="E177" s="4">
        <v>4</v>
      </c>
      <c r="F177" t="s">
        <v>22</v>
      </c>
    </row>
    <row r="178" spans="1:6" x14ac:dyDescent="0.25">
      <c r="A178">
        <v>177</v>
      </c>
    </row>
    <row r="179" spans="1:6" x14ac:dyDescent="0.25">
      <c r="A179">
        <v>178</v>
      </c>
      <c r="F179" t="s">
        <v>22</v>
      </c>
    </row>
    <row r="180" spans="1:6" x14ac:dyDescent="0.25">
      <c r="A180">
        <v>179</v>
      </c>
      <c r="C180" s="2">
        <v>2</v>
      </c>
    </row>
    <row r="181" spans="1:6" x14ac:dyDescent="0.25">
      <c r="A181">
        <v>180</v>
      </c>
      <c r="C181" s="2">
        <v>2</v>
      </c>
    </row>
    <row r="182" spans="1:6" x14ac:dyDescent="0.25">
      <c r="A182">
        <v>181</v>
      </c>
      <c r="C182" s="2">
        <v>2</v>
      </c>
    </row>
    <row r="183" spans="1:6" x14ac:dyDescent="0.25">
      <c r="A183">
        <v>182</v>
      </c>
      <c r="C183" s="2">
        <v>2</v>
      </c>
    </row>
    <row r="184" spans="1:6" x14ac:dyDescent="0.25">
      <c r="A184">
        <v>183</v>
      </c>
      <c r="C184" s="2">
        <v>2</v>
      </c>
    </row>
    <row r="185" spans="1:6" x14ac:dyDescent="0.25">
      <c r="A185">
        <v>184</v>
      </c>
      <c r="C185" s="2">
        <v>2</v>
      </c>
    </row>
    <row r="186" spans="1:6" x14ac:dyDescent="0.25">
      <c r="A186">
        <v>185</v>
      </c>
      <c r="C186" s="2">
        <v>2</v>
      </c>
    </row>
    <row r="187" spans="1:6" x14ac:dyDescent="0.25">
      <c r="A187">
        <v>186</v>
      </c>
      <c r="C187" s="2">
        <v>2</v>
      </c>
    </row>
    <row r="188" spans="1:6" x14ac:dyDescent="0.25">
      <c r="A188">
        <v>187</v>
      </c>
      <c r="B188" s="3">
        <v>1</v>
      </c>
      <c r="C188" s="2">
        <v>2</v>
      </c>
    </row>
    <row r="189" spans="1:6" x14ac:dyDescent="0.25">
      <c r="A189">
        <v>188</v>
      </c>
      <c r="B189" s="3">
        <v>1</v>
      </c>
      <c r="C189" s="2">
        <v>2</v>
      </c>
    </row>
    <row r="190" spans="1:6" x14ac:dyDescent="0.25">
      <c r="A190">
        <v>189</v>
      </c>
      <c r="B190" s="3">
        <v>1</v>
      </c>
      <c r="C190" s="2">
        <v>2</v>
      </c>
    </row>
    <row r="191" spans="1:6" x14ac:dyDescent="0.25">
      <c r="A191">
        <v>190</v>
      </c>
      <c r="B191" s="3">
        <v>1</v>
      </c>
    </row>
    <row r="192" spans="1:6" x14ac:dyDescent="0.25">
      <c r="A192">
        <v>191</v>
      </c>
      <c r="B192" s="3">
        <v>1</v>
      </c>
    </row>
    <row r="193" spans="1:5" x14ac:dyDescent="0.25">
      <c r="A193">
        <v>192</v>
      </c>
      <c r="B193" s="3">
        <v>1</v>
      </c>
    </row>
    <row r="194" spans="1:5" x14ac:dyDescent="0.25">
      <c r="A194">
        <v>193</v>
      </c>
      <c r="B194" s="3">
        <v>1</v>
      </c>
      <c r="E194" s="4">
        <v>4</v>
      </c>
    </row>
    <row r="195" spans="1:5" x14ac:dyDescent="0.25">
      <c r="A195">
        <v>194</v>
      </c>
      <c r="B195" s="3">
        <v>1</v>
      </c>
      <c r="E195" s="4">
        <v>4</v>
      </c>
    </row>
    <row r="196" spans="1:5" x14ac:dyDescent="0.25">
      <c r="A196">
        <v>195</v>
      </c>
      <c r="B196" s="3">
        <v>1</v>
      </c>
      <c r="D196" s="5">
        <v>3</v>
      </c>
      <c r="E196" s="4">
        <v>4</v>
      </c>
    </row>
    <row r="197" spans="1:5" x14ac:dyDescent="0.25">
      <c r="A197">
        <v>196</v>
      </c>
      <c r="D197" s="5">
        <v>3</v>
      </c>
      <c r="E197" s="4">
        <v>4</v>
      </c>
    </row>
    <row r="198" spans="1:5" x14ac:dyDescent="0.25">
      <c r="A198">
        <v>197</v>
      </c>
      <c r="D198" s="5">
        <v>3</v>
      </c>
      <c r="E198" s="4">
        <v>4</v>
      </c>
    </row>
    <row r="199" spans="1:5" x14ac:dyDescent="0.25">
      <c r="A199">
        <v>198</v>
      </c>
      <c r="D199" s="5">
        <v>3</v>
      </c>
      <c r="E199" s="4">
        <v>4</v>
      </c>
    </row>
    <row r="200" spans="1:5" x14ac:dyDescent="0.25">
      <c r="A200">
        <v>199</v>
      </c>
      <c r="D200" s="5">
        <v>3</v>
      </c>
      <c r="E200" s="4">
        <v>4</v>
      </c>
    </row>
    <row r="201" spans="1:5" x14ac:dyDescent="0.25">
      <c r="A201">
        <v>200</v>
      </c>
      <c r="D201" s="5">
        <v>3</v>
      </c>
      <c r="E201" s="4">
        <v>4</v>
      </c>
    </row>
    <row r="202" spans="1:5" x14ac:dyDescent="0.25">
      <c r="A202">
        <v>201</v>
      </c>
      <c r="D202" s="5">
        <v>3</v>
      </c>
      <c r="E202" s="4">
        <v>4</v>
      </c>
    </row>
    <row r="203" spans="1:5" x14ac:dyDescent="0.25">
      <c r="A203">
        <v>202</v>
      </c>
      <c r="D203" s="5">
        <v>3</v>
      </c>
    </row>
    <row r="204" spans="1:5" x14ac:dyDescent="0.25">
      <c r="A204">
        <v>203</v>
      </c>
      <c r="C204" s="2">
        <v>2</v>
      </c>
      <c r="D204" s="5">
        <v>3</v>
      </c>
    </row>
    <row r="205" spans="1:5" x14ac:dyDescent="0.25">
      <c r="A205">
        <v>204</v>
      </c>
      <c r="C205" s="2">
        <v>2</v>
      </c>
    </row>
    <row r="206" spans="1:5" x14ac:dyDescent="0.25">
      <c r="A206">
        <v>205</v>
      </c>
      <c r="C206" s="2">
        <v>2</v>
      </c>
    </row>
    <row r="207" spans="1:5" x14ac:dyDescent="0.25">
      <c r="A207">
        <v>206</v>
      </c>
      <c r="C207" s="2">
        <v>2</v>
      </c>
    </row>
    <row r="208" spans="1:5" x14ac:dyDescent="0.25">
      <c r="A208">
        <v>207</v>
      </c>
      <c r="C208" s="2">
        <v>2</v>
      </c>
    </row>
    <row r="209" spans="1:5" x14ac:dyDescent="0.25">
      <c r="A209">
        <v>208</v>
      </c>
      <c r="C209" s="2">
        <v>2</v>
      </c>
    </row>
    <row r="210" spans="1:5" x14ac:dyDescent="0.25">
      <c r="A210">
        <v>209</v>
      </c>
      <c r="B210" s="3">
        <v>1</v>
      </c>
      <c r="C210" s="2">
        <v>2</v>
      </c>
    </row>
    <row r="211" spans="1:5" x14ac:dyDescent="0.25">
      <c r="A211">
        <v>210</v>
      </c>
      <c r="B211" s="3">
        <v>1</v>
      </c>
      <c r="C211" s="2">
        <v>2</v>
      </c>
    </row>
    <row r="212" spans="1:5" x14ac:dyDescent="0.25">
      <c r="A212">
        <v>211</v>
      </c>
      <c r="B212" s="3">
        <v>1</v>
      </c>
      <c r="C212" s="2">
        <v>2</v>
      </c>
    </row>
    <row r="213" spans="1:5" x14ac:dyDescent="0.25">
      <c r="A213">
        <v>212</v>
      </c>
      <c r="B213" s="3">
        <v>1</v>
      </c>
    </row>
    <row r="214" spans="1:5" x14ac:dyDescent="0.25">
      <c r="A214">
        <v>213</v>
      </c>
      <c r="B214" s="3">
        <v>1</v>
      </c>
    </row>
    <row r="215" spans="1:5" x14ac:dyDescent="0.25">
      <c r="A215">
        <v>214</v>
      </c>
      <c r="B215" s="3">
        <v>1</v>
      </c>
    </row>
    <row r="216" spans="1:5" x14ac:dyDescent="0.25">
      <c r="A216">
        <v>215</v>
      </c>
      <c r="B216" s="3">
        <v>1</v>
      </c>
    </row>
    <row r="217" spans="1:5" x14ac:dyDescent="0.25">
      <c r="A217">
        <v>216</v>
      </c>
      <c r="B217" s="3">
        <v>1</v>
      </c>
    </row>
    <row r="218" spans="1:5" x14ac:dyDescent="0.25">
      <c r="A218">
        <v>217</v>
      </c>
      <c r="D218" s="5">
        <v>3</v>
      </c>
      <c r="E218" s="4">
        <v>4</v>
      </c>
    </row>
    <row r="219" spans="1:5" x14ac:dyDescent="0.25">
      <c r="A219">
        <v>218</v>
      </c>
      <c r="D219" s="5">
        <v>3</v>
      </c>
      <c r="E219" s="4">
        <v>4</v>
      </c>
    </row>
    <row r="220" spans="1:5" x14ac:dyDescent="0.25">
      <c r="A220">
        <v>219</v>
      </c>
      <c r="D220" s="5">
        <v>3</v>
      </c>
      <c r="E220" s="4">
        <v>4</v>
      </c>
    </row>
    <row r="221" spans="1:5" x14ac:dyDescent="0.25">
      <c r="A221">
        <v>220</v>
      </c>
      <c r="D221" s="5">
        <v>3</v>
      </c>
      <c r="E221" s="4">
        <v>4</v>
      </c>
    </row>
    <row r="222" spans="1:5" x14ac:dyDescent="0.25">
      <c r="A222">
        <v>221</v>
      </c>
      <c r="D222" s="5">
        <v>3</v>
      </c>
      <c r="E222" s="4">
        <v>4</v>
      </c>
    </row>
    <row r="223" spans="1:5" x14ac:dyDescent="0.25">
      <c r="A223">
        <v>222</v>
      </c>
      <c r="D223" s="5">
        <v>3</v>
      </c>
      <c r="E223" s="4">
        <v>4</v>
      </c>
    </row>
    <row r="224" spans="1:5" x14ac:dyDescent="0.25">
      <c r="A224">
        <v>223</v>
      </c>
      <c r="D224" s="5">
        <v>3</v>
      </c>
      <c r="E224" s="4">
        <v>4</v>
      </c>
    </row>
    <row r="225" spans="1:5" x14ac:dyDescent="0.25">
      <c r="A225">
        <v>224</v>
      </c>
      <c r="C225" s="2">
        <v>2</v>
      </c>
      <c r="D225" s="5">
        <v>3</v>
      </c>
      <c r="E225" s="4">
        <v>4</v>
      </c>
    </row>
    <row r="226" spans="1:5" x14ac:dyDescent="0.25">
      <c r="A226">
        <v>225</v>
      </c>
      <c r="C226" s="2">
        <v>2</v>
      </c>
      <c r="D226" s="5">
        <v>3</v>
      </c>
      <c r="E226" s="4">
        <v>4</v>
      </c>
    </row>
    <row r="227" spans="1:5" x14ac:dyDescent="0.25">
      <c r="A227">
        <v>226</v>
      </c>
      <c r="C227" s="2">
        <v>2</v>
      </c>
    </row>
    <row r="228" spans="1:5" x14ac:dyDescent="0.25">
      <c r="A228">
        <v>227</v>
      </c>
      <c r="C228" s="2">
        <v>2</v>
      </c>
    </row>
    <row r="229" spans="1:5" x14ac:dyDescent="0.25">
      <c r="A229">
        <v>228</v>
      </c>
      <c r="C229" s="2">
        <v>2</v>
      </c>
    </row>
    <row r="230" spans="1:5" x14ac:dyDescent="0.25">
      <c r="A230">
        <v>229</v>
      </c>
      <c r="C230" s="2">
        <v>2</v>
      </c>
    </row>
    <row r="231" spans="1:5" x14ac:dyDescent="0.25">
      <c r="A231">
        <v>230</v>
      </c>
      <c r="C231" s="2">
        <v>2</v>
      </c>
    </row>
    <row r="232" spans="1:5" x14ac:dyDescent="0.25">
      <c r="A232">
        <v>231</v>
      </c>
      <c r="B232" s="3">
        <v>1</v>
      </c>
      <c r="C232" s="2">
        <v>2</v>
      </c>
    </row>
    <row r="233" spans="1:5" x14ac:dyDescent="0.25">
      <c r="A233">
        <v>232</v>
      </c>
      <c r="B233" s="3">
        <v>1</v>
      </c>
      <c r="C233" s="2">
        <v>2</v>
      </c>
    </row>
    <row r="234" spans="1:5" x14ac:dyDescent="0.25">
      <c r="A234">
        <v>233</v>
      </c>
      <c r="B234" s="3">
        <v>1</v>
      </c>
      <c r="C234" s="2">
        <v>2</v>
      </c>
    </row>
    <row r="235" spans="1:5" x14ac:dyDescent="0.25">
      <c r="A235">
        <v>234</v>
      </c>
      <c r="B235" s="3">
        <v>1</v>
      </c>
    </row>
    <row r="236" spans="1:5" x14ac:dyDescent="0.25">
      <c r="A236">
        <v>235</v>
      </c>
      <c r="B236" s="3">
        <v>1</v>
      </c>
    </row>
    <row r="237" spans="1:5" x14ac:dyDescent="0.25">
      <c r="A237">
        <v>236</v>
      </c>
      <c r="B237" s="3">
        <v>1</v>
      </c>
    </row>
    <row r="238" spans="1:5" x14ac:dyDescent="0.25">
      <c r="A238">
        <v>237</v>
      </c>
      <c r="B238" s="3">
        <v>1</v>
      </c>
    </row>
    <row r="239" spans="1:5" x14ac:dyDescent="0.25">
      <c r="A239">
        <v>238</v>
      </c>
      <c r="B239" s="3">
        <v>1</v>
      </c>
      <c r="D239" s="5">
        <v>3</v>
      </c>
      <c r="E239" s="4">
        <v>4</v>
      </c>
    </row>
    <row r="240" spans="1:5" x14ac:dyDescent="0.25">
      <c r="A240">
        <v>239</v>
      </c>
      <c r="D240" s="5">
        <v>3</v>
      </c>
      <c r="E240" s="4">
        <v>4</v>
      </c>
    </row>
    <row r="241" spans="1:5" x14ac:dyDescent="0.25">
      <c r="A241">
        <v>240</v>
      </c>
      <c r="D241" s="5">
        <v>3</v>
      </c>
      <c r="E241" s="4">
        <v>4</v>
      </c>
    </row>
    <row r="242" spans="1:5" x14ac:dyDescent="0.25">
      <c r="A242">
        <v>241</v>
      </c>
      <c r="D242" s="5">
        <v>3</v>
      </c>
      <c r="E242" s="4">
        <v>4</v>
      </c>
    </row>
    <row r="243" spans="1:5" x14ac:dyDescent="0.25">
      <c r="A243">
        <v>242</v>
      </c>
      <c r="D243" s="5">
        <v>3</v>
      </c>
      <c r="E243" s="4">
        <v>4</v>
      </c>
    </row>
    <row r="244" spans="1:5" x14ac:dyDescent="0.25">
      <c r="A244">
        <v>243</v>
      </c>
      <c r="D244" s="5">
        <v>3</v>
      </c>
      <c r="E244" s="4">
        <v>4</v>
      </c>
    </row>
    <row r="245" spans="1:5" x14ac:dyDescent="0.25">
      <c r="A245">
        <v>244</v>
      </c>
      <c r="D245" s="5">
        <v>3</v>
      </c>
      <c r="E245" s="4">
        <v>4</v>
      </c>
    </row>
    <row r="246" spans="1:5" x14ac:dyDescent="0.25">
      <c r="A246">
        <v>245</v>
      </c>
      <c r="D246" s="5">
        <v>3</v>
      </c>
      <c r="E246" s="4">
        <v>4</v>
      </c>
    </row>
    <row r="247" spans="1:5" x14ac:dyDescent="0.25">
      <c r="A247">
        <v>246</v>
      </c>
      <c r="D247" s="5">
        <v>3</v>
      </c>
      <c r="E247" s="4">
        <v>4</v>
      </c>
    </row>
    <row r="248" spans="1:5" x14ac:dyDescent="0.25">
      <c r="A248">
        <v>247</v>
      </c>
      <c r="D248" s="5">
        <v>3</v>
      </c>
      <c r="E248" s="4">
        <v>4</v>
      </c>
    </row>
    <row r="249" spans="1:5" x14ac:dyDescent="0.25">
      <c r="A249">
        <v>248</v>
      </c>
      <c r="C249" s="2">
        <v>2</v>
      </c>
    </row>
    <row r="250" spans="1:5" x14ac:dyDescent="0.25">
      <c r="A250">
        <v>249</v>
      </c>
      <c r="C250" s="2">
        <v>2</v>
      </c>
    </row>
    <row r="251" spans="1:5" x14ac:dyDescent="0.25">
      <c r="A251">
        <v>250</v>
      </c>
      <c r="C251" s="2">
        <v>2</v>
      </c>
    </row>
    <row r="252" spans="1:5" x14ac:dyDescent="0.25">
      <c r="A252">
        <v>251</v>
      </c>
      <c r="C252" s="2">
        <v>2</v>
      </c>
    </row>
    <row r="253" spans="1:5" x14ac:dyDescent="0.25">
      <c r="A253">
        <v>252</v>
      </c>
      <c r="C253" s="2">
        <v>2</v>
      </c>
    </row>
    <row r="254" spans="1:5" x14ac:dyDescent="0.25">
      <c r="A254">
        <v>253</v>
      </c>
      <c r="B254" s="3">
        <v>1</v>
      </c>
      <c r="C254" s="2">
        <v>2</v>
      </c>
    </row>
    <row r="255" spans="1:5" x14ac:dyDescent="0.25">
      <c r="A255">
        <v>254</v>
      </c>
      <c r="B255" s="3">
        <v>1</v>
      </c>
      <c r="C255" s="2">
        <v>2</v>
      </c>
    </row>
    <row r="256" spans="1:5" x14ac:dyDescent="0.25">
      <c r="A256">
        <v>255</v>
      </c>
      <c r="B256" s="3">
        <v>1</v>
      </c>
      <c r="C256" s="2">
        <v>2</v>
      </c>
    </row>
    <row r="257" spans="1:5" x14ac:dyDescent="0.25">
      <c r="A257">
        <v>256</v>
      </c>
      <c r="B257" s="3">
        <v>1</v>
      </c>
      <c r="C257" s="2">
        <v>2</v>
      </c>
    </row>
    <row r="258" spans="1:5" x14ac:dyDescent="0.25">
      <c r="A258">
        <v>257</v>
      </c>
      <c r="B258" s="3">
        <v>1</v>
      </c>
      <c r="C258" s="2">
        <v>2</v>
      </c>
    </row>
    <row r="259" spans="1:5" x14ac:dyDescent="0.25">
      <c r="A259">
        <v>258</v>
      </c>
      <c r="B259" s="3">
        <v>1</v>
      </c>
    </row>
    <row r="260" spans="1:5" x14ac:dyDescent="0.25">
      <c r="A260">
        <v>259</v>
      </c>
      <c r="B260" s="3">
        <v>1</v>
      </c>
    </row>
    <row r="261" spans="1:5" x14ac:dyDescent="0.25">
      <c r="A261">
        <v>260</v>
      </c>
      <c r="B261" s="3">
        <v>1</v>
      </c>
    </row>
    <row r="262" spans="1:5" x14ac:dyDescent="0.25">
      <c r="A262">
        <v>261</v>
      </c>
      <c r="E262" s="4">
        <v>4</v>
      </c>
    </row>
    <row r="263" spans="1:5" x14ac:dyDescent="0.25">
      <c r="A263">
        <v>262</v>
      </c>
      <c r="D263" s="5">
        <v>3</v>
      </c>
      <c r="E263" s="4">
        <v>4</v>
      </c>
    </row>
    <row r="264" spans="1:5" x14ac:dyDescent="0.25">
      <c r="A264">
        <v>263</v>
      </c>
      <c r="D264" s="5">
        <v>3</v>
      </c>
      <c r="E264" s="4">
        <v>4</v>
      </c>
    </row>
    <row r="265" spans="1:5" x14ac:dyDescent="0.25">
      <c r="A265">
        <v>264</v>
      </c>
      <c r="D265" s="5">
        <v>3</v>
      </c>
      <c r="E265" s="4">
        <v>4</v>
      </c>
    </row>
    <row r="266" spans="1:5" x14ac:dyDescent="0.25">
      <c r="A266">
        <v>265</v>
      </c>
      <c r="D266" s="5">
        <v>3</v>
      </c>
      <c r="E266" s="4">
        <v>4</v>
      </c>
    </row>
    <row r="267" spans="1:5" x14ac:dyDescent="0.25">
      <c r="A267">
        <v>266</v>
      </c>
      <c r="D267" s="5">
        <v>3</v>
      </c>
      <c r="E267" s="4">
        <v>4</v>
      </c>
    </row>
    <row r="268" spans="1:5" x14ac:dyDescent="0.25">
      <c r="A268">
        <v>267</v>
      </c>
      <c r="D268" s="5">
        <v>3</v>
      </c>
      <c r="E268" s="4">
        <v>4</v>
      </c>
    </row>
    <row r="269" spans="1:5" x14ac:dyDescent="0.25">
      <c r="A269">
        <v>268</v>
      </c>
      <c r="C269" s="2">
        <v>2</v>
      </c>
      <c r="D269" s="5">
        <v>3</v>
      </c>
      <c r="E269" s="4">
        <v>4</v>
      </c>
    </row>
    <row r="270" spans="1:5" x14ac:dyDescent="0.25">
      <c r="A270">
        <v>269</v>
      </c>
      <c r="C270" s="2">
        <v>2</v>
      </c>
      <c r="D270" s="5">
        <v>3</v>
      </c>
    </row>
    <row r="271" spans="1:5" x14ac:dyDescent="0.25">
      <c r="A271">
        <v>270</v>
      </c>
      <c r="C271" s="2">
        <v>2</v>
      </c>
      <c r="D271" s="5">
        <v>3</v>
      </c>
    </row>
    <row r="272" spans="1:5" x14ac:dyDescent="0.25">
      <c r="A272">
        <v>271</v>
      </c>
      <c r="C272" s="2">
        <v>2</v>
      </c>
    </row>
    <row r="273" spans="1:5" x14ac:dyDescent="0.25">
      <c r="A273">
        <v>272</v>
      </c>
      <c r="C273" s="2">
        <v>2</v>
      </c>
    </row>
    <row r="274" spans="1:5" x14ac:dyDescent="0.25">
      <c r="A274">
        <v>273</v>
      </c>
      <c r="C274" s="2">
        <v>2</v>
      </c>
    </row>
    <row r="275" spans="1:5" x14ac:dyDescent="0.25">
      <c r="A275">
        <v>274</v>
      </c>
      <c r="C275" s="2">
        <v>2</v>
      </c>
    </row>
    <row r="276" spans="1:5" x14ac:dyDescent="0.25">
      <c r="A276">
        <v>275</v>
      </c>
      <c r="B276" s="3">
        <v>1</v>
      </c>
      <c r="C276" s="2">
        <v>2</v>
      </c>
    </row>
    <row r="277" spans="1:5" x14ac:dyDescent="0.25">
      <c r="A277">
        <v>276</v>
      </c>
      <c r="B277" s="3">
        <v>1</v>
      </c>
      <c r="C277" s="2">
        <v>2</v>
      </c>
    </row>
    <row r="278" spans="1:5" x14ac:dyDescent="0.25">
      <c r="A278">
        <v>277</v>
      </c>
      <c r="B278" s="3">
        <v>1</v>
      </c>
      <c r="C278" s="2">
        <v>2</v>
      </c>
    </row>
    <row r="279" spans="1:5" x14ac:dyDescent="0.25">
      <c r="A279">
        <v>278</v>
      </c>
      <c r="B279" s="3">
        <v>1</v>
      </c>
    </row>
    <row r="280" spans="1:5" x14ac:dyDescent="0.25">
      <c r="A280">
        <v>279</v>
      </c>
      <c r="B280" s="3">
        <v>1</v>
      </c>
    </row>
    <row r="281" spans="1:5" x14ac:dyDescent="0.25">
      <c r="A281">
        <v>280</v>
      </c>
      <c r="B281" s="3">
        <v>1</v>
      </c>
    </row>
    <row r="282" spans="1:5" x14ac:dyDescent="0.25">
      <c r="A282">
        <v>281</v>
      </c>
      <c r="B282" s="3">
        <v>1</v>
      </c>
    </row>
    <row r="283" spans="1:5" x14ac:dyDescent="0.25">
      <c r="A283">
        <v>282</v>
      </c>
      <c r="B283" s="3">
        <v>1</v>
      </c>
      <c r="E283" s="4">
        <v>4</v>
      </c>
    </row>
    <row r="284" spans="1:5" x14ac:dyDescent="0.25">
      <c r="A284">
        <v>283</v>
      </c>
      <c r="E284" s="4">
        <v>4</v>
      </c>
    </row>
    <row r="285" spans="1:5" x14ac:dyDescent="0.25">
      <c r="A285">
        <v>284</v>
      </c>
      <c r="D285" s="5">
        <v>3</v>
      </c>
      <c r="E285" s="4">
        <v>4</v>
      </c>
    </row>
    <row r="286" spans="1:5" x14ac:dyDescent="0.25">
      <c r="A286">
        <v>285</v>
      </c>
      <c r="D286" s="5">
        <v>3</v>
      </c>
      <c r="E286" s="4">
        <v>4</v>
      </c>
    </row>
    <row r="287" spans="1:5" x14ac:dyDescent="0.25">
      <c r="A287">
        <v>286</v>
      </c>
      <c r="D287" s="5">
        <v>3</v>
      </c>
      <c r="E287" s="4">
        <v>4</v>
      </c>
    </row>
    <row r="288" spans="1:5" x14ac:dyDescent="0.25">
      <c r="A288">
        <v>287</v>
      </c>
      <c r="D288" s="5">
        <v>3</v>
      </c>
      <c r="E288" s="4">
        <v>4</v>
      </c>
    </row>
    <row r="289" spans="1:5" x14ac:dyDescent="0.25">
      <c r="A289">
        <v>288</v>
      </c>
      <c r="D289" s="5">
        <v>3</v>
      </c>
      <c r="E289" s="4">
        <v>4</v>
      </c>
    </row>
    <row r="290" spans="1:5" x14ac:dyDescent="0.25">
      <c r="A290">
        <v>289</v>
      </c>
      <c r="D290" s="5">
        <v>3</v>
      </c>
      <c r="E290" s="4">
        <v>4</v>
      </c>
    </row>
    <row r="291" spans="1:5" x14ac:dyDescent="0.25">
      <c r="A291">
        <v>290</v>
      </c>
      <c r="D291" s="5">
        <v>3</v>
      </c>
      <c r="E291" s="4">
        <v>4</v>
      </c>
    </row>
    <row r="292" spans="1:5" x14ac:dyDescent="0.25">
      <c r="A292">
        <v>291</v>
      </c>
      <c r="C292" s="2">
        <v>2</v>
      </c>
      <c r="D292" s="5">
        <v>3</v>
      </c>
    </row>
    <row r="293" spans="1:5" x14ac:dyDescent="0.25">
      <c r="A293">
        <v>292</v>
      </c>
      <c r="C293" s="2">
        <v>2</v>
      </c>
    </row>
    <row r="294" spans="1:5" x14ac:dyDescent="0.25">
      <c r="A294">
        <v>293</v>
      </c>
      <c r="C294" s="2">
        <v>2</v>
      </c>
    </row>
    <row r="295" spans="1:5" x14ac:dyDescent="0.25">
      <c r="A295">
        <v>294</v>
      </c>
      <c r="C295" s="2">
        <v>2</v>
      </c>
    </row>
    <row r="296" spans="1:5" x14ac:dyDescent="0.25">
      <c r="A296">
        <v>295</v>
      </c>
      <c r="C296" s="2">
        <v>2</v>
      </c>
    </row>
    <row r="297" spans="1:5" x14ac:dyDescent="0.25">
      <c r="A297">
        <v>296</v>
      </c>
      <c r="C297" s="2">
        <v>2</v>
      </c>
    </row>
    <row r="298" spans="1:5" x14ac:dyDescent="0.25">
      <c r="A298">
        <v>297</v>
      </c>
      <c r="B298" s="3">
        <v>1</v>
      </c>
      <c r="C298" s="2">
        <v>2</v>
      </c>
    </row>
    <row r="299" spans="1:5" x14ac:dyDescent="0.25">
      <c r="A299">
        <v>298</v>
      </c>
      <c r="B299" s="3">
        <v>1</v>
      </c>
      <c r="C299" s="2">
        <v>2</v>
      </c>
    </row>
    <row r="300" spans="1:5" x14ac:dyDescent="0.25">
      <c r="A300">
        <v>299</v>
      </c>
      <c r="B300" s="3">
        <v>1</v>
      </c>
      <c r="C300" s="2">
        <v>2</v>
      </c>
    </row>
    <row r="301" spans="1:5" x14ac:dyDescent="0.25">
      <c r="A301">
        <v>300</v>
      </c>
      <c r="B301" s="3">
        <v>1</v>
      </c>
    </row>
    <row r="302" spans="1:5" x14ac:dyDescent="0.25">
      <c r="A302">
        <v>301</v>
      </c>
      <c r="B302" s="3">
        <v>1</v>
      </c>
    </row>
    <row r="303" spans="1:5" x14ac:dyDescent="0.25">
      <c r="A303">
        <v>302</v>
      </c>
      <c r="B303" s="3">
        <v>1</v>
      </c>
    </row>
    <row r="304" spans="1:5" x14ac:dyDescent="0.25">
      <c r="A304">
        <v>303</v>
      </c>
      <c r="B304" s="3">
        <v>1</v>
      </c>
    </row>
    <row r="305" spans="1:5" x14ac:dyDescent="0.25">
      <c r="A305">
        <v>304</v>
      </c>
      <c r="B305" s="3">
        <v>1</v>
      </c>
      <c r="E305" s="4">
        <v>4</v>
      </c>
    </row>
    <row r="306" spans="1:5" x14ac:dyDescent="0.25">
      <c r="A306">
        <v>305</v>
      </c>
      <c r="D306" s="5">
        <v>3</v>
      </c>
      <c r="E306" s="4">
        <v>4</v>
      </c>
    </row>
    <row r="307" spans="1:5" x14ac:dyDescent="0.25">
      <c r="A307">
        <v>306</v>
      </c>
      <c r="D307" s="5">
        <v>3</v>
      </c>
      <c r="E307" s="4">
        <v>4</v>
      </c>
    </row>
    <row r="308" spans="1:5" x14ac:dyDescent="0.25">
      <c r="A308">
        <v>307</v>
      </c>
      <c r="D308" s="5">
        <v>3</v>
      </c>
      <c r="E308" s="4">
        <v>4</v>
      </c>
    </row>
    <row r="309" spans="1:5" x14ac:dyDescent="0.25">
      <c r="A309">
        <v>308</v>
      </c>
      <c r="D309" s="5">
        <v>3</v>
      </c>
      <c r="E309" s="4">
        <v>4</v>
      </c>
    </row>
    <row r="310" spans="1:5" x14ac:dyDescent="0.25">
      <c r="A310">
        <v>309</v>
      </c>
      <c r="D310" s="5">
        <v>3</v>
      </c>
      <c r="E310" s="4">
        <v>4</v>
      </c>
    </row>
    <row r="311" spans="1:5" x14ac:dyDescent="0.25">
      <c r="A311">
        <v>310</v>
      </c>
      <c r="D311" s="5">
        <v>3</v>
      </c>
      <c r="E311" s="4">
        <v>4</v>
      </c>
    </row>
    <row r="312" spans="1:5" x14ac:dyDescent="0.25">
      <c r="A312">
        <v>311</v>
      </c>
      <c r="D312" s="5">
        <v>3</v>
      </c>
      <c r="E312" s="4">
        <v>4</v>
      </c>
    </row>
    <row r="313" spans="1:5" x14ac:dyDescent="0.25">
      <c r="A313">
        <v>312</v>
      </c>
      <c r="C313" s="2">
        <v>2</v>
      </c>
      <c r="D313" s="5">
        <v>3</v>
      </c>
      <c r="E313" s="4">
        <v>4</v>
      </c>
    </row>
    <row r="314" spans="1:5" x14ac:dyDescent="0.25">
      <c r="A314">
        <v>313</v>
      </c>
      <c r="C314" s="2">
        <v>2</v>
      </c>
      <c r="D314" s="5">
        <v>3</v>
      </c>
      <c r="E314" s="4">
        <v>4</v>
      </c>
    </row>
    <row r="315" spans="1:5" x14ac:dyDescent="0.25">
      <c r="A315">
        <v>314</v>
      </c>
      <c r="C315" s="2">
        <v>2</v>
      </c>
    </row>
    <row r="316" spans="1:5" x14ac:dyDescent="0.25">
      <c r="A316">
        <v>315</v>
      </c>
      <c r="C316" s="2">
        <v>2</v>
      </c>
    </row>
    <row r="317" spans="1:5" x14ac:dyDescent="0.25">
      <c r="A317">
        <v>316</v>
      </c>
      <c r="C317" s="2">
        <v>2</v>
      </c>
    </row>
    <row r="318" spans="1:5" x14ac:dyDescent="0.25">
      <c r="A318">
        <v>317</v>
      </c>
      <c r="C318" s="2">
        <v>2</v>
      </c>
    </row>
    <row r="319" spans="1:5" x14ac:dyDescent="0.25">
      <c r="A319">
        <v>318</v>
      </c>
      <c r="C319" s="2">
        <v>2</v>
      </c>
    </row>
    <row r="320" spans="1:5" x14ac:dyDescent="0.25">
      <c r="A320">
        <v>319</v>
      </c>
      <c r="B320" s="3">
        <v>1</v>
      </c>
      <c r="C320" s="2">
        <v>2</v>
      </c>
    </row>
    <row r="321" spans="1:5" x14ac:dyDescent="0.25">
      <c r="A321">
        <v>320</v>
      </c>
      <c r="B321" s="3">
        <v>1</v>
      </c>
      <c r="C321" s="2">
        <v>2</v>
      </c>
    </row>
    <row r="322" spans="1:5" x14ac:dyDescent="0.25">
      <c r="A322">
        <v>321</v>
      </c>
      <c r="B322" s="3">
        <v>1</v>
      </c>
    </row>
    <row r="323" spans="1:5" x14ac:dyDescent="0.25">
      <c r="A323">
        <v>322</v>
      </c>
      <c r="B323" s="3">
        <v>1</v>
      </c>
    </row>
    <row r="324" spans="1:5" x14ac:dyDescent="0.25">
      <c r="A324">
        <v>323</v>
      </c>
      <c r="B324" s="3">
        <v>1</v>
      </c>
    </row>
    <row r="325" spans="1:5" x14ac:dyDescent="0.25">
      <c r="A325">
        <v>324</v>
      </c>
      <c r="B325" s="3">
        <v>1</v>
      </c>
    </row>
    <row r="326" spans="1:5" x14ac:dyDescent="0.25">
      <c r="A326">
        <v>325</v>
      </c>
      <c r="B326" s="3">
        <v>1</v>
      </c>
    </row>
    <row r="327" spans="1:5" x14ac:dyDescent="0.25">
      <c r="A327">
        <v>326</v>
      </c>
      <c r="B327" s="3">
        <v>1</v>
      </c>
    </row>
    <row r="328" spans="1:5" x14ac:dyDescent="0.25">
      <c r="A328">
        <v>327</v>
      </c>
      <c r="E328" s="4">
        <v>4</v>
      </c>
    </row>
    <row r="329" spans="1:5" x14ac:dyDescent="0.25">
      <c r="A329">
        <v>328</v>
      </c>
      <c r="E329" s="4">
        <v>4</v>
      </c>
    </row>
    <row r="330" spans="1:5" x14ac:dyDescent="0.25">
      <c r="A330">
        <v>329</v>
      </c>
      <c r="D330" s="5">
        <v>3</v>
      </c>
      <c r="E330" s="4">
        <v>4</v>
      </c>
    </row>
    <row r="331" spans="1:5" x14ac:dyDescent="0.25">
      <c r="A331">
        <v>330</v>
      </c>
      <c r="D331" s="5">
        <v>3</v>
      </c>
      <c r="E331" s="4">
        <v>4</v>
      </c>
    </row>
    <row r="332" spans="1:5" x14ac:dyDescent="0.25">
      <c r="A332">
        <v>331</v>
      </c>
      <c r="D332" s="5">
        <v>3</v>
      </c>
      <c r="E332" s="4">
        <v>4</v>
      </c>
    </row>
    <row r="333" spans="1:5" x14ac:dyDescent="0.25">
      <c r="A333">
        <v>332</v>
      </c>
      <c r="D333" s="5">
        <v>3</v>
      </c>
      <c r="E333" s="4">
        <v>4</v>
      </c>
    </row>
    <row r="334" spans="1:5" x14ac:dyDescent="0.25">
      <c r="A334">
        <v>333</v>
      </c>
      <c r="C334" s="2">
        <v>2</v>
      </c>
      <c r="D334" s="5">
        <v>3</v>
      </c>
      <c r="E334" s="4">
        <v>4</v>
      </c>
    </row>
    <row r="335" spans="1:5" x14ac:dyDescent="0.25">
      <c r="A335">
        <v>334</v>
      </c>
      <c r="C335" s="2">
        <v>2</v>
      </c>
      <c r="D335" s="5">
        <v>3</v>
      </c>
      <c r="E335" s="4">
        <v>4</v>
      </c>
    </row>
    <row r="336" spans="1:5" x14ac:dyDescent="0.25">
      <c r="A336">
        <v>335</v>
      </c>
      <c r="C336" s="2">
        <v>2</v>
      </c>
      <c r="D336" s="5">
        <v>3</v>
      </c>
      <c r="E336" s="4">
        <v>4</v>
      </c>
    </row>
    <row r="337" spans="1:5" x14ac:dyDescent="0.25">
      <c r="A337">
        <v>336</v>
      </c>
      <c r="C337" s="2">
        <v>2</v>
      </c>
      <c r="D337" s="5">
        <v>3</v>
      </c>
    </row>
    <row r="338" spans="1:5" x14ac:dyDescent="0.25">
      <c r="A338">
        <v>337</v>
      </c>
      <c r="C338" s="2">
        <v>2</v>
      </c>
      <c r="D338" s="5">
        <v>3</v>
      </c>
    </row>
    <row r="339" spans="1:5" x14ac:dyDescent="0.25">
      <c r="A339">
        <v>338</v>
      </c>
      <c r="C339" s="2">
        <v>2</v>
      </c>
    </row>
    <row r="340" spans="1:5" x14ac:dyDescent="0.25">
      <c r="A340">
        <v>339</v>
      </c>
      <c r="C340" s="2">
        <v>2</v>
      </c>
    </row>
    <row r="341" spans="1:5" x14ac:dyDescent="0.25">
      <c r="A341">
        <v>340</v>
      </c>
      <c r="C341" s="2">
        <v>2</v>
      </c>
    </row>
    <row r="342" spans="1:5" x14ac:dyDescent="0.25">
      <c r="A342">
        <v>341</v>
      </c>
      <c r="B342" s="3">
        <v>1</v>
      </c>
      <c r="C342" s="2">
        <v>2</v>
      </c>
    </row>
    <row r="343" spans="1:5" x14ac:dyDescent="0.25">
      <c r="A343">
        <v>342</v>
      </c>
      <c r="B343" s="3">
        <v>1</v>
      </c>
      <c r="C343" s="2">
        <v>2</v>
      </c>
    </row>
    <row r="344" spans="1:5" x14ac:dyDescent="0.25">
      <c r="A344">
        <v>343</v>
      </c>
      <c r="B344" s="3">
        <v>1</v>
      </c>
    </row>
    <row r="345" spans="1:5" x14ac:dyDescent="0.25">
      <c r="A345">
        <v>344</v>
      </c>
      <c r="B345" s="3">
        <v>1</v>
      </c>
    </row>
    <row r="346" spans="1:5" x14ac:dyDescent="0.25">
      <c r="A346">
        <v>345</v>
      </c>
      <c r="B346" s="3">
        <v>1</v>
      </c>
    </row>
    <row r="347" spans="1:5" x14ac:dyDescent="0.25">
      <c r="A347">
        <v>346</v>
      </c>
      <c r="B347" s="3">
        <v>1</v>
      </c>
    </row>
    <row r="348" spans="1:5" x14ac:dyDescent="0.25">
      <c r="A348">
        <v>347</v>
      </c>
      <c r="B348" s="3">
        <v>1</v>
      </c>
      <c r="E348" s="4">
        <v>4</v>
      </c>
    </row>
    <row r="349" spans="1:5" x14ac:dyDescent="0.25">
      <c r="A349">
        <v>348</v>
      </c>
      <c r="B349" s="3">
        <v>1</v>
      </c>
      <c r="E349" s="4">
        <v>4</v>
      </c>
    </row>
    <row r="350" spans="1:5" x14ac:dyDescent="0.25">
      <c r="A350">
        <v>349</v>
      </c>
      <c r="B350" s="3">
        <v>1</v>
      </c>
      <c r="E350" s="4">
        <v>4</v>
      </c>
    </row>
    <row r="351" spans="1:5" x14ac:dyDescent="0.25">
      <c r="A351">
        <v>350</v>
      </c>
      <c r="D351" s="5">
        <v>3</v>
      </c>
      <c r="E351" s="4">
        <v>4</v>
      </c>
    </row>
    <row r="352" spans="1:5" x14ac:dyDescent="0.25">
      <c r="A352">
        <v>351</v>
      </c>
      <c r="D352" s="5">
        <v>3</v>
      </c>
      <c r="E352" s="4">
        <v>4</v>
      </c>
    </row>
    <row r="353" spans="1:5" x14ac:dyDescent="0.25">
      <c r="A353">
        <v>352</v>
      </c>
      <c r="D353" s="5">
        <v>3</v>
      </c>
      <c r="E353" s="4">
        <v>4</v>
      </c>
    </row>
    <row r="354" spans="1:5" x14ac:dyDescent="0.25">
      <c r="A354">
        <v>353</v>
      </c>
      <c r="D354" s="5">
        <v>3</v>
      </c>
      <c r="E354" s="4">
        <v>4</v>
      </c>
    </row>
    <row r="355" spans="1:5" x14ac:dyDescent="0.25">
      <c r="A355">
        <v>354</v>
      </c>
      <c r="D355" s="5">
        <v>3</v>
      </c>
      <c r="E355" s="4">
        <v>4</v>
      </c>
    </row>
    <row r="356" spans="1:5" x14ac:dyDescent="0.25">
      <c r="A356">
        <v>355</v>
      </c>
      <c r="C356" s="2">
        <v>2</v>
      </c>
      <c r="D356" s="5">
        <v>3</v>
      </c>
      <c r="E356" s="4">
        <v>4</v>
      </c>
    </row>
    <row r="357" spans="1:5" x14ac:dyDescent="0.25">
      <c r="A357">
        <v>356</v>
      </c>
      <c r="C357" s="2">
        <v>2</v>
      </c>
      <c r="D357" s="5">
        <v>3</v>
      </c>
      <c r="E357" s="4">
        <v>4</v>
      </c>
    </row>
    <row r="358" spans="1:5" x14ac:dyDescent="0.25">
      <c r="A358">
        <v>357</v>
      </c>
      <c r="C358" s="2">
        <v>2</v>
      </c>
      <c r="D358" s="5">
        <v>3</v>
      </c>
    </row>
    <row r="359" spans="1:5" x14ac:dyDescent="0.25">
      <c r="A359">
        <v>358</v>
      </c>
      <c r="C359" s="2">
        <v>2</v>
      </c>
      <c r="D359" s="5">
        <v>3</v>
      </c>
    </row>
    <row r="360" spans="1:5" x14ac:dyDescent="0.25">
      <c r="A360">
        <v>359</v>
      </c>
      <c r="C360" s="2">
        <v>2</v>
      </c>
      <c r="D360" s="5">
        <v>3</v>
      </c>
    </row>
    <row r="361" spans="1:5" x14ac:dyDescent="0.25">
      <c r="A361">
        <v>360</v>
      </c>
      <c r="C361" s="2">
        <v>2</v>
      </c>
    </row>
    <row r="362" spans="1:5" x14ac:dyDescent="0.25">
      <c r="A362">
        <v>361</v>
      </c>
      <c r="C362" s="2">
        <v>2</v>
      </c>
    </row>
    <row r="363" spans="1:5" x14ac:dyDescent="0.25">
      <c r="A363">
        <v>362</v>
      </c>
      <c r="C363" s="2">
        <v>2</v>
      </c>
    </row>
    <row r="364" spans="1:5" x14ac:dyDescent="0.25">
      <c r="A364">
        <v>363</v>
      </c>
      <c r="B364" s="3">
        <v>1</v>
      </c>
      <c r="C364" s="2">
        <v>2</v>
      </c>
    </row>
    <row r="365" spans="1:5" x14ac:dyDescent="0.25">
      <c r="A365">
        <v>364</v>
      </c>
      <c r="B365" s="3">
        <v>1</v>
      </c>
      <c r="C365" s="2">
        <v>2</v>
      </c>
    </row>
    <row r="366" spans="1:5" x14ac:dyDescent="0.25">
      <c r="A366">
        <v>365</v>
      </c>
      <c r="B366" s="3">
        <v>1</v>
      </c>
      <c r="C366" s="2">
        <v>2</v>
      </c>
    </row>
    <row r="367" spans="1:5" x14ac:dyDescent="0.25">
      <c r="A367">
        <v>366</v>
      </c>
      <c r="B367" s="3">
        <v>1</v>
      </c>
    </row>
    <row r="368" spans="1:5" x14ac:dyDescent="0.25">
      <c r="A368">
        <v>367</v>
      </c>
      <c r="B368" s="3">
        <v>1</v>
      </c>
    </row>
    <row r="369" spans="1:5" x14ac:dyDescent="0.25">
      <c r="A369">
        <v>368</v>
      </c>
      <c r="B369" s="3">
        <v>1</v>
      </c>
    </row>
    <row r="370" spans="1:5" x14ac:dyDescent="0.25">
      <c r="A370">
        <v>369</v>
      </c>
      <c r="B370" s="3">
        <v>1</v>
      </c>
    </row>
    <row r="371" spans="1:5" x14ac:dyDescent="0.25">
      <c r="A371">
        <v>370</v>
      </c>
      <c r="B371" s="3">
        <v>1</v>
      </c>
      <c r="E371" s="4">
        <v>4</v>
      </c>
    </row>
    <row r="372" spans="1:5" x14ac:dyDescent="0.25">
      <c r="A372">
        <v>371</v>
      </c>
      <c r="B372" s="3">
        <v>1</v>
      </c>
      <c r="E372" s="4">
        <v>4</v>
      </c>
    </row>
    <row r="373" spans="1:5" x14ac:dyDescent="0.25">
      <c r="A373">
        <v>372</v>
      </c>
      <c r="B373" s="3">
        <v>1</v>
      </c>
      <c r="E373" s="4">
        <v>4</v>
      </c>
    </row>
    <row r="374" spans="1:5" x14ac:dyDescent="0.25">
      <c r="A374">
        <v>373</v>
      </c>
      <c r="B374" s="3">
        <v>1</v>
      </c>
      <c r="E374" s="4">
        <v>4</v>
      </c>
    </row>
    <row r="375" spans="1:5" x14ac:dyDescent="0.25">
      <c r="A375">
        <v>374</v>
      </c>
      <c r="E375" s="4">
        <v>4</v>
      </c>
    </row>
    <row r="376" spans="1:5" x14ac:dyDescent="0.25">
      <c r="A376">
        <v>375</v>
      </c>
      <c r="D376" s="5">
        <v>3</v>
      </c>
      <c r="E376" s="4">
        <v>4</v>
      </c>
    </row>
    <row r="377" spans="1:5" x14ac:dyDescent="0.25">
      <c r="A377">
        <v>376</v>
      </c>
      <c r="D377" s="5">
        <v>3</v>
      </c>
      <c r="E377" s="4">
        <v>4</v>
      </c>
    </row>
    <row r="378" spans="1:5" x14ac:dyDescent="0.25">
      <c r="A378">
        <v>377</v>
      </c>
      <c r="D378" s="5">
        <v>3</v>
      </c>
      <c r="E378" s="4">
        <v>4</v>
      </c>
    </row>
    <row r="379" spans="1:5" x14ac:dyDescent="0.25">
      <c r="A379">
        <v>378</v>
      </c>
      <c r="C379" s="2">
        <v>2</v>
      </c>
      <c r="D379" s="5">
        <v>3</v>
      </c>
      <c r="E379" s="4">
        <v>4</v>
      </c>
    </row>
    <row r="380" spans="1:5" x14ac:dyDescent="0.25">
      <c r="A380">
        <v>379</v>
      </c>
      <c r="C380" s="2">
        <v>2</v>
      </c>
      <c r="D380" s="5">
        <v>3</v>
      </c>
      <c r="E380" s="4">
        <v>4</v>
      </c>
    </row>
    <row r="381" spans="1:5" x14ac:dyDescent="0.25">
      <c r="A381">
        <v>380</v>
      </c>
      <c r="C381" s="2">
        <v>2</v>
      </c>
      <c r="D381" s="5">
        <v>3</v>
      </c>
      <c r="E381" s="4">
        <v>4</v>
      </c>
    </row>
    <row r="382" spans="1:5" x14ac:dyDescent="0.25">
      <c r="A382">
        <v>381</v>
      </c>
      <c r="C382" s="2">
        <v>2</v>
      </c>
      <c r="D382" s="5">
        <v>3</v>
      </c>
    </row>
    <row r="383" spans="1:5" x14ac:dyDescent="0.25">
      <c r="A383">
        <v>382</v>
      </c>
      <c r="C383" s="2">
        <v>2</v>
      </c>
      <c r="D383" s="5">
        <v>3</v>
      </c>
    </row>
    <row r="384" spans="1:5" x14ac:dyDescent="0.25">
      <c r="A384">
        <v>383</v>
      </c>
      <c r="C384" s="2">
        <v>2</v>
      </c>
      <c r="D384" s="5">
        <v>3</v>
      </c>
    </row>
    <row r="385" spans="1:6" x14ac:dyDescent="0.25">
      <c r="A385">
        <v>384</v>
      </c>
      <c r="C385" s="2">
        <v>2</v>
      </c>
      <c r="D385" s="5">
        <v>3</v>
      </c>
    </row>
    <row r="386" spans="1:6" x14ac:dyDescent="0.25">
      <c r="A386">
        <v>385</v>
      </c>
      <c r="C386" s="2">
        <v>2</v>
      </c>
      <c r="D386" s="5">
        <v>3</v>
      </c>
    </row>
    <row r="387" spans="1:6" x14ac:dyDescent="0.25">
      <c r="A387">
        <v>386</v>
      </c>
      <c r="C387" s="2">
        <v>2</v>
      </c>
    </row>
    <row r="388" spans="1:6" x14ac:dyDescent="0.25">
      <c r="A388">
        <v>387</v>
      </c>
      <c r="B388" s="3">
        <v>1</v>
      </c>
      <c r="C388" s="2">
        <v>2</v>
      </c>
    </row>
    <row r="389" spans="1:6" x14ac:dyDescent="0.25">
      <c r="A389">
        <v>388</v>
      </c>
      <c r="B389" s="3">
        <v>1</v>
      </c>
      <c r="C389" s="2">
        <v>2</v>
      </c>
    </row>
    <row r="390" spans="1:6" x14ac:dyDescent="0.25">
      <c r="A390">
        <v>389</v>
      </c>
      <c r="B390" s="3">
        <v>1</v>
      </c>
      <c r="C390" s="2">
        <v>2</v>
      </c>
    </row>
    <row r="391" spans="1:6" x14ac:dyDescent="0.25">
      <c r="A391">
        <v>390</v>
      </c>
      <c r="B391" s="3">
        <v>1</v>
      </c>
      <c r="C391" s="2">
        <v>2</v>
      </c>
    </row>
    <row r="392" spans="1:6" x14ac:dyDescent="0.25">
      <c r="A392">
        <v>391</v>
      </c>
      <c r="B392" s="3">
        <v>1</v>
      </c>
    </row>
    <row r="393" spans="1:6" x14ac:dyDescent="0.25">
      <c r="A393">
        <v>392</v>
      </c>
      <c r="B393" s="3">
        <v>1</v>
      </c>
      <c r="F393" t="s">
        <v>22</v>
      </c>
    </row>
    <row r="394" spans="1:6" x14ac:dyDescent="0.25">
      <c r="A394">
        <v>393</v>
      </c>
    </row>
    <row r="395" spans="1:6" x14ac:dyDescent="0.25">
      <c r="A395">
        <v>394</v>
      </c>
      <c r="F395" t="s">
        <v>22</v>
      </c>
    </row>
    <row r="396" spans="1:6" x14ac:dyDescent="0.25">
      <c r="A396">
        <v>395</v>
      </c>
      <c r="B396" s="3">
        <v>1</v>
      </c>
    </row>
    <row r="397" spans="1:6" x14ac:dyDescent="0.25">
      <c r="A397">
        <v>396</v>
      </c>
      <c r="B397" s="3">
        <v>1</v>
      </c>
    </row>
    <row r="398" spans="1:6" x14ac:dyDescent="0.25">
      <c r="A398">
        <v>397</v>
      </c>
      <c r="B398" s="3">
        <v>1</v>
      </c>
    </row>
    <row r="399" spans="1:6" x14ac:dyDescent="0.25">
      <c r="A399">
        <v>398</v>
      </c>
      <c r="B399" s="3">
        <v>1</v>
      </c>
    </row>
    <row r="400" spans="1:6" x14ac:dyDescent="0.25">
      <c r="A400">
        <v>399</v>
      </c>
      <c r="B400" s="3">
        <v>1</v>
      </c>
    </row>
    <row r="401" spans="1:4" x14ac:dyDescent="0.25">
      <c r="A401">
        <v>400</v>
      </c>
      <c r="B401" s="3">
        <v>1</v>
      </c>
    </row>
    <row r="402" spans="1:4" x14ac:dyDescent="0.25">
      <c r="A402">
        <v>401</v>
      </c>
      <c r="B402" s="3">
        <v>1</v>
      </c>
    </row>
    <row r="403" spans="1:4" x14ac:dyDescent="0.25">
      <c r="A403">
        <v>402</v>
      </c>
      <c r="B403" s="3">
        <v>1</v>
      </c>
    </row>
    <row r="404" spans="1:4" x14ac:dyDescent="0.25">
      <c r="A404">
        <v>403</v>
      </c>
      <c r="B404" s="3">
        <v>1</v>
      </c>
    </row>
    <row r="405" spans="1:4" x14ac:dyDescent="0.25">
      <c r="A405">
        <v>404</v>
      </c>
      <c r="B405" s="3">
        <v>1</v>
      </c>
    </row>
    <row r="406" spans="1:4" x14ac:dyDescent="0.25">
      <c r="A406">
        <v>405</v>
      </c>
      <c r="B406" s="3">
        <v>1</v>
      </c>
    </row>
    <row r="407" spans="1:4" x14ac:dyDescent="0.25">
      <c r="A407">
        <v>406</v>
      </c>
      <c r="B407" s="3">
        <v>1</v>
      </c>
      <c r="C407" s="2">
        <v>2</v>
      </c>
    </row>
    <row r="408" spans="1:4" x14ac:dyDescent="0.25">
      <c r="A408">
        <v>407</v>
      </c>
      <c r="B408" s="3">
        <v>1</v>
      </c>
      <c r="C408" s="2">
        <v>2</v>
      </c>
    </row>
    <row r="409" spans="1:4" x14ac:dyDescent="0.25">
      <c r="A409">
        <v>408</v>
      </c>
      <c r="B409" s="3">
        <v>1</v>
      </c>
      <c r="C409" s="2">
        <v>2</v>
      </c>
    </row>
    <row r="410" spans="1:4" x14ac:dyDescent="0.25">
      <c r="A410">
        <v>409</v>
      </c>
      <c r="C410" s="2">
        <v>2</v>
      </c>
    </row>
    <row r="411" spans="1:4" x14ac:dyDescent="0.25">
      <c r="A411">
        <v>410</v>
      </c>
      <c r="C411" s="2">
        <v>2</v>
      </c>
      <c r="D411" s="5">
        <v>3</v>
      </c>
    </row>
    <row r="412" spans="1:4" x14ac:dyDescent="0.25">
      <c r="A412">
        <v>411</v>
      </c>
      <c r="C412" s="2">
        <v>2</v>
      </c>
      <c r="D412" s="5">
        <v>3</v>
      </c>
    </row>
    <row r="413" spans="1:4" x14ac:dyDescent="0.25">
      <c r="A413">
        <v>412</v>
      </c>
      <c r="C413" s="2">
        <v>2</v>
      </c>
      <c r="D413" s="5">
        <v>3</v>
      </c>
    </row>
    <row r="414" spans="1:4" x14ac:dyDescent="0.25">
      <c r="A414">
        <v>413</v>
      </c>
      <c r="C414" s="2">
        <v>2</v>
      </c>
      <c r="D414" s="5">
        <v>3</v>
      </c>
    </row>
    <row r="415" spans="1:4" x14ac:dyDescent="0.25">
      <c r="A415">
        <v>414</v>
      </c>
      <c r="C415" s="2">
        <v>2</v>
      </c>
      <c r="D415" s="5">
        <v>3</v>
      </c>
    </row>
    <row r="416" spans="1:4" x14ac:dyDescent="0.25">
      <c r="A416">
        <v>415</v>
      </c>
      <c r="C416" s="2">
        <v>2</v>
      </c>
      <c r="D416" s="5">
        <v>3</v>
      </c>
    </row>
    <row r="417" spans="1:5" x14ac:dyDescent="0.25">
      <c r="A417">
        <v>416</v>
      </c>
      <c r="C417" s="2">
        <v>2</v>
      </c>
      <c r="D417" s="5">
        <v>3</v>
      </c>
    </row>
    <row r="418" spans="1:5" x14ac:dyDescent="0.25">
      <c r="A418">
        <v>417</v>
      </c>
      <c r="C418" s="2">
        <v>2</v>
      </c>
      <c r="D418" s="5">
        <v>3</v>
      </c>
    </row>
    <row r="419" spans="1:5" x14ac:dyDescent="0.25">
      <c r="A419">
        <v>418</v>
      </c>
      <c r="D419" s="5">
        <v>3</v>
      </c>
      <c r="E419" s="4">
        <v>4</v>
      </c>
    </row>
    <row r="420" spans="1:5" x14ac:dyDescent="0.25">
      <c r="A420">
        <v>419</v>
      </c>
      <c r="D420" s="5">
        <v>3</v>
      </c>
      <c r="E420" s="4">
        <v>4</v>
      </c>
    </row>
    <row r="421" spans="1:5" x14ac:dyDescent="0.25">
      <c r="A421">
        <v>420</v>
      </c>
      <c r="B421" s="3">
        <v>1</v>
      </c>
      <c r="D421" s="5">
        <v>3</v>
      </c>
      <c r="E421" s="4">
        <v>4</v>
      </c>
    </row>
    <row r="422" spans="1:5" x14ac:dyDescent="0.25">
      <c r="A422">
        <v>421</v>
      </c>
      <c r="B422" s="3">
        <v>1</v>
      </c>
      <c r="D422" s="5">
        <v>3</v>
      </c>
      <c r="E422" s="4">
        <v>4</v>
      </c>
    </row>
    <row r="423" spans="1:5" x14ac:dyDescent="0.25">
      <c r="A423">
        <v>422</v>
      </c>
      <c r="B423" s="3">
        <v>1</v>
      </c>
      <c r="E423" s="4">
        <v>4</v>
      </c>
    </row>
    <row r="424" spans="1:5" x14ac:dyDescent="0.25">
      <c r="A424">
        <v>423</v>
      </c>
      <c r="B424" s="3">
        <v>1</v>
      </c>
      <c r="E424" s="4">
        <v>4</v>
      </c>
    </row>
    <row r="425" spans="1:5" x14ac:dyDescent="0.25">
      <c r="A425">
        <v>424</v>
      </c>
      <c r="B425" s="3">
        <v>1</v>
      </c>
      <c r="E425" s="4">
        <v>4</v>
      </c>
    </row>
    <row r="426" spans="1:5" x14ac:dyDescent="0.25">
      <c r="A426">
        <v>425</v>
      </c>
      <c r="B426" s="3">
        <v>1</v>
      </c>
      <c r="E426" s="4">
        <v>4</v>
      </c>
    </row>
    <row r="427" spans="1:5" x14ac:dyDescent="0.25">
      <c r="A427">
        <v>426</v>
      </c>
      <c r="B427" s="3">
        <v>1</v>
      </c>
      <c r="E427" s="4">
        <v>4</v>
      </c>
    </row>
    <row r="428" spans="1:5" x14ac:dyDescent="0.25">
      <c r="A428">
        <v>427</v>
      </c>
      <c r="B428" s="3">
        <v>1</v>
      </c>
      <c r="E428" s="4">
        <v>4</v>
      </c>
    </row>
    <row r="429" spans="1:5" x14ac:dyDescent="0.25">
      <c r="A429">
        <v>428</v>
      </c>
      <c r="B429" s="3">
        <v>1</v>
      </c>
      <c r="E429" s="4">
        <v>4</v>
      </c>
    </row>
    <row r="430" spans="1:5" x14ac:dyDescent="0.25">
      <c r="A430">
        <v>429</v>
      </c>
      <c r="B430" s="3">
        <v>1</v>
      </c>
      <c r="E430" s="4">
        <v>4</v>
      </c>
    </row>
    <row r="431" spans="1:5" x14ac:dyDescent="0.25">
      <c r="A431">
        <v>430</v>
      </c>
      <c r="B431" s="3">
        <v>1</v>
      </c>
    </row>
    <row r="432" spans="1:5" x14ac:dyDescent="0.25">
      <c r="A432">
        <v>431</v>
      </c>
      <c r="B432" s="3">
        <v>1</v>
      </c>
    </row>
    <row r="433" spans="1:5" x14ac:dyDescent="0.25">
      <c r="A433">
        <v>432</v>
      </c>
      <c r="B433" s="3">
        <v>1</v>
      </c>
      <c r="C433" s="2">
        <v>2</v>
      </c>
    </row>
    <row r="434" spans="1:5" x14ac:dyDescent="0.25">
      <c r="A434">
        <v>433</v>
      </c>
      <c r="B434" s="3">
        <v>1</v>
      </c>
      <c r="C434" s="2">
        <v>2</v>
      </c>
    </row>
    <row r="435" spans="1:5" x14ac:dyDescent="0.25">
      <c r="A435">
        <v>434</v>
      </c>
      <c r="C435" s="2">
        <v>2</v>
      </c>
    </row>
    <row r="436" spans="1:5" x14ac:dyDescent="0.25">
      <c r="A436">
        <v>435</v>
      </c>
      <c r="C436" s="2">
        <v>2</v>
      </c>
    </row>
    <row r="437" spans="1:5" x14ac:dyDescent="0.25">
      <c r="A437">
        <v>436</v>
      </c>
      <c r="C437" s="2">
        <v>2</v>
      </c>
      <c r="D437" s="5">
        <v>3</v>
      </c>
    </row>
    <row r="438" spans="1:5" x14ac:dyDescent="0.25">
      <c r="A438">
        <v>437</v>
      </c>
      <c r="C438" s="2">
        <v>2</v>
      </c>
      <c r="D438" s="5">
        <v>3</v>
      </c>
    </row>
    <row r="439" spans="1:5" x14ac:dyDescent="0.25">
      <c r="A439">
        <v>438</v>
      </c>
      <c r="C439" s="2">
        <v>2</v>
      </c>
      <c r="D439" s="5">
        <v>3</v>
      </c>
    </row>
    <row r="440" spans="1:5" x14ac:dyDescent="0.25">
      <c r="A440">
        <v>439</v>
      </c>
      <c r="C440" s="2">
        <v>2</v>
      </c>
      <c r="D440" s="5">
        <v>3</v>
      </c>
    </row>
    <row r="441" spans="1:5" x14ac:dyDescent="0.25">
      <c r="A441">
        <v>440</v>
      </c>
      <c r="C441" s="2">
        <v>2</v>
      </c>
      <c r="D441" s="5">
        <v>3</v>
      </c>
    </row>
    <row r="442" spans="1:5" x14ac:dyDescent="0.25">
      <c r="A442">
        <v>441</v>
      </c>
      <c r="C442" s="2">
        <v>2</v>
      </c>
      <c r="D442" s="5">
        <v>3</v>
      </c>
    </row>
    <row r="443" spans="1:5" x14ac:dyDescent="0.25">
      <c r="A443">
        <v>442</v>
      </c>
      <c r="C443" s="2">
        <v>2</v>
      </c>
      <c r="D443" s="5">
        <v>3</v>
      </c>
      <c r="E443" s="4">
        <v>4</v>
      </c>
    </row>
    <row r="444" spans="1:5" x14ac:dyDescent="0.25">
      <c r="A444">
        <v>443</v>
      </c>
      <c r="C444" s="2">
        <v>2</v>
      </c>
      <c r="D444" s="5">
        <v>3</v>
      </c>
      <c r="E444" s="4">
        <v>4</v>
      </c>
    </row>
    <row r="445" spans="1:5" x14ac:dyDescent="0.25">
      <c r="A445">
        <v>444</v>
      </c>
      <c r="D445" s="5">
        <v>3</v>
      </c>
      <c r="E445" s="4">
        <v>4</v>
      </c>
    </row>
    <row r="446" spans="1:5" x14ac:dyDescent="0.25">
      <c r="A446">
        <v>445</v>
      </c>
      <c r="D446" s="5">
        <v>3</v>
      </c>
      <c r="E446" s="4">
        <v>4</v>
      </c>
    </row>
    <row r="447" spans="1:5" x14ac:dyDescent="0.25">
      <c r="A447">
        <v>446</v>
      </c>
      <c r="D447" s="5">
        <v>3</v>
      </c>
      <c r="E447" s="4">
        <v>4</v>
      </c>
    </row>
    <row r="448" spans="1:5" x14ac:dyDescent="0.25">
      <c r="A448">
        <v>447</v>
      </c>
      <c r="D448" s="5">
        <v>3</v>
      </c>
      <c r="E448" s="4">
        <v>4</v>
      </c>
    </row>
    <row r="449" spans="1:5" x14ac:dyDescent="0.25">
      <c r="A449">
        <v>448</v>
      </c>
      <c r="B449" s="3">
        <v>1</v>
      </c>
      <c r="E449" s="4">
        <v>4</v>
      </c>
    </row>
    <row r="450" spans="1:5" x14ac:dyDescent="0.25">
      <c r="A450">
        <v>449</v>
      </c>
      <c r="B450" s="3">
        <v>1</v>
      </c>
      <c r="E450" s="4">
        <v>4</v>
      </c>
    </row>
    <row r="451" spans="1:5" x14ac:dyDescent="0.25">
      <c r="A451">
        <v>450</v>
      </c>
      <c r="B451" s="3">
        <v>1</v>
      </c>
      <c r="E451" s="4">
        <v>4</v>
      </c>
    </row>
    <row r="452" spans="1:5" x14ac:dyDescent="0.25">
      <c r="A452">
        <v>451</v>
      </c>
      <c r="B452" s="3">
        <v>1</v>
      </c>
      <c r="E452" s="4">
        <v>4</v>
      </c>
    </row>
    <row r="453" spans="1:5" x14ac:dyDescent="0.25">
      <c r="A453">
        <v>452</v>
      </c>
      <c r="B453" s="3">
        <v>1</v>
      </c>
      <c r="E453" s="4">
        <v>4</v>
      </c>
    </row>
    <row r="454" spans="1:5" x14ac:dyDescent="0.25">
      <c r="A454">
        <v>453</v>
      </c>
      <c r="B454" s="3">
        <v>1</v>
      </c>
      <c r="E454" s="4">
        <v>4</v>
      </c>
    </row>
    <row r="455" spans="1:5" x14ac:dyDescent="0.25">
      <c r="A455">
        <v>454</v>
      </c>
      <c r="B455" s="3">
        <v>1</v>
      </c>
      <c r="E455" s="4">
        <v>4</v>
      </c>
    </row>
    <row r="456" spans="1:5" x14ac:dyDescent="0.25">
      <c r="A456">
        <v>455</v>
      </c>
      <c r="B456" s="3">
        <v>1</v>
      </c>
    </row>
    <row r="457" spans="1:5" x14ac:dyDescent="0.25">
      <c r="A457">
        <v>456</v>
      </c>
      <c r="B457" s="3">
        <v>1</v>
      </c>
    </row>
    <row r="458" spans="1:5" x14ac:dyDescent="0.25">
      <c r="A458">
        <v>457</v>
      </c>
      <c r="B458" s="3">
        <v>1</v>
      </c>
    </row>
    <row r="459" spans="1:5" x14ac:dyDescent="0.25">
      <c r="A459">
        <v>458</v>
      </c>
      <c r="B459" s="3">
        <v>1</v>
      </c>
      <c r="C459" s="2">
        <v>2</v>
      </c>
    </row>
    <row r="460" spans="1:5" x14ac:dyDescent="0.25">
      <c r="A460">
        <v>459</v>
      </c>
      <c r="B460" s="3">
        <v>1</v>
      </c>
      <c r="C460" s="2">
        <v>2</v>
      </c>
    </row>
    <row r="461" spans="1:5" x14ac:dyDescent="0.25">
      <c r="A461">
        <v>460</v>
      </c>
      <c r="C461" s="2">
        <v>2</v>
      </c>
    </row>
    <row r="462" spans="1:5" x14ac:dyDescent="0.25">
      <c r="A462">
        <v>461</v>
      </c>
      <c r="C462" s="2">
        <v>2</v>
      </c>
    </row>
    <row r="463" spans="1:5" x14ac:dyDescent="0.25">
      <c r="A463">
        <v>462</v>
      </c>
      <c r="C463" s="2">
        <v>2</v>
      </c>
      <c r="D463" s="5">
        <v>3</v>
      </c>
    </row>
    <row r="464" spans="1:5" x14ac:dyDescent="0.25">
      <c r="A464">
        <v>463</v>
      </c>
      <c r="C464" s="2">
        <v>2</v>
      </c>
      <c r="D464" s="5">
        <v>3</v>
      </c>
    </row>
    <row r="465" spans="1:5" x14ac:dyDescent="0.25">
      <c r="A465">
        <v>464</v>
      </c>
      <c r="C465" s="2">
        <v>2</v>
      </c>
      <c r="D465" s="5">
        <v>3</v>
      </c>
    </row>
    <row r="466" spans="1:5" x14ac:dyDescent="0.25">
      <c r="A466">
        <v>465</v>
      </c>
      <c r="C466" s="2">
        <v>2</v>
      </c>
      <c r="D466" s="5">
        <v>3</v>
      </c>
    </row>
    <row r="467" spans="1:5" x14ac:dyDescent="0.25">
      <c r="A467">
        <v>466</v>
      </c>
      <c r="C467" s="2">
        <v>2</v>
      </c>
      <c r="D467" s="5">
        <v>3</v>
      </c>
    </row>
    <row r="468" spans="1:5" x14ac:dyDescent="0.25">
      <c r="A468">
        <v>467</v>
      </c>
      <c r="C468" s="2">
        <v>2</v>
      </c>
      <c r="D468" s="5">
        <v>3</v>
      </c>
      <c r="E468" s="4">
        <v>4</v>
      </c>
    </row>
    <row r="469" spans="1:5" x14ac:dyDescent="0.25">
      <c r="A469">
        <v>468</v>
      </c>
      <c r="D469" s="5">
        <v>3</v>
      </c>
      <c r="E469" s="4">
        <v>4</v>
      </c>
    </row>
    <row r="470" spans="1:5" x14ac:dyDescent="0.25">
      <c r="A470">
        <v>469</v>
      </c>
      <c r="D470" s="5">
        <v>3</v>
      </c>
      <c r="E470" s="4">
        <v>4</v>
      </c>
    </row>
    <row r="471" spans="1:5" x14ac:dyDescent="0.25">
      <c r="A471">
        <v>470</v>
      </c>
      <c r="D471" s="5">
        <v>3</v>
      </c>
      <c r="E471" s="4">
        <v>4</v>
      </c>
    </row>
    <row r="472" spans="1:5" x14ac:dyDescent="0.25">
      <c r="A472">
        <v>471</v>
      </c>
      <c r="B472" s="3">
        <v>1</v>
      </c>
      <c r="D472" s="5">
        <v>3</v>
      </c>
      <c r="E472" s="4">
        <v>4</v>
      </c>
    </row>
    <row r="473" spans="1:5" x14ac:dyDescent="0.25">
      <c r="A473">
        <v>472</v>
      </c>
      <c r="B473" s="3">
        <v>1</v>
      </c>
      <c r="D473" s="5">
        <v>3</v>
      </c>
      <c r="E473" s="4">
        <v>4</v>
      </c>
    </row>
    <row r="474" spans="1:5" x14ac:dyDescent="0.25">
      <c r="A474">
        <v>473</v>
      </c>
      <c r="B474" s="3">
        <v>1</v>
      </c>
      <c r="E474" s="4">
        <v>4</v>
      </c>
    </row>
    <row r="475" spans="1:5" x14ac:dyDescent="0.25">
      <c r="A475">
        <v>474</v>
      </c>
      <c r="B475" s="3">
        <v>1</v>
      </c>
      <c r="E475" s="4">
        <v>4</v>
      </c>
    </row>
    <row r="476" spans="1:5" x14ac:dyDescent="0.25">
      <c r="A476">
        <v>475</v>
      </c>
      <c r="B476" s="3">
        <v>1</v>
      </c>
      <c r="E476" s="4">
        <v>4</v>
      </c>
    </row>
    <row r="477" spans="1:5" x14ac:dyDescent="0.25">
      <c r="A477">
        <v>476</v>
      </c>
      <c r="B477" s="3">
        <v>1</v>
      </c>
      <c r="E477" s="4">
        <v>4</v>
      </c>
    </row>
    <row r="478" spans="1:5" x14ac:dyDescent="0.25">
      <c r="A478">
        <v>477</v>
      </c>
      <c r="B478" s="3">
        <v>1</v>
      </c>
      <c r="E478" s="4">
        <v>4</v>
      </c>
    </row>
    <row r="479" spans="1:5" x14ac:dyDescent="0.25">
      <c r="A479">
        <v>478</v>
      </c>
      <c r="B479" s="3">
        <v>1</v>
      </c>
      <c r="E479" s="4">
        <v>4</v>
      </c>
    </row>
    <row r="480" spans="1:5" x14ac:dyDescent="0.25">
      <c r="A480">
        <v>479</v>
      </c>
      <c r="B480" s="3">
        <v>1</v>
      </c>
    </row>
    <row r="481" spans="1:5" x14ac:dyDescent="0.25">
      <c r="A481">
        <v>480</v>
      </c>
      <c r="B481" s="3">
        <v>1</v>
      </c>
    </row>
    <row r="482" spans="1:5" x14ac:dyDescent="0.25">
      <c r="A482">
        <v>481</v>
      </c>
      <c r="B482" s="3">
        <v>1</v>
      </c>
    </row>
    <row r="483" spans="1:5" x14ac:dyDescent="0.25">
      <c r="A483">
        <v>482</v>
      </c>
      <c r="B483" s="3">
        <v>1</v>
      </c>
    </row>
    <row r="484" spans="1:5" x14ac:dyDescent="0.25">
      <c r="A484">
        <v>483</v>
      </c>
      <c r="B484" s="3">
        <v>1</v>
      </c>
      <c r="C484" s="2">
        <v>2</v>
      </c>
    </row>
    <row r="485" spans="1:5" x14ac:dyDescent="0.25">
      <c r="A485">
        <v>484</v>
      </c>
      <c r="B485" s="3">
        <v>1</v>
      </c>
      <c r="C485" s="2">
        <v>2</v>
      </c>
    </row>
    <row r="486" spans="1:5" x14ac:dyDescent="0.25">
      <c r="A486">
        <v>485</v>
      </c>
      <c r="C486" s="2">
        <v>2</v>
      </c>
    </row>
    <row r="487" spans="1:5" x14ac:dyDescent="0.25">
      <c r="A487">
        <v>486</v>
      </c>
      <c r="C487" s="2">
        <v>2</v>
      </c>
      <c r="D487" s="5">
        <v>3</v>
      </c>
    </row>
    <row r="488" spans="1:5" x14ac:dyDescent="0.25">
      <c r="A488">
        <v>487</v>
      </c>
      <c r="C488" s="2">
        <v>2</v>
      </c>
      <c r="D488" s="5">
        <v>3</v>
      </c>
    </row>
    <row r="489" spans="1:5" x14ac:dyDescent="0.25">
      <c r="A489">
        <v>488</v>
      </c>
      <c r="C489" s="2">
        <v>2</v>
      </c>
      <c r="D489" s="5">
        <v>3</v>
      </c>
    </row>
    <row r="490" spans="1:5" x14ac:dyDescent="0.25">
      <c r="A490">
        <v>489</v>
      </c>
      <c r="C490" s="2">
        <v>2</v>
      </c>
      <c r="D490" s="5">
        <v>3</v>
      </c>
    </row>
    <row r="491" spans="1:5" x14ac:dyDescent="0.25">
      <c r="A491">
        <v>490</v>
      </c>
      <c r="C491" s="2">
        <v>2</v>
      </c>
      <c r="D491" s="5">
        <v>3</v>
      </c>
    </row>
    <row r="492" spans="1:5" x14ac:dyDescent="0.25">
      <c r="A492">
        <v>491</v>
      </c>
      <c r="C492" s="2">
        <v>2</v>
      </c>
      <c r="D492" s="5">
        <v>3</v>
      </c>
      <c r="E492" s="4">
        <v>4</v>
      </c>
    </row>
    <row r="493" spans="1:5" x14ac:dyDescent="0.25">
      <c r="A493">
        <v>492</v>
      </c>
      <c r="C493" s="2">
        <v>2</v>
      </c>
      <c r="D493" s="5">
        <v>3</v>
      </c>
      <c r="E493" s="4">
        <v>4</v>
      </c>
    </row>
    <row r="494" spans="1:5" x14ac:dyDescent="0.25">
      <c r="A494">
        <v>493</v>
      </c>
      <c r="D494" s="5">
        <v>3</v>
      </c>
      <c r="E494" s="4">
        <v>4</v>
      </c>
    </row>
    <row r="495" spans="1:5" x14ac:dyDescent="0.25">
      <c r="A495">
        <v>494</v>
      </c>
      <c r="D495" s="5">
        <v>3</v>
      </c>
      <c r="E495" s="4">
        <v>4</v>
      </c>
    </row>
    <row r="496" spans="1:5" x14ac:dyDescent="0.25">
      <c r="A496">
        <v>495</v>
      </c>
      <c r="D496" s="5">
        <v>3</v>
      </c>
      <c r="E496" s="4">
        <v>4</v>
      </c>
    </row>
    <row r="497" spans="1:5" x14ac:dyDescent="0.25">
      <c r="A497">
        <v>496</v>
      </c>
      <c r="D497" s="5">
        <v>3</v>
      </c>
      <c r="E497" s="4">
        <v>4</v>
      </c>
    </row>
    <row r="498" spans="1:5" x14ac:dyDescent="0.25">
      <c r="A498">
        <v>497</v>
      </c>
      <c r="E498" s="4">
        <v>4</v>
      </c>
    </row>
    <row r="499" spans="1:5" x14ac:dyDescent="0.25">
      <c r="A499">
        <v>498</v>
      </c>
      <c r="B499" s="3">
        <v>1</v>
      </c>
      <c r="E499" s="4">
        <v>4</v>
      </c>
    </row>
    <row r="500" spans="1:5" x14ac:dyDescent="0.25">
      <c r="A500">
        <v>499</v>
      </c>
      <c r="B500" s="3">
        <v>1</v>
      </c>
      <c r="E500" s="4">
        <v>4</v>
      </c>
    </row>
    <row r="501" spans="1:5" x14ac:dyDescent="0.25">
      <c r="A501">
        <v>500</v>
      </c>
      <c r="B501" s="3">
        <v>1</v>
      </c>
      <c r="E501" s="4">
        <v>4</v>
      </c>
    </row>
    <row r="502" spans="1:5" x14ac:dyDescent="0.25">
      <c r="A502">
        <v>501</v>
      </c>
      <c r="B502" s="3">
        <v>1</v>
      </c>
    </row>
    <row r="503" spans="1:5" x14ac:dyDescent="0.25">
      <c r="A503">
        <v>502</v>
      </c>
      <c r="B503" s="3">
        <v>1</v>
      </c>
    </row>
    <row r="504" spans="1:5" x14ac:dyDescent="0.25">
      <c r="A504">
        <v>503</v>
      </c>
      <c r="B504" s="3">
        <v>1</v>
      </c>
    </row>
    <row r="505" spans="1:5" x14ac:dyDescent="0.25">
      <c r="A505">
        <v>504</v>
      </c>
      <c r="B505" s="3">
        <v>1</v>
      </c>
    </row>
    <row r="506" spans="1:5" x14ac:dyDescent="0.25">
      <c r="A506">
        <v>505</v>
      </c>
      <c r="B506" s="3">
        <v>1</v>
      </c>
    </row>
    <row r="507" spans="1:5" x14ac:dyDescent="0.25">
      <c r="A507">
        <v>506</v>
      </c>
      <c r="B507" s="3">
        <v>1</v>
      </c>
      <c r="C507" s="2">
        <v>2</v>
      </c>
    </row>
    <row r="508" spans="1:5" x14ac:dyDescent="0.25">
      <c r="A508">
        <v>507</v>
      </c>
      <c r="B508" s="3">
        <v>1</v>
      </c>
      <c r="C508" s="2">
        <v>2</v>
      </c>
    </row>
    <row r="509" spans="1:5" x14ac:dyDescent="0.25">
      <c r="A509">
        <v>508</v>
      </c>
      <c r="B509" s="3">
        <v>1</v>
      </c>
      <c r="C509" s="2">
        <v>2</v>
      </c>
    </row>
    <row r="510" spans="1:5" x14ac:dyDescent="0.25">
      <c r="A510">
        <v>509</v>
      </c>
      <c r="C510" s="2">
        <v>2</v>
      </c>
    </row>
    <row r="511" spans="1:5" x14ac:dyDescent="0.25">
      <c r="A511">
        <v>510</v>
      </c>
      <c r="C511" s="2">
        <v>2</v>
      </c>
    </row>
    <row r="512" spans="1:5" x14ac:dyDescent="0.25">
      <c r="A512">
        <v>511</v>
      </c>
      <c r="C512" s="2">
        <v>2</v>
      </c>
    </row>
    <row r="513" spans="1:5" x14ac:dyDescent="0.25">
      <c r="A513">
        <v>512</v>
      </c>
      <c r="C513" s="2">
        <v>2</v>
      </c>
    </row>
    <row r="514" spans="1:5" x14ac:dyDescent="0.25">
      <c r="A514">
        <v>513</v>
      </c>
      <c r="C514" s="2">
        <v>2</v>
      </c>
      <c r="D514" s="5">
        <v>3</v>
      </c>
    </row>
    <row r="515" spans="1:5" x14ac:dyDescent="0.25">
      <c r="A515">
        <v>514</v>
      </c>
      <c r="C515" s="2">
        <v>2</v>
      </c>
      <c r="D515" s="5">
        <v>3</v>
      </c>
      <c r="E515" s="4">
        <v>4</v>
      </c>
    </row>
    <row r="516" spans="1:5" x14ac:dyDescent="0.25">
      <c r="A516">
        <v>515</v>
      </c>
      <c r="D516" s="5">
        <v>3</v>
      </c>
      <c r="E516" s="4">
        <v>4</v>
      </c>
    </row>
    <row r="517" spans="1:5" x14ac:dyDescent="0.25">
      <c r="A517">
        <v>516</v>
      </c>
      <c r="D517" s="5">
        <v>3</v>
      </c>
      <c r="E517" s="4">
        <v>4</v>
      </c>
    </row>
    <row r="518" spans="1:5" x14ac:dyDescent="0.25">
      <c r="A518">
        <v>517</v>
      </c>
      <c r="D518" s="5">
        <v>3</v>
      </c>
      <c r="E518" s="4">
        <v>4</v>
      </c>
    </row>
    <row r="519" spans="1:5" x14ac:dyDescent="0.25">
      <c r="A519">
        <v>518</v>
      </c>
      <c r="D519" s="5">
        <v>3</v>
      </c>
      <c r="E519" s="4">
        <v>4</v>
      </c>
    </row>
    <row r="520" spans="1:5" x14ac:dyDescent="0.25">
      <c r="A520">
        <v>519</v>
      </c>
      <c r="D520" s="5">
        <v>3</v>
      </c>
      <c r="E520" s="4">
        <v>4</v>
      </c>
    </row>
    <row r="521" spans="1:5" x14ac:dyDescent="0.25">
      <c r="A521">
        <v>520</v>
      </c>
      <c r="D521" s="5">
        <v>3</v>
      </c>
      <c r="E521" s="4">
        <v>4</v>
      </c>
    </row>
    <row r="522" spans="1:5" x14ac:dyDescent="0.25">
      <c r="A522">
        <v>521</v>
      </c>
      <c r="D522" s="5">
        <v>3</v>
      </c>
      <c r="E522" s="4">
        <v>4</v>
      </c>
    </row>
    <row r="523" spans="1:5" x14ac:dyDescent="0.25">
      <c r="A523">
        <v>522</v>
      </c>
      <c r="D523" s="5">
        <v>3</v>
      </c>
      <c r="E523" s="4">
        <v>4</v>
      </c>
    </row>
    <row r="524" spans="1:5" x14ac:dyDescent="0.25">
      <c r="A524">
        <v>523</v>
      </c>
      <c r="B524" s="3">
        <v>1</v>
      </c>
      <c r="E524" s="4">
        <v>4</v>
      </c>
    </row>
    <row r="525" spans="1:5" x14ac:dyDescent="0.25">
      <c r="A525">
        <v>524</v>
      </c>
      <c r="B525" s="3">
        <v>1</v>
      </c>
      <c r="E525" s="4">
        <v>4</v>
      </c>
    </row>
    <row r="526" spans="1:5" x14ac:dyDescent="0.25">
      <c r="A526">
        <v>525</v>
      </c>
      <c r="B526" s="3">
        <v>1</v>
      </c>
    </row>
    <row r="527" spans="1:5" x14ac:dyDescent="0.25">
      <c r="A527">
        <v>526</v>
      </c>
      <c r="B527" s="3">
        <v>1</v>
      </c>
    </row>
    <row r="528" spans="1:5" x14ac:dyDescent="0.25">
      <c r="A528">
        <v>527</v>
      </c>
      <c r="B528" s="3">
        <v>1</v>
      </c>
    </row>
    <row r="529" spans="1:5" x14ac:dyDescent="0.25">
      <c r="A529">
        <v>528</v>
      </c>
      <c r="B529" s="3">
        <v>1</v>
      </c>
    </row>
    <row r="530" spans="1:5" x14ac:dyDescent="0.25">
      <c r="A530">
        <v>529</v>
      </c>
      <c r="B530" s="3">
        <v>1</v>
      </c>
    </row>
    <row r="531" spans="1:5" x14ac:dyDescent="0.25">
      <c r="A531">
        <v>530</v>
      </c>
      <c r="B531" s="3">
        <v>1</v>
      </c>
      <c r="C531" s="2">
        <v>2</v>
      </c>
    </row>
    <row r="532" spans="1:5" x14ac:dyDescent="0.25">
      <c r="A532">
        <v>531</v>
      </c>
      <c r="B532" s="3">
        <v>1</v>
      </c>
      <c r="C532" s="2">
        <v>2</v>
      </c>
    </row>
    <row r="533" spans="1:5" x14ac:dyDescent="0.25">
      <c r="A533">
        <v>532</v>
      </c>
      <c r="B533" s="3">
        <v>1</v>
      </c>
      <c r="C533" s="2">
        <v>2</v>
      </c>
    </row>
    <row r="534" spans="1:5" x14ac:dyDescent="0.25">
      <c r="A534">
        <v>533</v>
      </c>
      <c r="C534" s="2">
        <v>2</v>
      </c>
    </row>
    <row r="535" spans="1:5" x14ac:dyDescent="0.25">
      <c r="A535">
        <v>534</v>
      </c>
      <c r="C535" s="2">
        <v>2</v>
      </c>
    </row>
    <row r="536" spans="1:5" x14ac:dyDescent="0.25">
      <c r="A536">
        <v>535</v>
      </c>
      <c r="C536" s="2">
        <v>2</v>
      </c>
    </row>
    <row r="537" spans="1:5" x14ac:dyDescent="0.25">
      <c r="A537">
        <v>536</v>
      </c>
      <c r="D537" s="5">
        <v>3</v>
      </c>
    </row>
    <row r="538" spans="1:5" x14ac:dyDescent="0.25">
      <c r="A538">
        <v>537</v>
      </c>
      <c r="D538" s="5">
        <v>3</v>
      </c>
      <c r="E538" s="4">
        <v>4</v>
      </c>
    </row>
    <row r="539" spans="1:5" x14ac:dyDescent="0.25">
      <c r="A539">
        <v>538</v>
      </c>
      <c r="D539" s="5">
        <v>3</v>
      </c>
      <c r="E539" s="4">
        <v>4</v>
      </c>
    </row>
    <row r="540" spans="1:5" x14ac:dyDescent="0.25">
      <c r="A540">
        <v>539</v>
      </c>
      <c r="D540" s="5">
        <v>3</v>
      </c>
      <c r="E540" s="4">
        <v>4</v>
      </c>
    </row>
    <row r="541" spans="1:5" x14ac:dyDescent="0.25">
      <c r="A541">
        <v>540</v>
      </c>
      <c r="D541" s="5">
        <v>3</v>
      </c>
      <c r="E541" s="4">
        <v>4</v>
      </c>
    </row>
    <row r="542" spans="1:5" x14ac:dyDescent="0.25">
      <c r="A542">
        <v>541</v>
      </c>
      <c r="D542" s="5">
        <v>3</v>
      </c>
      <c r="E542" s="4">
        <v>4</v>
      </c>
    </row>
    <row r="543" spans="1:5" x14ac:dyDescent="0.25">
      <c r="A543">
        <v>542</v>
      </c>
      <c r="D543" s="5">
        <v>3</v>
      </c>
      <c r="E543" s="4">
        <v>4</v>
      </c>
    </row>
    <row r="544" spans="1:5" x14ac:dyDescent="0.25">
      <c r="A544">
        <v>543</v>
      </c>
      <c r="D544" s="5">
        <v>3</v>
      </c>
      <c r="E544" s="4">
        <v>4</v>
      </c>
    </row>
    <row r="545" spans="1:5" x14ac:dyDescent="0.25">
      <c r="A545">
        <v>544</v>
      </c>
      <c r="E545" s="4">
        <v>4</v>
      </c>
    </row>
    <row r="546" spans="1:5" x14ac:dyDescent="0.25">
      <c r="A546">
        <v>545</v>
      </c>
      <c r="E546" s="4">
        <v>4</v>
      </c>
    </row>
    <row r="547" spans="1:5" x14ac:dyDescent="0.25">
      <c r="A547">
        <v>546</v>
      </c>
    </row>
    <row r="548" spans="1:5" x14ac:dyDescent="0.25">
      <c r="A548">
        <v>547</v>
      </c>
      <c r="B548" s="3">
        <v>1</v>
      </c>
    </row>
    <row r="549" spans="1:5" x14ac:dyDescent="0.25">
      <c r="A549">
        <v>548</v>
      </c>
      <c r="B549" s="3">
        <v>1</v>
      </c>
    </row>
    <row r="550" spans="1:5" x14ac:dyDescent="0.25">
      <c r="A550">
        <v>549</v>
      </c>
      <c r="B550" s="3">
        <v>1</v>
      </c>
    </row>
    <row r="551" spans="1:5" x14ac:dyDescent="0.25">
      <c r="A551">
        <v>550</v>
      </c>
      <c r="B551" s="3">
        <v>1</v>
      </c>
    </row>
    <row r="552" spans="1:5" x14ac:dyDescent="0.25">
      <c r="A552">
        <v>551</v>
      </c>
      <c r="B552" s="3">
        <v>1</v>
      </c>
    </row>
    <row r="553" spans="1:5" x14ac:dyDescent="0.25">
      <c r="A553">
        <v>552</v>
      </c>
      <c r="B553" s="3">
        <v>1</v>
      </c>
    </row>
    <row r="554" spans="1:5" x14ac:dyDescent="0.25">
      <c r="A554">
        <v>553</v>
      </c>
      <c r="B554" s="3">
        <v>1</v>
      </c>
      <c r="C554" s="2">
        <v>2</v>
      </c>
    </row>
    <row r="555" spans="1:5" x14ac:dyDescent="0.25">
      <c r="A555">
        <v>554</v>
      </c>
      <c r="B555" s="3">
        <v>1</v>
      </c>
      <c r="C555" s="2">
        <v>2</v>
      </c>
    </row>
    <row r="556" spans="1:5" x14ac:dyDescent="0.25">
      <c r="A556">
        <v>555</v>
      </c>
      <c r="B556" s="3">
        <v>1</v>
      </c>
      <c r="C556" s="2">
        <v>2</v>
      </c>
    </row>
    <row r="557" spans="1:5" x14ac:dyDescent="0.25">
      <c r="A557">
        <v>556</v>
      </c>
      <c r="C557" s="2">
        <v>2</v>
      </c>
    </row>
    <row r="558" spans="1:5" x14ac:dyDescent="0.25">
      <c r="A558">
        <v>557</v>
      </c>
      <c r="C558" s="2">
        <v>2</v>
      </c>
    </row>
    <row r="559" spans="1:5" x14ac:dyDescent="0.25">
      <c r="A559">
        <v>558</v>
      </c>
      <c r="C559" s="2">
        <v>2</v>
      </c>
    </row>
    <row r="560" spans="1:5" x14ac:dyDescent="0.25">
      <c r="A560">
        <v>559</v>
      </c>
      <c r="C560" s="2">
        <v>2</v>
      </c>
    </row>
    <row r="561" spans="1:5" x14ac:dyDescent="0.25">
      <c r="A561">
        <v>560</v>
      </c>
      <c r="C561" s="2">
        <v>2</v>
      </c>
      <c r="D561" s="5">
        <v>3</v>
      </c>
    </row>
    <row r="562" spans="1:5" x14ac:dyDescent="0.25">
      <c r="A562">
        <v>561</v>
      </c>
      <c r="D562" s="5">
        <v>3</v>
      </c>
      <c r="E562" s="4">
        <v>4</v>
      </c>
    </row>
    <row r="563" spans="1:5" x14ac:dyDescent="0.25">
      <c r="A563">
        <v>562</v>
      </c>
      <c r="D563" s="5">
        <v>3</v>
      </c>
      <c r="E563" s="4">
        <v>4</v>
      </c>
    </row>
    <row r="564" spans="1:5" x14ac:dyDescent="0.25">
      <c r="A564">
        <v>563</v>
      </c>
      <c r="D564" s="5">
        <v>3</v>
      </c>
      <c r="E564" s="4">
        <v>4</v>
      </c>
    </row>
    <row r="565" spans="1:5" x14ac:dyDescent="0.25">
      <c r="A565">
        <v>564</v>
      </c>
      <c r="D565" s="5">
        <v>3</v>
      </c>
      <c r="E565" s="4">
        <v>4</v>
      </c>
    </row>
    <row r="566" spans="1:5" x14ac:dyDescent="0.25">
      <c r="A566">
        <v>565</v>
      </c>
      <c r="D566" s="5">
        <v>3</v>
      </c>
      <c r="E566" s="4">
        <v>4</v>
      </c>
    </row>
    <row r="567" spans="1:5" x14ac:dyDescent="0.25">
      <c r="A567">
        <v>566</v>
      </c>
      <c r="D567" s="5">
        <v>3</v>
      </c>
      <c r="E567" s="4">
        <v>4</v>
      </c>
    </row>
    <row r="568" spans="1:5" x14ac:dyDescent="0.25">
      <c r="A568">
        <v>567</v>
      </c>
      <c r="B568" s="3">
        <v>1</v>
      </c>
      <c r="D568" s="5">
        <v>3</v>
      </c>
      <c r="E568" s="4">
        <v>4</v>
      </c>
    </row>
    <row r="569" spans="1:5" x14ac:dyDescent="0.25">
      <c r="A569">
        <v>568</v>
      </c>
      <c r="B569" s="3">
        <v>1</v>
      </c>
      <c r="E569" s="4">
        <v>4</v>
      </c>
    </row>
    <row r="570" spans="1:5" x14ac:dyDescent="0.25">
      <c r="A570">
        <v>569</v>
      </c>
      <c r="B570" s="3">
        <v>1</v>
      </c>
      <c r="E570" s="4">
        <v>4</v>
      </c>
    </row>
    <row r="571" spans="1:5" x14ac:dyDescent="0.25">
      <c r="A571">
        <v>570</v>
      </c>
      <c r="B571" s="3">
        <v>1</v>
      </c>
    </row>
    <row r="572" spans="1:5" x14ac:dyDescent="0.25">
      <c r="A572">
        <v>571</v>
      </c>
      <c r="B572" s="3">
        <v>1</v>
      </c>
    </row>
    <row r="573" spans="1:5" x14ac:dyDescent="0.25">
      <c r="A573">
        <v>572</v>
      </c>
      <c r="B573" s="3">
        <v>1</v>
      </c>
    </row>
    <row r="574" spans="1:5" x14ac:dyDescent="0.25">
      <c r="A574">
        <v>573</v>
      </c>
      <c r="B574" s="3">
        <v>1</v>
      </c>
    </row>
    <row r="575" spans="1:5" x14ac:dyDescent="0.25">
      <c r="A575">
        <v>574</v>
      </c>
      <c r="B575" s="3">
        <v>1</v>
      </c>
      <c r="C575" s="2">
        <v>2</v>
      </c>
    </row>
    <row r="576" spans="1:5" x14ac:dyDescent="0.25">
      <c r="A576">
        <v>575</v>
      </c>
      <c r="B576" s="3">
        <v>1</v>
      </c>
      <c r="C576" s="2">
        <v>2</v>
      </c>
    </row>
    <row r="577" spans="1:5" x14ac:dyDescent="0.25">
      <c r="A577">
        <v>576</v>
      </c>
      <c r="C577" s="2">
        <v>2</v>
      </c>
    </row>
    <row r="578" spans="1:5" x14ac:dyDescent="0.25">
      <c r="A578">
        <v>577</v>
      </c>
      <c r="C578" s="2">
        <v>2</v>
      </c>
    </row>
    <row r="579" spans="1:5" x14ac:dyDescent="0.25">
      <c r="A579">
        <v>578</v>
      </c>
      <c r="C579" s="2">
        <v>2</v>
      </c>
    </row>
    <row r="580" spans="1:5" x14ac:dyDescent="0.25">
      <c r="A580">
        <v>579</v>
      </c>
      <c r="C580" s="2">
        <v>2</v>
      </c>
    </row>
    <row r="581" spans="1:5" x14ac:dyDescent="0.25">
      <c r="A581">
        <v>580</v>
      </c>
      <c r="C581" s="2">
        <v>2</v>
      </c>
    </row>
    <row r="582" spans="1:5" x14ac:dyDescent="0.25">
      <c r="A582">
        <v>581</v>
      </c>
      <c r="C582" s="2">
        <v>2</v>
      </c>
    </row>
    <row r="583" spans="1:5" x14ac:dyDescent="0.25">
      <c r="A583">
        <v>582</v>
      </c>
      <c r="D583" s="5">
        <v>3</v>
      </c>
      <c r="E583" s="4">
        <v>4</v>
      </c>
    </row>
    <row r="584" spans="1:5" x14ac:dyDescent="0.25">
      <c r="A584">
        <v>583</v>
      </c>
      <c r="D584" s="5">
        <v>3</v>
      </c>
      <c r="E584" s="4">
        <v>4</v>
      </c>
    </row>
    <row r="585" spans="1:5" x14ac:dyDescent="0.25">
      <c r="A585">
        <v>584</v>
      </c>
      <c r="D585" s="5">
        <v>3</v>
      </c>
      <c r="E585" s="4">
        <v>4</v>
      </c>
    </row>
    <row r="586" spans="1:5" x14ac:dyDescent="0.25">
      <c r="A586">
        <v>585</v>
      </c>
      <c r="D586" s="5">
        <v>3</v>
      </c>
      <c r="E586" s="4">
        <v>4</v>
      </c>
    </row>
    <row r="587" spans="1:5" x14ac:dyDescent="0.25">
      <c r="A587">
        <v>586</v>
      </c>
      <c r="D587" s="5">
        <v>3</v>
      </c>
      <c r="E587" s="4">
        <v>4</v>
      </c>
    </row>
    <row r="588" spans="1:5" x14ac:dyDescent="0.25">
      <c r="A588">
        <v>587</v>
      </c>
      <c r="D588" s="5">
        <v>3</v>
      </c>
      <c r="E588" s="4">
        <v>4</v>
      </c>
    </row>
    <row r="589" spans="1:5" x14ac:dyDescent="0.25">
      <c r="A589">
        <v>588</v>
      </c>
      <c r="D589" s="5">
        <v>3</v>
      </c>
      <c r="E589" s="4">
        <v>4</v>
      </c>
    </row>
    <row r="590" spans="1:5" x14ac:dyDescent="0.25">
      <c r="A590">
        <v>589</v>
      </c>
      <c r="D590" s="5">
        <v>3</v>
      </c>
      <c r="E590" s="4">
        <v>4</v>
      </c>
    </row>
    <row r="591" spans="1:5" x14ac:dyDescent="0.25">
      <c r="A591">
        <v>590</v>
      </c>
      <c r="B591" s="3">
        <v>1</v>
      </c>
      <c r="D591" s="5">
        <v>3</v>
      </c>
      <c r="E591" s="4">
        <v>4</v>
      </c>
    </row>
    <row r="592" spans="1:5" x14ac:dyDescent="0.25">
      <c r="A592">
        <v>591</v>
      </c>
      <c r="B592" s="3">
        <v>1</v>
      </c>
      <c r="E592" s="4">
        <v>4</v>
      </c>
    </row>
    <row r="593" spans="1:5" x14ac:dyDescent="0.25">
      <c r="A593">
        <v>592</v>
      </c>
      <c r="B593" s="3">
        <v>1</v>
      </c>
    </row>
    <row r="594" spans="1:5" x14ac:dyDescent="0.25">
      <c r="A594">
        <v>593</v>
      </c>
      <c r="B594" s="3">
        <v>1</v>
      </c>
    </row>
    <row r="595" spans="1:5" x14ac:dyDescent="0.25">
      <c r="A595">
        <v>594</v>
      </c>
      <c r="B595" s="3">
        <v>1</v>
      </c>
    </row>
    <row r="596" spans="1:5" x14ac:dyDescent="0.25">
      <c r="A596">
        <v>595</v>
      </c>
      <c r="B596" s="3">
        <v>1</v>
      </c>
    </row>
    <row r="597" spans="1:5" x14ac:dyDescent="0.25">
      <c r="A597">
        <v>596</v>
      </c>
      <c r="B597" s="3">
        <v>1</v>
      </c>
    </row>
    <row r="598" spans="1:5" x14ac:dyDescent="0.25">
      <c r="A598">
        <v>597</v>
      </c>
      <c r="B598" s="3">
        <v>1</v>
      </c>
      <c r="C598" s="2">
        <v>2</v>
      </c>
    </row>
    <row r="599" spans="1:5" x14ac:dyDescent="0.25">
      <c r="A599">
        <v>598</v>
      </c>
      <c r="B599" s="3">
        <v>1</v>
      </c>
      <c r="C599" s="2">
        <v>2</v>
      </c>
    </row>
    <row r="600" spans="1:5" x14ac:dyDescent="0.25">
      <c r="A600">
        <v>599</v>
      </c>
      <c r="B600" s="3">
        <v>1</v>
      </c>
      <c r="C600" s="2">
        <v>2</v>
      </c>
    </row>
    <row r="601" spans="1:5" x14ac:dyDescent="0.25">
      <c r="A601">
        <v>600</v>
      </c>
      <c r="C601" s="2">
        <v>2</v>
      </c>
    </row>
    <row r="602" spans="1:5" x14ac:dyDescent="0.25">
      <c r="A602">
        <v>601</v>
      </c>
      <c r="C602" s="2">
        <v>2</v>
      </c>
    </row>
    <row r="603" spans="1:5" x14ac:dyDescent="0.25">
      <c r="A603">
        <v>602</v>
      </c>
      <c r="C603" s="2">
        <v>2</v>
      </c>
    </row>
    <row r="604" spans="1:5" x14ac:dyDescent="0.25">
      <c r="A604">
        <v>603</v>
      </c>
      <c r="C604" s="2">
        <v>2</v>
      </c>
    </row>
    <row r="605" spans="1:5" x14ac:dyDescent="0.25">
      <c r="A605">
        <v>604</v>
      </c>
      <c r="C605" s="2">
        <v>2</v>
      </c>
    </row>
    <row r="606" spans="1:5" x14ac:dyDescent="0.25">
      <c r="A606">
        <v>605</v>
      </c>
      <c r="D606" s="5">
        <v>3</v>
      </c>
      <c r="E606" s="4">
        <v>4</v>
      </c>
    </row>
    <row r="607" spans="1:5" x14ac:dyDescent="0.25">
      <c r="A607">
        <v>606</v>
      </c>
      <c r="D607" s="5">
        <v>3</v>
      </c>
      <c r="E607" s="4">
        <v>4</v>
      </c>
    </row>
    <row r="608" spans="1:5" x14ac:dyDescent="0.25">
      <c r="A608">
        <v>607</v>
      </c>
      <c r="D608" s="5">
        <v>3</v>
      </c>
      <c r="E608" s="4">
        <v>4</v>
      </c>
    </row>
    <row r="609" spans="1:5" x14ac:dyDescent="0.25">
      <c r="A609">
        <v>608</v>
      </c>
      <c r="D609" s="5">
        <v>3</v>
      </c>
      <c r="E609" s="4">
        <v>4</v>
      </c>
    </row>
    <row r="610" spans="1:5" x14ac:dyDescent="0.25">
      <c r="A610">
        <v>609</v>
      </c>
      <c r="D610" s="5">
        <v>3</v>
      </c>
      <c r="E610" s="4">
        <v>4</v>
      </c>
    </row>
    <row r="611" spans="1:5" x14ac:dyDescent="0.25">
      <c r="A611">
        <v>610</v>
      </c>
      <c r="D611" s="5">
        <v>3</v>
      </c>
      <c r="E611" s="4">
        <v>4</v>
      </c>
    </row>
    <row r="612" spans="1:5" x14ac:dyDescent="0.25">
      <c r="A612">
        <v>611</v>
      </c>
      <c r="D612" s="5">
        <v>3</v>
      </c>
      <c r="E612" s="4">
        <v>4</v>
      </c>
    </row>
    <row r="613" spans="1:5" x14ac:dyDescent="0.25">
      <c r="A613">
        <v>612</v>
      </c>
      <c r="D613" s="5">
        <v>3</v>
      </c>
      <c r="E613" s="4">
        <v>4</v>
      </c>
    </row>
    <row r="614" spans="1:5" x14ac:dyDescent="0.25">
      <c r="A614">
        <v>613</v>
      </c>
      <c r="B614" s="3">
        <v>1</v>
      </c>
      <c r="E614" s="4">
        <v>4</v>
      </c>
    </row>
    <row r="615" spans="1:5" x14ac:dyDescent="0.25">
      <c r="A615">
        <v>614</v>
      </c>
      <c r="B615" s="3">
        <v>1</v>
      </c>
      <c r="E615" s="4">
        <v>4</v>
      </c>
    </row>
    <row r="616" spans="1:5" x14ac:dyDescent="0.25">
      <c r="A616">
        <v>615</v>
      </c>
      <c r="B616" s="3">
        <v>1</v>
      </c>
    </row>
    <row r="617" spans="1:5" x14ac:dyDescent="0.25">
      <c r="A617">
        <v>616</v>
      </c>
      <c r="B617" s="3">
        <v>1</v>
      </c>
    </row>
    <row r="618" spans="1:5" x14ac:dyDescent="0.25">
      <c r="A618">
        <v>617</v>
      </c>
      <c r="B618" s="3">
        <v>1</v>
      </c>
    </row>
    <row r="619" spans="1:5" x14ac:dyDescent="0.25">
      <c r="A619">
        <v>618</v>
      </c>
      <c r="B619" s="3">
        <v>1</v>
      </c>
    </row>
    <row r="620" spans="1:5" x14ac:dyDescent="0.25">
      <c r="A620">
        <v>619</v>
      </c>
      <c r="B620" s="3">
        <v>1</v>
      </c>
    </row>
    <row r="621" spans="1:5" x14ac:dyDescent="0.25">
      <c r="A621">
        <v>620</v>
      </c>
      <c r="B621" s="3">
        <v>1</v>
      </c>
      <c r="C621" s="2">
        <v>2</v>
      </c>
    </row>
    <row r="622" spans="1:5" x14ac:dyDescent="0.25">
      <c r="A622">
        <v>621</v>
      </c>
      <c r="B622" s="3">
        <v>1</v>
      </c>
      <c r="C622" s="2">
        <v>2</v>
      </c>
    </row>
    <row r="623" spans="1:5" x14ac:dyDescent="0.25">
      <c r="A623">
        <v>622</v>
      </c>
      <c r="B623" s="3">
        <v>1</v>
      </c>
      <c r="C623" s="2">
        <v>2</v>
      </c>
    </row>
    <row r="624" spans="1:5" x14ac:dyDescent="0.25">
      <c r="A624">
        <v>623</v>
      </c>
      <c r="C624" s="2">
        <v>2</v>
      </c>
    </row>
    <row r="625" spans="1:6" x14ac:dyDescent="0.25">
      <c r="A625">
        <v>624</v>
      </c>
      <c r="C625" s="2">
        <v>2</v>
      </c>
    </row>
    <row r="626" spans="1:6" x14ac:dyDescent="0.25">
      <c r="A626">
        <v>625</v>
      </c>
      <c r="C626" s="2">
        <v>2</v>
      </c>
    </row>
    <row r="627" spans="1:6" x14ac:dyDescent="0.25">
      <c r="A627">
        <v>626</v>
      </c>
      <c r="C627" s="2">
        <v>2</v>
      </c>
    </row>
    <row r="628" spans="1:6" x14ac:dyDescent="0.25">
      <c r="A628">
        <v>627</v>
      </c>
      <c r="C628" s="2">
        <v>2</v>
      </c>
    </row>
    <row r="629" spans="1:6" x14ac:dyDescent="0.25">
      <c r="A629">
        <v>628</v>
      </c>
      <c r="D629" s="5">
        <v>3</v>
      </c>
    </row>
    <row r="630" spans="1:6" x14ac:dyDescent="0.25">
      <c r="A630">
        <v>629</v>
      </c>
      <c r="D630" s="5">
        <v>3</v>
      </c>
      <c r="E630" s="4">
        <v>4</v>
      </c>
    </row>
    <row r="631" spans="1:6" x14ac:dyDescent="0.25">
      <c r="A631">
        <v>630</v>
      </c>
      <c r="D631" s="5">
        <v>3</v>
      </c>
      <c r="E631" s="4">
        <v>4</v>
      </c>
      <c r="F631" t="s">
        <v>22</v>
      </c>
    </row>
    <row r="632" spans="1:6" x14ac:dyDescent="0.25">
      <c r="A632">
        <v>631</v>
      </c>
    </row>
    <row r="633" spans="1:6" x14ac:dyDescent="0.25">
      <c r="A633">
        <v>632</v>
      </c>
      <c r="F633" t="s">
        <v>22</v>
      </c>
    </row>
    <row r="634" spans="1:6" x14ac:dyDescent="0.25">
      <c r="A634">
        <v>633</v>
      </c>
      <c r="C634" s="2">
        <v>2</v>
      </c>
    </row>
    <row r="635" spans="1:6" x14ac:dyDescent="0.25">
      <c r="A635">
        <v>634</v>
      </c>
      <c r="C635" s="2">
        <v>2</v>
      </c>
    </row>
    <row r="636" spans="1:6" x14ac:dyDescent="0.25">
      <c r="A636">
        <v>635</v>
      </c>
      <c r="C636" s="2">
        <v>2</v>
      </c>
    </row>
    <row r="637" spans="1:6" x14ac:dyDescent="0.25">
      <c r="A637">
        <v>636</v>
      </c>
      <c r="C637" s="2">
        <v>2</v>
      </c>
    </row>
    <row r="638" spans="1:6" x14ac:dyDescent="0.25">
      <c r="A638">
        <v>637</v>
      </c>
      <c r="C638" s="2">
        <v>2</v>
      </c>
    </row>
    <row r="639" spans="1:6" x14ac:dyDescent="0.25">
      <c r="A639">
        <v>638</v>
      </c>
      <c r="C639" s="2">
        <v>2</v>
      </c>
    </row>
    <row r="640" spans="1:6" x14ac:dyDescent="0.25">
      <c r="A640">
        <v>639</v>
      </c>
      <c r="C640" s="2">
        <v>2</v>
      </c>
    </row>
    <row r="641" spans="1:5" x14ac:dyDescent="0.25">
      <c r="A641">
        <v>640</v>
      </c>
      <c r="C641" s="2">
        <v>2</v>
      </c>
    </row>
    <row r="642" spans="1:5" x14ac:dyDescent="0.25">
      <c r="A642">
        <v>641</v>
      </c>
      <c r="B642" s="3">
        <v>1</v>
      </c>
      <c r="C642" s="2">
        <v>2</v>
      </c>
    </row>
    <row r="643" spans="1:5" x14ac:dyDescent="0.25">
      <c r="A643">
        <v>642</v>
      </c>
      <c r="B643" s="3">
        <v>1</v>
      </c>
      <c r="C643" s="2">
        <v>2</v>
      </c>
    </row>
    <row r="644" spans="1:5" x14ac:dyDescent="0.25">
      <c r="A644">
        <v>643</v>
      </c>
      <c r="B644" s="3">
        <v>1</v>
      </c>
      <c r="C644" s="2">
        <v>2</v>
      </c>
    </row>
    <row r="645" spans="1:5" x14ac:dyDescent="0.25">
      <c r="A645">
        <v>644</v>
      </c>
      <c r="B645" s="3">
        <v>1</v>
      </c>
    </row>
    <row r="646" spans="1:5" x14ac:dyDescent="0.25">
      <c r="A646">
        <v>645</v>
      </c>
      <c r="B646" s="3">
        <v>1</v>
      </c>
    </row>
    <row r="647" spans="1:5" x14ac:dyDescent="0.25">
      <c r="A647">
        <v>646</v>
      </c>
      <c r="B647" s="3">
        <v>1</v>
      </c>
    </row>
    <row r="648" spans="1:5" x14ac:dyDescent="0.25">
      <c r="A648">
        <v>647</v>
      </c>
      <c r="B648" s="3">
        <v>1</v>
      </c>
      <c r="E648" s="4">
        <v>4</v>
      </c>
    </row>
    <row r="649" spans="1:5" x14ac:dyDescent="0.25">
      <c r="A649">
        <v>648</v>
      </c>
      <c r="B649" s="3">
        <v>1</v>
      </c>
      <c r="E649" s="4">
        <v>4</v>
      </c>
    </row>
    <row r="650" spans="1:5" x14ac:dyDescent="0.25">
      <c r="A650">
        <v>649</v>
      </c>
      <c r="B650" s="3">
        <v>1</v>
      </c>
      <c r="D650" s="5">
        <v>3</v>
      </c>
      <c r="E650" s="4">
        <v>4</v>
      </c>
    </row>
    <row r="651" spans="1:5" x14ac:dyDescent="0.25">
      <c r="A651">
        <v>650</v>
      </c>
      <c r="D651" s="5">
        <v>3</v>
      </c>
      <c r="E651" s="4">
        <v>4</v>
      </c>
    </row>
    <row r="652" spans="1:5" x14ac:dyDescent="0.25">
      <c r="A652">
        <v>651</v>
      </c>
      <c r="D652" s="5">
        <v>3</v>
      </c>
      <c r="E652" s="4">
        <v>4</v>
      </c>
    </row>
    <row r="653" spans="1:5" x14ac:dyDescent="0.25">
      <c r="A653">
        <v>652</v>
      </c>
      <c r="D653" s="5">
        <v>3</v>
      </c>
      <c r="E653" s="4">
        <v>4</v>
      </c>
    </row>
    <row r="654" spans="1:5" x14ac:dyDescent="0.25">
      <c r="A654">
        <v>653</v>
      </c>
      <c r="D654" s="5">
        <v>3</v>
      </c>
      <c r="E654" s="4">
        <v>4</v>
      </c>
    </row>
    <row r="655" spans="1:5" x14ac:dyDescent="0.25">
      <c r="A655">
        <v>654</v>
      </c>
      <c r="D655" s="5">
        <v>3</v>
      </c>
      <c r="E655" s="4">
        <v>4</v>
      </c>
    </row>
    <row r="656" spans="1:5" x14ac:dyDescent="0.25">
      <c r="A656">
        <v>655</v>
      </c>
      <c r="C656" s="2">
        <v>2</v>
      </c>
      <c r="D656" s="5">
        <v>3</v>
      </c>
      <c r="E656" s="4">
        <v>4</v>
      </c>
    </row>
    <row r="657" spans="1:5" x14ac:dyDescent="0.25">
      <c r="A657">
        <v>656</v>
      </c>
      <c r="C657" s="2">
        <v>2</v>
      </c>
      <c r="D657" s="5">
        <v>3</v>
      </c>
      <c r="E657" s="4">
        <v>4</v>
      </c>
    </row>
    <row r="658" spans="1:5" x14ac:dyDescent="0.25">
      <c r="A658">
        <v>657</v>
      </c>
      <c r="C658" s="2">
        <v>2</v>
      </c>
      <c r="D658" s="5">
        <v>3</v>
      </c>
    </row>
    <row r="659" spans="1:5" x14ac:dyDescent="0.25">
      <c r="A659">
        <v>658</v>
      </c>
      <c r="C659" s="2">
        <v>2</v>
      </c>
    </row>
    <row r="660" spans="1:5" x14ac:dyDescent="0.25">
      <c r="A660">
        <v>659</v>
      </c>
      <c r="C660" s="2">
        <v>2</v>
      </c>
    </row>
    <row r="661" spans="1:5" x14ac:dyDescent="0.25">
      <c r="A661">
        <v>660</v>
      </c>
      <c r="C661" s="2">
        <v>2</v>
      </c>
    </row>
    <row r="662" spans="1:5" x14ac:dyDescent="0.25">
      <c r="A662">
        <v>661</v>
      </c>
      <c r="C662" s="2">
        <v>2</v>
      </c>
    </row>
    <row r="663" spans="1:5" x14ac:dyDescent="0.25">
      <c r="A663">
        <v>662</v>
      </c>
      <c r="B663" s="3">
        <v>1</v>
      </c>
      <c r="C663" s="2">
        <v>2</v>
      </c>
    </row>
    <row r="664" spans="1:5" x14ac:dyDescent="0.25">
      <c r="A664">
        <v>663</v>
      </c>
      <c r="B664" s="3">
        <v>1</v>
      </c>
      <c r="C664" s="2">
        <v>2</v>
      </c>
    </row>
    <row r="665" spans="1:5" x14ac:dyDescent="0.25">
      <c r="A665">
        <v>664</v>
      </c>
      <c r="B665" s="3">
        <v>1</v>
      </c>
      <c r="C665" s="2">
        <v>2</v>
      </c>
    </row>
    <row r="666" spans="1:5" x14ac:dyDescent="0.25">
      <c r="A666">
        <v>665</v>
      </c>
      <c r="B666" s="3">
        <v>1</v>
      </c>
      <c r="C666" s="2">
        <v>2</v>
      </c>
    </row>
    <row r="667" spans="1:5" x14ac:dyDescent="0.25">
      <c r="A667">
        <v>666</v>
      </c>
      <c r="B667" s="3">
        <v>1</v>
      </c>
    </row>
    <row r="668" spans="1:5" x14ac:dyDescent="0.25">
      <c r="A668">
        <v>667</v>
      </c>
      <c r="B668" s="3">
        <v>1</v>
      </c>
    </row>
    <row r="669" spans="1:5" x14ac:dyDescent="0.25">
      <c r="A669">
        <v>668</v>
      </c>
      <c r="B669" s="3">
        <v>1</v>
      </c>
    </row>
    <row r="670" spans="1:5" x14ac:dyDescent="0.25">
      <c r="A670">
        <v>669</v>
      </c>
      <c r="B670" s="3">
        <v>1</v>
      </c>
      <c r="E670" s="4">
        <v>4</v>
      </c>
    </row>
    <row r="671" spans="1:5" x14ac:dyDescent="0.25">
      <c r="A671">
        <v>670</v>
      </c>
      <c r="B671" s="3">
        <v>1</v>
      </c>
      <c r="D671" s="5">
        <v>3</v>
      </c>
      <c r="E671" s="4">
        <v>4</v>
      </c>
    </row>
    <row r="672" spans="1:5" x14ac:dyDescent="0.25">
      <c r="A672">
        <v>671</v>
      </c>
      <c r="D672" s="5">
        <v>3</v>
      </c>
      <c r="E672" s="4">
        <v>4</v>
      </c>
    </row>
    <row r="673" spans="1:5" x14ac:dyDescent="0.25">
      <c r="A673">
        <v>672</v>
      </c>
      <c r="D673" s="5">
        <v>3</v>
      </c>
      <c r="E673" s="4">
        <v>4</v>
      </c>
    </row>
    <row r="674" spans="1:5" x14ac:dyDescent="0.25">
      <c r="A674">
        <v>673</v>
      </c>
      <c r="D674" s="5">
        <v>3</v>
      </c>
      <c r="E674" s="4">
        <v>4</v>
      </c>
    </row>
    <row r="675" spans="1:5" x14ac:dyDescent="0.25">
      <c r="A675">
        <v>674</v>
      </c>
      <c r="D675" s="5">
        <v>3</v>
      </c>
      <c r="E675" s="4">
        <v>4</v>
      </c>
    </row>
    <row r="676" spans="1:5" x14ac:dyDescent="0.25">
      <c r="A676">
        <v>675</v>
      </c>
      <c r="D676" s="5">
        <v>3</v>
      </c>
      <c r="E676" s="4">
        <v>4</v>
      </c>
    </row>
    <row r="677" spans="1:5" x14ac:dyDescent="0.25">
      <c r="A677">
        <v>676</v>
      </c>
      <c r="D677" s="5">
        <v>3</v>
      </c>
      <c r="E677" s="4">
        <v>4</v>
      </c>
    </row>
    <row r="678" spans="1:5" x14ac:dyDescent="0.25">
      <c r="A678">
        <v>677</v>
      </c>
      <c r="D678" s="5">
        <v>3</v>
      </c>
      <c r="E678" s="4">
        <v>4</v>
      </c>
    </row>
    <row r="679" spans="1:5" x14ac:dyDescent="0.25">
      <c r="A679">
        <v>678</v>
      </c>
      <c r="C679" s="2">
        <v>2</v>
      </c>
      <c r="D679" s="5">
        <v>3</v>
      </c>
      <c r="E679" s="4">
        <v>4</v>
      </c>
    </row>
    <row r="680" spans="1:5" x14ac:dyDescent="0.25">
      <c r="A680">
        <v>679</v>
      </c>
      <c r="C680" s="2">
        <v>2</v>
      </c>
      <c r="D680" s="5">
        <v>3</v>
      </c>
    </row>
    <row r="681" spans="1:5" x14ac:dyDescent="0.25">
      <c r="A681">
        <v>680</v>
      </c>
      <c r="C681" s="2">
        <v>2</v>
      </c>
    </row>
    <row r="682" spans="1:5" x14ac:dyDescent="0.25">
      <c r="A682">
        <v>681</v>
      </c>
      <c r="C682" s="2">
        <v>2</v>
      </c>
    </row>
    <row r="683" spans="1:5" x14ac:dyDescent="0.25">
      <c r="A683">
        <v>682</v>
      </c>
      <c r="C683" s="2">
        <v>2</v>
      </c>
    </row>
    <row r="684" spans="1:5" x14ac:dyDescent="0.25">
      <c r="A684">
        <v>683</v>
      </c>
      <c r="B684" s="3">
        <v>1</v>
      </c>
      <c r="C684" s="2">
        <v>2</v>
      </c>
    </row>
    <row r="685" spans="1:5" x14ac:dyDescent="0.25">
      <c r="A685">
        <v>684</v>
      </c>
      <c r="B685" s="3">
        <v>1</v>
      </c>
      <c r="C685" s="2">
        <v>2</v>
      </c>
    </row>
    <row r="686" spans="1:5" x14ac:dyDescent="0.25">
      <c r="A686">
        <v>685</v>
      </c>
      <c r="B686" s="3">
        <v>1</v>
      </c>
      <c r="C686" s="2">
        <v>2</v>
      </c>
    </row>
    <row r="687" spans="1:5" x14ac:dyDescent="0.25">
      <c r="A687">
        <v>686</v>
      </c>
      <c r="B687" s="3">
        <v>1</v>
      </c>
      <c r="C687" s="2">
        <v>2</v>
      </c>
    </row>
    <row r="688" spans="1:5" x14ac:dyDescent="0.25">
      <c r="A688">
        <v>687</v>
      </c>
      <c r="B688" s="3">
        <v>1</v>
      </c>
      <c r="C688" s="2">
        <v>2</v>
      </c>
    </row>
    <row r="689" spans="1:5" x14ac:dyDescent="0.25">
      <c r="A689">
        <v>688</v>
      </c>
      <c r="B689" s="3">
        <v>1</v>
      </c>
    </row>
    <row r="690" spans="1:5" x14ac:dyDescent="0.25">
      <c r="A690">
        <v>689</v>
      </c>
      <c r="B690" s="3">
        <v>1</v>
      </c>
    </row>
    <row r="691" spans="1:5" x14ac:dyDescent="0.25">
      <c r="A691">
        <v>690</v>
      </c>
      <c r="B691" s="3">
        <v>1</v>
      </c>
    </row>
    <row r="692" spans="1:5" x14ac:dyDescent="0.25">
      <c r="A692">
        <v>691</v>
      </c>
      <c r="B692" s="3">
        <v>1</v>
      </c>
      <c r="E692" s="4">
        <v>4</v>
      </c>
    </row>
    <row r="693" spans="1:5" x14ac:dyDescent="0.25">
      <c r="A693">
        <v>692</v>
      </c>
      <c r="D693" s="5">
        <v>3</v>
      </c>
      <c r="E693" s="4">
        <v>4</v>
      </c>
    </row>
    <row r="694" spans="1:5" x14ac:dyDescent="0.25">
      <c r="A694">
        <v>693</v>
      </c>
      <c r="D694" s="5">
        <v>3</v>
      </c>
      <c r="E694" s="4">
        <v>4</v>
      </c>
    </row>
    <row r="695" spans="1:5" x14ac:dyDescent="0.25">
      <c r="A695">
        <v>694</v>
      </c>
      <c r="D695" s="5">
        <v>3</v>
      </c>
      <c r="E695" s="4">
        <v>4</v>
      </c>
    </row>
    <row r="696" spans="1:5" x14ac:dyDescent="0.25">
      <c r="A696">
        <v>695</v>
      </c>
      <c r="D696" s="5">
        <v>3</v>
      </c>
      <c r="E696" s="4">
        <v>4</v>
      </c>
    </row>
    <row r="697" spans="1:5" x14ac:dyDescent="0.25">
      <c r="A697">
        <v>696</v>
      </c>
      <c r="D697" s="5">
        <v>3</v>
      </c>
      <c r="E697" s="4">
        <v>4</v>
      </c>
    </row>
    <row r="698" spans="1:5" x14ac:dyDescent="0.25">
      <c r="A698">
        <v>697</v>
      </c>
      <c r="D698" s="5">
        <v>3</v>
      </c>
      <c r="E698" s="4">
        <v>4</v>
      </c>
    </row>
    <row r="699" spans="1:5" x14ac:dyDescent="0.25">
      <c r="A699">
        <v>698</v>
      </c>
      <c r="D699" s="5">
        <v>3</v>
      </c>
      <c r="E699" s="4">
        <v>4</v>
      </c>
    </row>
    <row r="700" spans="1:5" x14ac:dyDescent="0.25">
      <c r="A700">
        <v>699</v>
      </c>
      <c r="C700" s="2">
        <v>2</v>
      </c>
      <c r="D700" s="5">
        <v>3</v>
      </c>
      <c r="E700" s="4">
        <v>4</v>
      </c>
    </row>
    <row r="701" spans="1:5" x14ac:dyDescent="0.25">
      <c r="A701">
        <v>700</v>
      </c>
      <c r="C701" s="2">
        <v>2</v>
      </c>
      <c r="D701" s="5">
        <v>3</v>
      </c>
      <c r="E701" s="4">
        <v>4</v>
      </c>
    </row>
    <row r="702" spans="1:5" x14ac:dyDescent="0.25">
      <c r="A702">
        <v>701</v>
      </c>
      <c r="C702" s="2">
        <v>2</v>
      </c>
      <c r="D702" s="5">
        <v>3</v>
      </c>
      <c r="E702" s="4">
        <v>4</v>
      </c>
    </row>
    <row r="703" spans="1:5" x14ac:dyDescent="0.25">
      <c r="A703">
        <v>702</v>
      </c>
      <c r="C703" s="2">
        <v>2</v>
      </c>
    </row>
    <row r="704" spans="1:5" x14ac:dyDescent="0.25">
      <c r="A704">
        <v>703</v>
      </c>
      <c r="C704" s="2">
        <v>2</v>
      </c>
    </row>
    <row r="705" spans="1:5" x14ac:dyDescent="0.25">
      <c r="A705">
        <v>704</v>
      </c>
      <c r="C705" s="2">
        <v>2</v>
      </c>
    </row>
    <row r="706" spans="1:5" x14ac:dyDescent="0.25">
      <c r="A706">
        <v>705</v>
      </c>
      <c r="C706" s="2">
        <v>2</v>
      </c>
    </row>
    <row r="707" spans="1:5" x14ac:dyDescent="0.25">
      <c r="A707">
        <v>706</v>
      </c>
      <c r="B707" s="3">
        <v>1</v>
      </c>
      <c r="C707" s="2">
        <v>2</v>
      </c>
    </row>
    <row r="708" spans="1:5" x14ac:dyDescent="0.25">
      <c r="A708">
        <v>707</v>
      </c>
      <c r="B708" s="3">
        <v>1</v>
      </c>
      <c r="C708" s="2">
        <v>2</v>
      </c>
    </row>
    <row r="709" spans="1:5" x14ac:dyDescent="0.25">
      <c r="A709">
        <v>708</v>
      </c>
      <c r="B709" s="3">
        <v>1</v>
      </c>
      <c r="C709" s="2">
        <v>2</v>
      </c>
    </row>
    <row r="710" spans="1:5" x14ac:dyDescent="0.25">
      <c r="A710">
        <v>709</v>
      </c>
      <c r="B710" s="3">
        <v>1</v>
      </c>
      <c r="C710" s="2">
        <v>2</v>
      </c>
    </row>
    <row r="711" spans="1:5" x14ac:dyDescent="0.25">
      <c r="A711">
        <v>710</v>
      </c>
      <c r="B711" s="3">
        <v>1</v>
      </c>
    </row>
    <row r="712" spans="1:5" x14ac:dyDescent="0.25">
      <c r="A712">
        <v>711</v>
      </c>
      <c r="B712" s="3">
        <v>1</v>
      </c>
    </row>
    <row r="713" spans="1:5" x14ac:dyDescent="0.25">
      <c r="A713">
        <v>712</v>
      </c>
      <c r="B713" s="3">
        <v>1</v>
      </c>
    </row>
    <row r="714" spans="1:5" x14ac:dyDescent="0.25">
      <c r="A714">
        <v>713</v>
      </c>
      <c r="B714" s="3">
        <v>1</v>
      </c>
      <c r="E714" s="4">
        <v>4</v>
      </c>
    </row>
    <row r="715" spans="1:5" x14ac:dyDescent="0.25">
      <c r="A715">
        <v>714</v>
      </c>
      <c r="B715" s="3">
        <v>1</v>
      </c>
      <c r="E715" s="4">
        <v>4</v>
      </c>
    </row>
    <row r="716" spans="1:5" x14ac:dyDescent="0.25">
      <c r="A716">
        <v>715</v>
      </c>
      <c r="D716" s="5">
        <v>3</v>
      </c>
      <c r="E716" s="4">
        <v>4</v>
      </c>
    </row>
    <row r="717" spans="1:5" x14ac:dyDescent="0.25">
      <c r="A717">
        <v>716</v>
      </c>
      <c r="D717" s="5">
        <v>3</v>
      </c>
      <c r="E717" s="4">
        <v>4</v>
      </c>
    </row>
    <row r="718" spans="1:5" x14ac:dyDescent="0.25">
      <c r="A718">
        <v>717</v>
      </c>
      <c r="D718" s="5">
        <v>3</v>
      </c>
      <c r="E718" s="4">
        <v>4</v>
      </c>
    </row>
    <row r="719" spans="1:5" x14ac:dyDescent="0.25">
      <c r="A719">
        <v>718</v>
      </c>
      <c r="D719" s="5">
        <v>3</v>
      </c>
      <c r="E719" s="4">
        <v>4</v>
      </c>
    </row>
    <row r="720" spans="1:5" x14ac:dyDescent="0.25">
      <c r="A720">
        <v>719</v>
      </c>
      <c r="D720" s="5">
        <v>3</v>
      </c>
      <c r="E720" s="4">
        <v>4</v>
      </c>
    </row>
    <row r="721" spans="1:5" x14ac:dyDescent="0.25">
      <c r="A721">
        <v>720</v>
      </c>
      <c r="D721" s="5">
        <v>3</v>
      </c>
      <c r="E721" s="4">
        <v>4</v>
      </c>
    </row>
    <row r="722" spans="1:5" x14ac:dyDescent="0.25">
      <c r="A722">
        <v>721</v>
      </c>
      <c r="D722" s="5">
        <v>3</v>
      </c>
      <c r="E722" s="4">
        <v>4</v>
      </c>
    </row>
    <row r="723" spans="1:5" x14ac:dyDescent="0.25">
      <c r="A723">
        <v>722</v>
      </c>
      <c r="C723" s="2">
        <v>2</v>
      </c>
      <c r="D723" s="5">
        <v>3</v>
      </c>
      <c r="E723" s="4">
        <v>4</v>
      </c>
    </row>
    <row r="724" spans="1:5" x14ac:dyDescent="0.25">
      <c r="A724">
        <v>723</v>
      </c>
      <c r="C724" s="2">
        <v>2</v>
      </c>
      <c r="D724" s="5">
        <v>3</v>
      </c>
      <c r="E724" s="4">
        <v>4</v>
      </c>
    </row>
    <row r="725" spans="1:5" x14ac:dyDescent="0.25">
      <c r="A725">
        <v>724</v>
      </c>
      <c r="C725" s="2">
        <v>2</v>
      </c>
    </row>
    <row r="726" spans="1:5" x14ac:dyDescent="0.25">
      <c r="A726">
        <v>725</v>
      </c>
      <c r="C726" s="2">
        <v>2</v>
      </c>
    </row>
    <row r="727" spans="1:5" x14ac:dyDescent="0.25">
      <c r="A727">
        <v>726</v>
      </c>
      <c r="C727" s="2">
        <v>2</v>
      </c>
    </row>
    <row r="728" spans="1:5" x14ac:dyDescent="0.25">
      <c r="A728">
        <v>727</v>
      </c>
      <c r="C728" s="2">
        <v>2</v>
      </c>
    </row>
    <row r="729" spans="1:5" x14ac:dyDescent="0.25">
      <c r="A729">
        <v>728</v>
      </c>
      <c r="C729" s="2">
        <v>2</v>
      </c>
    </row>
    <row r="730" spans="1:5" x14ac:dyDescent="0.25">
      <c r="A730">
        <v>729</v>
      </c>
      <c r="B730" s="3">
        <v>1</v>
      </c>
      <c r="C730" s="2">
        <v>2</v>
      </c>
    </row>
    <row r="731" spans="1:5" x14ac:dyDescent="0.25">
      <c r="A731">
        <v>730</v>
      </c>
      <c r="B731" s="3">
        <v>1</v>
      </c>
      <c r="C731" s="2">
        <v>2</v>
      </c>
    </row>
    <row r="732" spans="1:5" x14ac:dyDescent="0.25">
      <c r="A732">
        <v>731</v>
      </c>
      <c r="B732" s="3">
        <v>1</v>
      </c>
      <c r="C732" s="2">
        <v>2</v>
      </c>
    </row>
    <row r="733" spans="1:5" x14ac:dyDescent="0.25">
      <c r="A733">
        <v>732</v>
      </c>
      <c r="B733" s="3">
        <v>1</v>
      </c>
    </row>
    <row r="734" spans="1:5" x14ac:dyDescent="0.25">
      <c r="A734">
        <v>733</v>
      </c>
      <c r="B734" s="3">
        <v>1</v>
      </c>
    </row>
    <row r="735" spans="1:5" x14ac:dyDescent="0.25">
      <c r="A735">
        <v>734</v>
      </c>
      <c r="B735" s="3">
        <v>1</v>
      </c>
    </row>
    <row r="736" spans="1:5" x14ac:dyDescent="0.25">
      <c r="A736">
        <v>735</v>
      </c>
      <c r="B736" s="3">
        <v>1</v>
      </c>
    </row>
    <row r="737" spans="1:5" x14ac:dyDescent="0.25">
      <c r="A737">
        <v>736</v>
      </c>
      <c r="B737" s="3">
        <v>1</v>
      </c>
    </row>
    <row r="738" spans="1:5" x14ac:dyDescent="0.25">
      <c r="A738">
        <v>737</v>
      </c>
      <c r="B738" s="3">
        <v>1</v>
      </c>
      <c r="E738" s="4">
        <v>4</v>
      </c>
    </row>
    <row r="739" spans="1:5" x14ac:dyDescent="0.25">
      <c r="A739">
        <v>738</v>
      </c>
      <c r="D739" s="5">
        <v>3</v>
      </c>
      <c r="E739" s="4">
        <v>4</v>
      </c>
    </row>
    <row r="740" spans="1:5" x14ac:dyDescent="0.25">
      <c r="A740">
        <v>739</v>
      </c>
      <c r="D740" s="5">
        <v>3</v>
      </c>
      <c r="E740" s="4">
        <v>4</v>
      </c>
    </row>
    <row r="741" spans="1:5" x14ac:dyDescent="0.25">
      <c r="A741">
        <v>740</v>
      </c>
      <c r="D741" s="5">
        <v>3</v>
      </c>
      <c r="E741" s="4">
        <v>4</v>
      </c>
    </row>
    <row r="742" spans="1:5" x14ac:dyDescent="0.25">
      <c r="A742">
        <v>741</v>
      </c>
      <c r="D742" s="5">
        <v>3</v>
      </c>
      <c r="E742" s="4">
        <v>4</v>
      </c>
    </row>
    <row r="743" spans="1:5" x14ac:dyDescent="0.25">
      <c r="A743">
        <v>742</v>
      </c>
      <c r="D743" s="5">
        <v>3</v>
      </c>
      <c r="E743" s="4">
        <v>4</v>
      </c>
    </row>
    <row r="744" spans="1:5" x14ac:dyDescent="0.25">
      <c r="A744">
        <v>743</v>
      </c>
      <c r="D744" s="5">
        <v>3</v>
      </c>
      <c r="E744" s="4">
        <v>4</v>
      </c>
    </row>
    <row r="745" spans="1:5" x14ac:dyDescent="0.25">
      <c r="A745">
        <v>744</v>
      </c>
      <c r="C745" s="2">
        <v>2</v>
      </c>
      <c r="D745" s="5">
        <v>3</v>
      </c>
      <c r="E745" s="4">
        <v>4</v>
      </c>
    </row>
    <row r="746" spans="1:5" x14ac:dyDescent="0.25">
      <c r="A746">
        <v>745</v>
      </c>
      <c r="C746" s="2">
        <v>2</v>
      </c>
      <c r="D746" s="5">
        <v>3</v>
      </c>
      <c r="E746" s="4">
        <v>4</v>
      </c>
    </row>
    <row r="747" spans="1:5" x14ac:dyDescent="0.25">
      <c r="A747">
        <v>746</v>
      </c>
      <c r="C747" s="2">
        <v>2</v>
      </c>
      <c r="D747" s="5">
        <v>3</v>
      </c>
      <c r="E747" s="4">
        <v>4</v>
      </c>
    </row>
    <row r="748" spans="1:5" x14ac:dyDescent="0.25">
      <c r="A748">
        <v>747</v>
      </c>
      <c r="C748" s="2">
        <v>2</v>
      </c>
      <c r="D748" s="5">
        <v>3</v>
      </c>
    </row>
    <row r="749" spans="1:5" x14ac:dyDescent="0.25">
      <c r="A749">
        <v>748</v>
      </c>
      <c r="C749" s="2">
        <v>2</v>
      </c>
      <c r="D749" s="5">
        <v>3</v>
      </c>
    </row>
    <row r="750" spans="1:5" x14ac:dyDescent="0.25">
      <c r="A750">
        <v>749</v>
      </c>
      <c r="C750" s="2">
        <v>2</v>
      </c>
    </row>
    <row r="751" spans="1:5" x14ac:dyDescent="0.25">
      <c r="A751">
        <v>750</v>
      </c>
      <c r="C751" s="2">
        <v>2</v>
      </c>
    </row>
    <row r="752" spans="1:5" x14ac:dyDescent="0.25">
      <c r="A752">
        <v>751</v>
      </c>
      <c r="B752" s="3">
        <v>1</v>
      </c>
      <c r="C752" s="2">
        <v>2</v>
      </c>
    </row>
    <row r="753" spans="1:5" x14ac:dyDescent="0.25">
      <c r="A753">
        <v>752</v>
      </c>
      <c r="B753" s="3">
        <v>1</v>
      </c>
      <c r="C753" s="2">
        <v>2</v>
      </c>
    </row>
    <row r="754" spans="1:5" x14ac:dyDescent="0.25">
      <c r="A754">
        <v>753</v>
      </c>
      <c r="B754" s="3">
        <v>1</v>
      </c>
      <c r="C754" s="2">
        <v>2</v>
      </c>
    </row>
    <row r="755" spans="1:5" x14ac:dyDescent="0.25">
      <c r="A755">
        <v>754</v>
      </c>
      <c r="B755" s="3">
        <v>1</v>
      </c>
      <c r="C755" s="2">
        <v>2</v>
      </c>
    </row>
    <row r="756" spans="1:5" x14ac:dyDescent="0.25">
      <c r="A756">
        <v>755</v>
      </c>
      <c r="B756" s="3">
        <v>1</v>
      </c>
    </row>
    <row r="757" spans="1:5" x14ac:dyDescent="0.25">
      <c r="A757">
        <v>756</v>
      </c>
      <c r="B757" s="3">
        <v>1</v>
      </c>
    </row>
    <row r="758" spans="1:5" x14ac:dyDescent="0.25">
      <c r="A758">
        <v>757</v>
      </c>
      <c r="B758" s="3">
        <v>1</v>
      </c>
    </row>
    <row r="759" spans="1:5" x14ac:dyDescent="0.25">
      <c r="A759">
        <v>758</v>
      </c>
      <c r="B759" s="3">
        <v>1</v>
      </c>
    </row>
    <row r="760" spans="1:5" x14ac:dyDescent="0.25">
      <c r="A760">
        <v>759</v>
      </c>
      <c r="B760" s="3">
        <v>1</v>
      </c>
    </row>
    <row r="761" spans="1:5" x14ac:dyDescent="0.25">
      <c r="A761">
        <v>760</v>
      </c>
      <c r="D761" s="5">
        <v>3</v>
      </c>
      <c r="E761" s="4">
        <v>4</v>
      </c>
    </row>
    <row r="762" spans="1:5" x14ac:dyDescent="0.25">
      <c r="A762">
        <v>761</v>
      </c>
      <c r="D762" s="5">
        <v>3</v>
      </c>
      <c r="E762" s="4">
        <v>4</v>
      </c>
    </row>
    <row r="763" spans="1:5" x14ac:dyDescent="0.25">
      <c r="A763">
        <v>762</v>
      </c>
      <c r="D763" s="5">
        <v>3</v>
      </c>
      <c r="E763" s="4">
        <v>4</v>
      </c>
    </row>
    <row r="764" spans="1:5" x14ac:dyDescent="0.25">
      <c r="A764">
        <v>763</v>
      </c>
      <c r="D764" s="5">
        <v>3</v>
      </c>
      <c r="E764" s="4">
        <v>4</v>
      </c>
    </row>
    <row r="765" spans="1:5" x14ac:dyDescent="0.25">
      <c r="A765">
        <v>764</v>
      </c>
      <c r="D765" s="5">
        <v>3</v>
      </c>
      <c r="E765" s="4">
        <v>4</v>
      </c>
    </row>
    <row r="766" spans="1:5" x14ac:dyDescent="0.25">
      <c r="A766">
        <v>765</v>
      </c>
      <c r="D766" s="5">
        <v>3</v>
      </c>
      <c r="E766" s="4">
        <v>4</v>
      </c>
    </row>
    <row r="767" spans="1:5" x14ac:dyDescent="0.25">
      <c r="A767">
        <v>766</v>
      </c>
      <c r="D767" s="5">
        <v>3</v>
      </c>
      <c r="E767" s="4">
        <v>4</v>
      </c>
    </row>
    <row r="768" spans="1:5" x14ac:dyDescent="0.25">
      <c r="A768">
        <v>767</v>
      </c>
      <c r="D768" s="5">
        <v>3</v>
      </c>
      <c r="E768" s="4">
        <v>4</v>
      </c>
    </row>
    <row r="769" spans="1:5" x14ac:dyDescent="0.25">
      <c r="A769">
        <v>768</v>
      </c>
      <c r="D769" s="5">
        <v>3</v>
      </c>
      <c r="E769" s="4">
        <v>4</v>
      </c>
    </row>
    <row r="770" spans="1:5" x14ac:dyDescent="0.25">
      <c r="A770">
        <v>769</v>
      </c>
      <c r="D770" s="5">
        <v>3</v>
      </c>
      <c r="E770" s="4">
        <v>4</v>
      </c>
    </row>
    <row r="771" spans="1:5" x14ac:dyDescent="0.25">
      <c r="A771">
        <v>770</v>
      </c>
      <c r="C771" s="2">
        <v>2</v>
      </c>
    </row>
    <row r="772" spans="1:5" x14ac:dyDescent="0.25">
      <c r="A772">
        <v>771</v>
      </c>
      <c r="C772" s="2">
        <v>2</v>
      </c>
    </row>
    <row r="773" spans="1:5" x14ac:dyDescent="0.25">
      <c r="A773">
        <v>772</v>
      </c>
      <c r="C773" s="2">
        <v>2</v>
      </c>
    </row>
    <row r="774" spans="1:5" x14ac:dyDescent="0.25">
      <c r="A774">
        <v>773</v>
      </c>
      <c r="C774" s="2">
        <v>2</v>
      </c>
    </row>
    <row r="775" spans="1:5" x14ac:dyDescent="0.25">
      <c r="A775">
        <v>774</v>
      </c>
      <c r="C775" s="2">
        <v>2</v>
      </c>
    </row>
    <row r="776" spans="1:5" x14ac:dyDescent="0.25">
      <c r="A776">
        <v>775</v>
      </c>
      <c r="C776" s="2">
        <v>2</v>
      </c>
    </row>
    <row r="777" spans="1:5" x14ac:dyDescent="0.25">
      <c r="A777">
        <v>776</v>
      </c>
      <c r="B777" s="3">
        <v>1</v>
      </c>
      <c r="C777" s="2">
        <v>2</v>
      </c>
    </row>
    <row r="778" spans="1:5" x14ac:dyDescent="0.25">
      <c r="A778">
        <v>777</v>
      </c>
      <c r="B778" s="3">
        <v>1</v>
      </c>
      <c r="C778" s="2">
        <v>2</v>
      </c>
    </row>
    <row r="779" spans="1:5" x14ac:dyDescent="0.25">
      <c r="A779">
        <v>778</v>
      </c>
      <c r="B779" s="3">
        <v>1</v>
      </c>
      <c r="C779" s="2">
        <v>2</v>
      </c>
    </row>
    <row r="780" spans="1:5" x14ac:dyDescent="0.25">
      <c r="A780">
        <v>779</v>
      </c>
      <c r="B780" s="3">
        <v>1</v>
      </c>
    </row>
    <row r="781" spans="1:5" x14ac:dyDescent="0.25">
      <c r="A781">
        <v>780</v>
      </c>
      <c r="B781" s="3">
        <v>1</v>
      </c>
    </row>
    <row r="782" spans="1:5" x14ac:dyDescent="0.25">
      <c r="A782">
        <v>781</v>
      </c>
      <c r="B782" s="3">
        <v>1</v>
      </c>
    </row>
    <row r="783" spans="1:5" x14ac:dyDescent="0.25">
      <c r="A783">
        <v>782</v>
      </c>
      <c r="B783" s="3">
        <v>1</v>
      </c>
    </row>
    <row r="784" spans="1:5" x14ac:dyDescent="0.25">
      <c r="A784">
        <v>783</v>
      </c>
      <c r="B784" s="3">
        <v>1</v>
      </c>
      <c r="E784" s="4">
        <v>4</v>
      </c>
    </row>
    <row r="785" spans="1:5" x14ac:dyDescent="0.25">
      <c r="A785">
        <v>784</v>
      </c>
      <c r="E785" s="4">
        <v>4</v>
      </c>
    </row>
    <row r="786" spans="1:5" x14ac:dyDescent="0.25">
      <c r="A786">
        <v>785</v>
      </c>
      <c r="D786" s="5">
        <v>3</v>
      </c>
      <c r="E786" s="4">
        <v>4</v>
      </c>
    </row>
    <row r="787" spans="1:5" x14ac:dyDescent="0.25">
      <c r="A787">
        <v>786</v>
      </c>
      <c r="D787" s="5">
        <v>3</v>
      </c>
      <c r="E787" s="4">
        <v>4</v>
      </c>
    </row>
    <row r="788" spans="1:5" x14ac:dyDescent="0.25">
      <c r="A788">
        <v>787</v>
      </c>
      <c r="D788" s="5">
        <v>3</v>
      </c>
      <c r="E788" s="4">
        <v>4</v>
      </c>
    </row>
    <row r="789" spans="1:5" x14ac:dyDescent="0.25">
      <c r="A789">
        <v>788</v>
      </c>
      <c r="D789" s="5">
        <v>3</v>
      </c>
      <c r="E789" s="4">
        <v>4</v>
      </c>
    </row>
    <row r="790" spans="1:5" x14ac:dyDescent="0.25">
      <c r="A790">
        <v>789</v>
      </c>
      <c r="D790" s="5">
        <v>3</v>
      </c>
      <c r="E790" s="4">
        <v>4</v>
      </c>
    </row>
    <row r="791" spans="1:5" x14ac:dyDescent="0.25">
      <c r="A791">
        <v>790</v>
      </c>
      <c r="D791" s="5">
        <v>3</v>
      </c>
      <c r="E791" s="4">
        <v>4</v>
      </c>
    </row>
    <row r="792" spans="1:5" x14ac:dyDescent="0.25">
      <c r="A792">
        <v>791</v>
      </c>
      <c r="D792" s="5">
        <v>3</v>
      </c>
      <c r="E792" s="4">
        <v>4</v>
      </c>
    </row>
    <row r="793" spans="1:5" x14ac:dyDescent="0.25">
      <c r="A793">
        <v>792</v>
      </c>
      <c r="C793" s="2">
        <v>2</v>
      </c>
      <c r="D793" s="5">
        <v>3</v>
      </c>
    </row>
    <row r="794" spans="1:5" x14ac:dyDescent="0.25">
      <c r="A794">
        <v>793</v>
      </c>
      <c r="C794" s="2">
        <v>2</v>
      </c>
    </row>
    <row r="795" spans="1:5" x14ac:dyDescent="0.25">
      <c r="A795">
        <v>794</v>
      </c>
      <c r="C795" s="2">
        <v>2</v>
      </c>
    </row>
    <row r="796" spans="1:5" x14ac:dyDescent="0.25">
      <c r="A796">
        <v>795</v>
      </c>
      <c r="C796" s="2">
        <v>2</v>
      </c>
    </row>
    <row r="797" spans="1:5" x14ac:dyDescent="0.25">
      <c r="A797">
        <v>796</v>
      </c>
      <c r="C797" s="2">
        <v>2</v>
      </c>
    </row>
    <row r="798" spans="1:5" x14ac:dyDescent="0.25">
      <c r="A798">
        <v>797</v>
      </c>
      <c r="C798" s="2">
        <v>2</v>
      </c>
    </row>
    <row r="799" spans="1:5" x14ac:dyDescent="0.25">
      <c r="A799">
        <v>798</v>
      </c>
      <c r="B799" s="3">
        <v>1</v>
      </c>
      <c r="C799" s="2">
        <v>2</v>
      </c>
    </row>
    <row r="800" spans="1:5" x14ac:dyDescent="0.25">
      <c r="A800">
        <v>799</v>
      </c>
      <c r="B800" s="3">
        <v>1</v>
      </c>
      <c r="C800" s="2">
        <v>2</v>
      </c>
    </row>
    <row r="801" spans="1:5" x14ac:dyDescent="0.25">
      <c r="A801">
        <v>800</v>
      </c>
      <c r="B801" s="3">
        <v>1</v>
      </c>
      <c r="C801" s="2">
        <v>2</v>
      </c>
    </row>
    <row r="802" spans="1:5" x14ac:dyDescent="0.25">
      <c r="A802">
        <v>801</v>
      </c>
      <c r="B802" s="3">
        <v>1</v>
      </c>
    </row>
    <row r="803" spans="1:5" x14ac:dyDescent="0.25">
      <c r="A803">
        <v>802</v>
      </c>
      <c r="B803" s="3">
        <v>1</v>
      </c>
    </row>
    <row r="804" spans="1:5" x14ac:dyDescent="0.25">
      <c r="A804">
        <v>803</v>
      </c>
      <c r="B804" s="3">
        <v>1</v>
      </c>
    </row>
    <row r="805" spans="1:5" x14ac:dyDescent="0.25">
      <c r="A805">
        <v>804</v>
      </c>
      <c r="B805" s="3">
        <v>1</v>
      </c>
    </row>
    <row r="806" spans="1:5" x14ac:dyDescent="0.25">
      <c r="A806">
        <v>805</v>
      </c>
      <c r="B806" s="3">
        <v>1</v>
      </c>
      <c r="E806" s="4">
        <v>4</v>
      </c>
    </row>
    <row r="807" spans="1:5" x14ac:dyDescent="0.25">
      <c r="A807">
        <v>806</v>
      </c>
      <c r="D807" s="5">
        <v>3</v>
      </c>
      <c r="E807" s="4">
        <v>4</v>
      </c>
    </row>
    <row r="808" spans="1:5" x14ac:dyDescent="0.25">
      <c r="A808">
        <v>807</v>
      </c>
      <c r="D808" s="5">
        <v>3</v>
      </c>
      <c r="E808" s="4">
        <v>4</v>
      </c>
    </row>
    <row r="809" spans="1:5" x14ac:dyDescent="0.25">
      <c r="A809">
        <v>808</v>
      </c>
      <c r="D809" s="5">
        <v>3</v>
      </c>
      <c r="E809" s="4">
        <v>4</v>
      </c>
    </row>
    <row r="810" spans="1:5" x14ac:dyDescent="0.25">
      <c r="A810">
        <v>809</v>
      </c>
      <c r="D810" s="5">
        <v>3</v>
      </c>
      <c r="E810" s="4">
        <v>4</v>
      </c>
    </row>
    <row r="811" spans="1:5" x14ac:dyDescent="0.25">
      <c r="A811">
        <v>810</v>
      </c>
      <c r="D811" s="5">
        <v>3</v>
      </c>
      <c r="E811" s="4">
        <v>4</v>
      </c>
    </row>
    <row r="812" spans="1:5" x14ac:dyDescent="0.25">
      <c r="A812">
        <v>811</v>
      </c>
      <c r="D812" s="5">
        <v>3</v>
      </c>
      <c r="E812" s="4">
        <v>4</v>
      </c>
    </row>
    <row r="813" spans="1:5" x14ac:dyDescent="0.25">
      <c r="A813">
        <v>812</v>
      </c>
      <c r="D813" s="5">
        <v>3</v>
      </c>
      <c r="E813" s="4">
        <v>4</v>
      </c>
    </row>
    <row r="814" spans="1:5" x14ac:dyDescent="0.25">
      <c r="A814">
        <v>813</v>
      </c>
      <c r="C814" s="2">
        <v>2</v>
      </c>
      <c r="D814" s="5">
        <v>3</v>
      </c>
      <c r="E814" s="4">
        <v>4</v>
      </c>
    </row>
    <row r="815" spans="1:5" x14ac:dyDescent="0.25">
      <c r="A815">
        <v>814</v>
      </c>
      <c r="C815" s="2">
        <v>2</v>
      </c>
      <c r="D815" s="5">
        <v>3</v>
      </c>
      <c r="E815" s="4">
        <v>4</v>
      </c>
    </row>
    <row r="816" spans="1:5" x14ac:dyDescent="0.25">
      <c r="A816">
        <v>815</v>
      </c>
      <c r="C816" s="2">
        <v>2</v>
      </c>
    </row>
    <row r="817" spans="1:5" x14ac:dyDescent="0.25">
      <c r="A817">
        <v>816</v>
      </c>
      <c r="C817" s="2">
        <v>2</v>
      </c>
    </row>
    <row r="818" spans="1:5" x14ac:dyDescent="0.25">
      <c r="A818">
        <v>817</v>
      </c>
      <c r="C818" s="2">
        <v>2</v>
      </c>
    </row>
    <row r="819" spans="1:5" x14ac:dyDescent="0.25">
      <c r="A819">
        <v>818</v>
      </c>
      <c r="C819" s="2">
        <v>2</v>
      </c>
    </row>
    <row r="820" spans="1:5" x14ac:dyDescent="0.25">
      <c r="A820">
        <v>819</v>
      </c>
      <c r="B820" s="3">
        <v>1</v>
      </c>
      <c r="C820" s="2">
        <v>2</v>
      </c>
    </row>
    <row r="821" spans="1:5" x14ac:dyDescent="0.25">
      <c r="A821">
        <v>820</v>
      </c>
      <c r="B821" s="3">
        <v>1</v>
      </c>
      <c r="C821" s="2">
        <v>2</v>
      </c>
    </row>
    <row r="822" spans="1:5" x14ac:dyDescent="0.25">
      <c r="A822">
        <v>821</v>
      </c>
      <c r="B822" s="3">
        <v>1</v>
      </c>
      <c r="C822" s="2">
        <v>2</v>
      </c>
    </row>
    <row r="823" spans="1:5" x14ac:dyDescent="0.25">
      <c r="A823">
        <v>822</v>
      </c>
      <c r="B823" s="3">
        <v>1</v>
      </c>
    </row>
    <row r="824" spans="1:5" x14ac:dyDescent="0.25">
      <c r="A824">
        <v>823</v>
      </c>
      <c r="B824" s="3">
        <v>1</v>
      </c>
    </row>
    <row r="825" spans="1:5" x14ac:dyDescent="0.25">
      <c r="A825">
        <v>824</v>
      </c>
      <c r="B825" s="3">
        <v>1</v>
      </c>
    </row>
    <row r="826" spans="1:5" x14ac:dyDescent="0.25">
      <c r="A826">
        <v>825</v>
      </c>
      <c r="B826" s="3">
        <v>1</v>
      </c>
    </row>
    <row r="827" spans="1:5" x14ac:dyDescent="0.25">
      <c r="A827">
        <v>826</v>
      </c>
      <c r="B827" s="3">
        <v>1</v>
      </c>
    </row>
    <row r="828" spans="1:5" x14ac:dyDescent="0.25">
      <c r="A828">
        <v>827</v>
      </c>
      <c r="B828" s="3">
        <v>1</v>
      </c>
      <c r="E828" s="4">
        <v>4</v>
      </c>
    </row>
    <row r="829" spans="1:5" x14ac:dyDescent="0.25">
      <c r="A829">
        <v>828</v>
      </c>
      <c r="E829" s="4">
        <v>4</v>
      </c>
    </row>
    <row r="830" spans="1:5" x14ac:dyDescent="0.25">
      <c r="A830">
        <v>829</v>
      </c>
      <c r="D830" s="5">
        <v>3</v>
      </c>
      <c r="E830" s="4">
        <v>4</v>
      </c>
    </row>
    <row r="831" spans="1:5" x14ac:dyDescent="0.25">
      <c r="A831">
        <v>830</v>
      </c>
      <c r="D831" s="5">
        <v>3</v>
      </c>
      <c r="E831" s="4">
        <v>4</v>
      </c>
    </row>
    <row r="832" spans="1:5" x14ac:dyDescent="0.25">
      <c r="A832">
        <v>831</v>
      </c>
      <c r="D832" s="5">
        <v>3</v>
      </c>
      <c r="E832" s="4">
        <v>4</v>
      </c>
    </row>
    <row r="833" spans="1:5" x14ac:dyDescent="0.25">
      <c r="A833">
        <v>832</v>
      </c>
      <c r="D833" s="5">
        <v>3</v>
      </c>
      <c r="E833" s="4">
        <v>4</v>
      </c>
    </row>
    <row r="834" spans="1:5" x14ac:dyDescent="0.25">
      <c r="A834">
        <v>833</v>
      </c>
      <c r="D834" s="5">
        <v>3</v>
      </c>
      <c r="E834" s="4">
        <v>4</v>
      </c>
    </row>
    <row r="835" spans="1:5" x14ac:dyDescent="0.25">
      <c r="A835">
        <v>834</v>
      </c>
      <c r="C835" s="2">
        <v>2</v>
      </c>
      <c r="D835" s="5">
        <v>3</v>
      </c>
      <c r="E835" s="4">
        <v>4</v>
      </c>
    </row>
    <row r="836" spans="1:5" x14ac:dyDescent="0.25">
      <c r="A836">
        <v>835</v>
      </c>
      <c r="C836" s="2">
        <v>2</v>
      </c>
      <c r="D836" s="5">
        <v>3</v>
      </c>
      <c r="E836" s="4">
        <v>4</v>
      </c>
    </row>
    <row r="837" spans="1:5" x14ac:dyDescent="0.25">
      <c r="A837">
        <v>836</v>
      </c>
      <c r="C837" s="2">
        <v>2</v>
      </c>
      <c r="D837" s="5">
        <v>3</v>
      </c>
      <c r="E837" s="4">
        <v>4</v>
      </c>
    </row>
    <row r="838" spans="1:5" x14ac:dyDescent="0.25">
      <c r="A838">
        <v>837</v>
      </c>
      <c r="C838" s="2">
        <v>2</v>
      </c>
      <c r="D838" s="5">
        <v>3</v>
      </c>
      <c r="E838" s="4">
        <v>4</v>
      </c>
    </row>
    <row r="839" spans="1:5" x14ac:dyDescent="0.25">
      <c r="A839">
        <v>838</v>
      </c>
      <c r="C839" s="2">
        <v>2</v>
      </c>
    </row>
    <row r="840" spans="1:5" x14ac:dyDescent="0.25">
      <c r="A840">
        <v>839</v>
      </c>
      <c r="C840" s="2">
        <v>2</v>
      </c>
    </row>
    <row r="841" spans="1:5" x14ac:dyDescent="0.25">
      <c r="A841">
        <v>840</v>
      </c>
      <c r="C841" s="2">
        <v>2</v>
      </c>
    </row>
    <row r="842" spans="1:5" x14ac:dyDescent="0.25">
      <c r="A842">
        <v>841</v>
      </c>
      <c r="B842" s="3">
        <v>1</v>
      </c>
      <c r="C842" s="2">
        <v>2</v>
      </c>
    </row>
    <row r="843" spans="1:5" x14ac:dyDescent="0.25">
      <c r="A843">
        <v>842</v>
      </c>
      <c r="B843" s="3">
        <v>1</v>
      </c>
      <c r="C843" s="2">
        <v>2</v>
      </c>
    </row>
    <row r="844" spans="1:5" x14ac:dyDescent="0.25">
      <c r="A844">
        <v>843</v>
      </c>
      <c r="B844" s="3">
        <v>1</v>
      </c>
      <c r="C844" s="2">
        <v>2</v>
      </c>
    </row>
    <row r="845" spans="1:5" x14ac:dyDescent="0.25">
      <c r="A845">
        <v>844</v>
      </c>
      <c r="B845" s="3">
        <v>1</v>
      </c>
    </row>
    <row r="846" spans="1:5" x14ac:dyDescent="0.25">
      <c r="A846">
        <v>845</v>
      </c>
      <c r="B846" s="3">
        <v>1</v>
      </c>
    </row>
    <row r="847" spans="1:5" x14ac:dyDescent="0.25">
      <c r="A847">
        <v>846</v>
      </c>
      <c r="B847" s="3">
        <v>1</v>
      </c>
    </row>
    <row r="848" spans="1:5" x14ac:dyDescent="0.25">
      <c r="A848">
        <v>847</v>
      </c>
      <c r="B848" s="3">
        <v>1</v>
      </c>
    </row>
    <row r="849" spans="1:5" x14ac:dyDescent="0.25">
      <c r="A849">
        <v>848</v>
      </c>
      <c r="B849" s="3">
        <v>1</v>
      </c>
    </row>
    <row r="850" spans="1:5" x14ac:dyDescent="0.25">
      <c r="A850">
        <v>849</v>
      </c>
      <c r="B850" s="3">
        <v>1</v>
      </c>
      <c r="E850" s="4">
        <v>4</v>
      </c>
    </row>
    <row r="851" spans="1:5" x14ac:dyDescent="0.25">
      <c r="A851">
        <v>850</v>
      </c>
      <c r="B851" s="3">
        <v>1</v>
      </c>
      <c r="E851" s="4">
        <v>4</v>
      </c>
    </row>
    <row r="852" spans="1:5" x14ac:dyDescent="0.25">
      <c r="A852">
        <v>851</v>
      </c>
      <c r="D852" s="5">
        <v>3</v>
      </c>
      <c r="E852" s="4">
        <v>4</v>
      </c>
    </row>
    <row r="853" spans="1:5" x14ac:dyDescent="0.25">
      <c r="A853">
        <v>852</v>
      </c>
      <c r="D853" s="5">
        <v>3</v>
      </c>
      <c r="E853" s="4">
        <v>4</v>
      </c>
    </row>
    <row r="854" spans="1:5" x14ac:dyDescent="0.25">
      <c r="A854">
        <v>853</v>
      </c>
      <c r="D854" s="5">
        <v>3</v>
      </c>
      <c r="E854" s="4">
        <v>4</v>
      </c>
    </row>
    <row r="855" spans="1:5" x14ac:dyDescent="0.25">
      <c r="A855">
        <v>854</v>
      </c>
      <c r="D855" s="5">
        <v>3</v>
      </c>
      <c r="E855" s="4">
        <v>4</v>
      </c>
    </row>
    <row r="856" spans="1:5" x14ac:dyDescent="0.25">
      <c r="A856">
        <v>855</v>
      </c>
      <c r="D856" s="5">
        <v>3</v>
      </c>
      <c r="E856" s="4">
        <v>4</v>
      </c>
    </row>
    <row r="857" spans="1:5" x14ac:dyDescent="0.25">
      <c r="A857">
        <v>856</v>
      </c>
      <c r="C857" s="2">
        <v>2</v>
      </c>
      <c r="D857" s="5">
        <v>3</v>
      </c>
      <c r="E857" s="4">
        <v>4</v>
      </c>
    </row>
    <row r="858" spans="1:5" x14ac:dyDescent="0.25">
      <c r="A858">
        <v>857</v>
      </c>
      <c r="C858" s="2">
        <v>2</v>
      </c>
      <c r="D858" s="5">
        <v>3</v>
      </c>
      <c r="E858" s="4">
        <v>4</v>
      </c>
    </row>
    <row r="859" spans="1:5" x14ac:dyDescent="0.25">
      <c r="A859">
        <v>858</v>
      </c>
      <c r="C859" s="2">
        <v>2</v>
      </c>
      <c r="D859" s="5">
        <v>3</v>
      </c>
      <c r="E859" s="4">
        <v>4</v>
      </c>
    </row>
    <row r="860" spans="1:5" x14ac:dyDescent="0.25">
      <c r="A860">
        <v>859</v>
      </c>
      <c r="C860" s="2">
        <v>2</v>
      </c>
      <c r="D860" s="5">
        <v>3</v>
      </c>
    </row>
    <row r="861" spans="1:5" x14ac:dyDescent="0.25">
      <c r="A861">
        <v>860</v>
      </c>
      <c r="C861" s="2">
        <v>2</v>
      </c>
      <c r="D861" s="5">
        <v>3</v>
      </c>
    </row>
    <row r="862" spans="1:5" x14ac:dyDescent="0.25">
      <c r="A862">
        <v>861</v>
      </c>
      <c r="C862" s="2">
        <v>2</v>
      </c>
      <c r="D862" s="5">
        <v>3</v>
      </c>
    </row>
    <row r="863" spans="1:5" x14ac:dyDescent="0.25">
      <c r="A863">
        <v>862</v>
      </c>
      <c r="C863" s="2">
        <v>2</v>
      </c>
    </row>
    <row r="864" spans="1:5" x14ac:dyDescent="0.25">
      <c r="A864">
        <v>863</v>
      </c>
      <c r="C864" s="2">
        <v>2</v>
      </c>
    </row>
    <row r="865" spans="1:6" x14ac:dyDescent="0.25">
      <c r="A865">
        <v>864</v>
      </c>
      <c r="B865" s="3">
        <v>1</v>
      </c>
      <c r="C865" s="2">
        <v>2</v>
      </c>
    </row>
    <row r="866" spans="1:6" x14ac:dyDescent="0.25">
      <c r="A866">
        <v>865</v>
      </c>
      <c r="B866" s="3">
        <v>1</v>
      </c>
      <c r="C866" s="2">
        <v>2</v>
      </c>
    </row>
    <row r="867" spans="1:6" x14ac:dyDescent="0.25">
      <c r="A867">
        <v>866</v>
      </c>
      <c r="B867" s="3">
        <v>1</v>
      </c>
      <c r="C867" s="2">
        <v>2</v>
      </c>
    </row>
    <row r="868" spans="1:6" x14ac:dyDescent="0.25">
      <c r="A868">
        <v>867</v>
      </c>
      <c r="B868" s="3">
        <v>1</v>
      </c>
      <c r="C868" s="2">
        <v>2</v>
      </c>
    </row>
    <row r="869" spans="1:6" x14ac:dyDescent="0.25">
      <c r="A869">
        <v>868</v>
      </c>
      <c r="B869" s="3">
        <v>1</v>
      </c>
      <c r="C869" s="2">
        <v>2</v>
      </c>
    </row>
    <row r="870" spans="1:6" x14ac:dyDescent="0.25">
      <c r="A870">
        <v>869</v>
      </c>
      <c r="B870" s="3">
        <v>1</v>
      </c>
    </row>
    <row r="871" spans="1:6" x14ac:dyDescent="0.25">
      <c r="A871">
        <v>870</v>
      </c>
      <c r="B871" s="3">
        <v>1</v>
      </c>
      <c r="F871" t="s">
        <v>22</v>
      </c>
    </row>
    <row r="872" spans="1:6" x14ac:dyDescent="0.25">
      <c r="A872">
        <v>871</v>
      </c>
    </row>
    <row r="873" spans="1:6" x14ac:dyDescent="0.25">
      <c r="A873">
        <v>872</v>
      </c>
      <c r="F873" t="s">
        <v>22</v>
      </c>
    </row>
    <row r="874" spans="1:6" x14ac:dyDescent="0.25">
      <c r="A874">
        <v>873</v>
      </c>
      <c r="B874" s="3">
        <v>1</v>
      </c>
      <c r="E874" s="4">
        <v>4</v>
      </c>
    </row>
    <row r="875" spans="1:6" x14ac:dyDescent="0.25">
      <c r="A875">
        <v>874</v>
      </c>
      <c r="B875" s="3">
        <v>1</v>
      </c>
      <c r="E875" s="4">
        <v>4</v>
      </c>
    </row>
    <row r="876" spans="1:6" x14ac:dyDescent="0.25">
      <c r="A876">
        <v>875</v>
      </c>
      <c r="B876" s="3">
        <v>1</v>
      </c>
      <c r="E876" s="4">
        <v>4</v>
      </c>
    </row>
    <row r="877" spans="1:6" x14ac:dyDescent="0.25">
      <c r="A877">
        <v>876</v>
      </c>
      <c r="B877" s="3">
        <v>1</v>
      </c>
      <c r="E877" s="4">
        <v>4</v>
      </c>
    </row>
    <row r="878" spans="1:6" x14ac:dyDescent="0.25">
      <c r="A878">
        <v>877</v>
      </c>
      <c r="B878" s="3">
        <v>1</v>
      </c>
      <c r="E878" s="4">
        <v>4</v>
      </c>
    </row>
    <row r="879" spans="1:6" x14ac:dyDescent="0.25">
      <c r="A879">
        <v>878</v>
      </c>
      <c r="B879" s="3">
        <v>1</v>
      </c>
      <c r="E879" s="4">
        <v>4</v>
      </c>
    </row>
    <row r="880" spans="1:6" x14ac:dyDescent="0.25">
      <c r="A880">
        <v>879</v>
      </c>
      <c r="B880" s="3">
        <v>1</v>
      </c>
      <c r="E880" s="4">
        <v>4</v>
      </c>
    </row>
    <row r="881" spans="1:5" x14ac:dyDescent="0.25">
      <c r="A881">
        <v>880</v>
      </c>
      <c r="B881" s="3">
        <v>1</v>
      </c>
      <c r="E881" s="4">
        <v>4</v>
      </c>
    </row>
    <row r="882" spans="1:5" x14ac:dyDescent="0.25">
      <c r="A882">
        <v>881</v>
      </c>
      <c r="B882" s="3">
        <v>1</v>
      </c>
      <c r="E882" s="4">
        <v>4</v>
      </c>
    </row>
    <row r="883" spans="1:5" x14ac:dyDescent="0.25">
      <c r="A883">
        <v>882</v>
      </c>
      <c r="B883" s="3">
        <v>1</v>
      </c>
      <c r="E883" s="4">
        <v>4</v>
      </c>
    </row>
    <row r="884" spans="1:5" x14ac:dyDescent="0.25">
      <c r="A884">
        <v>883</v>
      </c>
    </row>
    <row r="885" spans="1:5" x14ac:dyDescent="0.25">
      <c r="A885">
        <v>884</v>
      </c>
      <c r="C885" s="2">
        <v>2</v>
      </c>
    </row>
    <row r="886" spans="1:5" x14ac:dyDescent="0.25">
      <c r="A886">
        <v>885</v>
      </c>
      <c r="C886" s="2">
        <v>2</v>
      </c>
    </row>
    <row r="887" spans="1:5" x14ac:dyDescent="0.25">
      <c r="A887">
        <v>886</v>
      </c>
      <c r="C887" s="2">
        <v>2</v>
      </c>
      <c r="D887" s="5">
        <v>3</v>
      </c>
    </row>
    <row r="888" spans="1:5" x14ac:dyDescent="0.25">
      <c r="A888">
        <v>887</v>
      </c>
      <c r="C888" s="2">
        <v>2</v>
      </c>
      <c r="D888" s="5">
        <v>3</v>
      </c>
    </row>
    <row r="889" spans="1:5" x14ac:dyDescent="0.25">
      <c r="A889">
        <v>888</v>
      </c>
      <c r="C889" s="2">
        <v>2</v>
      </c>
      <c r="D889" s="5">
        <v>3</v>
      </c>
    </row>
    <row r="890" spans="1:5" x14ac:dyDescent="0.25">
      <c r="A890">
        <v>889</v>
      </c>
      <c r="C890" s="2">
        <v>2</v>
      </c>
      <c r="D890" s="5">
        <v>3</v>
      </c>
    </row>
    <row r="891" spans="1:5" x14ac:dyDescent="0.25">
      <c r="A891">
        <v>890</v>
      </c>
      <c r="C891" s="2">
        <v>2</v>
      </c>
      <c r="D891" s="5">
        <v>3</v>
      </c>
    </row>
    <row r="892" spans="1:5" x14ac:dyDescent="0.25">
      <c r="A892">
        <v>891</v>
      </c>
      <c r="C892" s="2">
        <v>2</v>
      </c>
      <c r="D892" s="5">
        <v>3</v>
      </c>
    </row>
    <row r="893" spans="1:5" x14ac:dyDescent="0.25">
      <c r="A893">
        <v>892</v>
      </c>
      <c r="C893" s="2">
        <v>2</v>
      </c>
      <c r="D893" s="5">
        <v>3</v>
      </c>
    </row>
    <row r="894" spans="1:5" x14ac:dyDescent="0.25">
      <c r="A894">
        <v>893</v>
      </c>
      <c r="C894" s="2">
        <v>2</v>
      </c>
      <c r="D894" s="5">
        <v>3</v>
      </c>
    </row>
    <row r="895" spans="1:5" x14ac:dyDescent="0.25">
      <c r="A895">
        <v>894</v>
      </c>
      <c r="D895" s="5">
        <v>3</v>
      </c>
    </row>
    <row r="896" spans="1:5" x14ac:dyDescent="0.25">
      <c r="A896">
        <v>895</v>
      </c>
      <c r="D896" s="5">
        <v>3</v>
      </c>
      <c r="E896" s="4">
        <v>4</v>
      </c>
    </row>
    <row r="897" spans="1:5" x14ac:dyDescent="0.25">
      <c r="A897">
        <v>896</v>
      </c>
      <c r="B897" s="3">
        <v>1</v>
      </c>
      <c r="E897" s="4">
        <v>4</v>
      </c>
    </row>
    <row r="898" spans="1:5" x14ac:dyDescent="0.25">
      <c r="A898">
        <v>897</v>
      </c>
      <c r="B898" s="3">
        <v>1</v>
      </c>
      <c r="E898" s="4">
        <v>4</v>
      </c>
    </row>
    <row r="899" spans="1:5" x14ac:dyDescent="0.25">
      <c r="A899">
        <v>898</v>
      </c>
      <c r="B899" s="3">
        <v>1</v>
      </c>
      <c r="E899" s="4">
        <v>4</v>
      </c>
    </row>
    <row r="900" spans="1:5" x14ac:dyDescent="0.25">
      <c r="A900">
        <v>899</v>
      </c>
      <c r="B900" s="3">
        <v>1</v>
      </c>
      <c r="E900" s="4">
        <v>4</v>
      </c>
    </row>
    <row r="901" spans="1:5" x14ac:dyDescent="0.25">
      <c r="A901">
        <v>900</v>
      </c>
      <c r="B901" s="3">
        <v>1</v>
      </c>
      <c r="E901" s="4">
        <v>4</v>
      </c>
    </row>
    <row r="902" spans="1:5" x14ac:dyDescent="0.25">
      <c r="A902">
        <v>901</v>
      </c>
      <c r="B902" s="3">
        <v>1</v>
      </c>
      <c r="E902" s="4">
        <v>4</v>
      </c>
    </row>
    <row r="903" spans="1:5" x14ac:dyDescent="0.25">
      <c r="A903">
        <v>902</v>
      </c>
      <c r="B903" s="3">
        <v>1</v>
      </c>
      <c r="E903" s="4">
        <v>4</v>
      </c>
    </row>
    <row r="904" spans="1:5" x14ac:dyDescent="0.25">
      <c r="A904">
        <v>903</v>
      </c>
      <c r="B904" s="3">
        <v>1</v>
      </c>
      <c r="E904" s="4">
        <v>4</v>
      </c>
    </row>
    <row r="905" spans="1:5" x14ac:dyDescent="0.25">
      <c r="A905">
        <v>904</v>
      </c>
      <c r="B905" s="3">
        <v>1</v>
      </c>
    </row>
    <row r="906" spans="1:5" x14ac:dyDescent="0.25">
      <c r="A906">
        <v>905</v>
      </c>
      <c r="B906" s="3">
        <v>1</v>
      </c>
    </row>
    <row r="907" spans="1:5" x14ac:dyDescent="0.25">
      <c r="A907">
        <v>906</v>
      </c>
      <c r="C907" s="2">
        <v>2</v>
      </c>
    </row>
    <row r="908" spans="1:5" x14ac:dyDescent="0.25">
      <c r="A908">
        <v>907</v>
      </c>
      <c r="C908" s="2">
        <v>2</v>
      </c>
    </row>
    <row r="909" spans="1:5" x14ac:dyDescent="0.25">
      <c r="A909">
        <v>908</v>
      </c>
      <c r="C909" s="2">
        <v>2</v>
      </c>
    </row>
    <row r="910" spans="1:5" x14ac:dyDescent="0.25">
      <c r="A910">
        <v>909</v>
      </c>
      <c r="C910" s="2">
        <v>2</v>
      </c>
    </row>
    <row r="911" spans="1:5" x14ac:dyDescent="0.25">
      <c r="A911">
        <v>910</v>
      </c>
      <c r="C911" s="2">
        <v>2</v>
      </c>
      <c r="D911" s="5">
        <v>3</v>
      </c>
    </row>
    <row r="912" spans="1:5" x14ac:dyDescent="0.25">
      <c r="A912">
        <v>911</v>
      </c>
      <c r="C912" s="2">
        <v>2</v>
      </c>
      <c r="D912" s="5">
        <v>3</v>
      </c>
    </row>
    <row r="913" spans="1:5" x14ac:dyDescent="0.25">
      <c r="A913">
        <v>912</v>
      </c>
      <c r="C913" s="2">
        <v>2</v>
      </c>
      <c r="D913" s="5">
        <v>3</v>
      </c>
    </row>
    <row r="914" spans="1:5" x14ac:dyDescent="0.25">
      <c r="A914">
        <v>913</v>
      </c>
      <c r="C914" s="2">
        <v>2</v>
      </c>
      <c r="D914" s="5">
        <v>3</v>
      </c>
    </row>
    <row r="915" spans="1:5" x14ac:dyDescent="0.25">
      <c r="A915">
        <v>914</v>
      </c>
      <c r="C915" s="2">
        <v>2</v>
      </c>
      <c r="D915" s="5">
        <v>3</v>
      </c>
    </row>
    <row r="916" spans="1:5" x14ac:dyDescent="0.25">
      <c r="A916">
        <v>915</v>
      </c>
      <c r="D916" s="5">
        <v>3</v>
      </c>
      <c r="E916" s="4">
        <v>4</v>
      </c>
    </row>
    <row r="917" spans="1:5" x14ac:dyDescent="0.25">
      <c r="A917">
        <v>916</v>
      </c>
      <c r="D917" s="5">
        <v>3</v>
      </c>
      <c r="E917" s="4">
        <v>4</v>
      </c>
    </row>
    <row r="918" spans="1:5" x14ac:dyDescent="0.25">
      <c r="A918">
        <v>917</v>
      </c>
      <c r="D918" s="5">
        <v>3</v>
      </c>
      <c r="E918" s="4">
        <v>4</v>
      </c>
    </row>
    <row r="919" spans="1:5" x14ac:dyDescent="0.25">
      <c r="A919">
        <v>918</v>
      </c>
      <c r="D919" s="5">
        <v>3</v>
      </c>
      <c r="E919" s="4">
        <v>4</v>
      </c>
    </row>
    <row r="920" spans="1:5" x14ac:dyDescent="0.25">
      <c r="A920">
        <v>919</v>
      </c>
      <c r="E920" s="4">
        <v>4</v>
      </c>
    </row>
    <row r="921" spans="1:5" x14ac:dyDescent="0.25">
      <c r="A921">
        <v>920</v>
      </c>
      <c r="B921" s="3">
        <v>1</v>
      </c>
      <c r="E921" s="4">
        <v>4</v>
      </c>
    </row>
    <row r="922" spans="1:5" x14ac:dyDescent="0.25">
      <c r="A922">
        <v>921</v>
      </c>
      <c r="B922" s="3">
        <v>1</v>
      </c>
      <c r="E922" s="4">
        <v>4</v>
      </c>
    </row>
    <row r="923" spans="1:5" x14ac:dyDescent="0.25">
      <c r="A923">
        <v>922</v>
      </c>
      <c r="B923" s="3">
        <v>1</v>
      </c>
      <c r="E923" s="4">
        <v>4</v>
      </c>
    </row>
    <row r="924" spans="1:5" x14ac:dyDescent="0.25">
      <c r="A924">
        <v>923</v>
      </c>
      <c r="B924" s="3">
        <v>1</v>
      </c>
    </row>
    <row r="925" spans="1:5" x14ac:dyDescent="0.25">
      <c r="A925">
        <v>924</v>
      </c>
      <c r="B925" s="3">
        <v>1</v>
      </c>
    </row>
    <row r="926" spans="1:5" x14ac:dyDescent="0.25">
      <c r="A926">
        <v>925</v>
      </c>
      <c r="B926" s="3">
        <v>1</v>
      </c>
    </row>
    <row r="927" spans="1:5" x14ac:dyDescent="0.25">
      <c r="A927">
        <v>926</v>
      </c>
      <c r="B927" s="3">
        <v>1</v>
      </c>
    </row>
    <row r="928" spans="1:5" x14ac:dyDescent="0.25">
      <c r="A928">
        <v>927</v>
      </c>
      <c r="B928" s="3">
        <v>1</v>
      </c>
      <c r="C928" s="2">
        <v>2</v>
      </c>
    </row>
    <row r="929" spans="1:5" x14ac:dyDescent="0.25">
      <c r="A929">
        <v>928</v>
      </c>
      <c r="B929" s="3">
        <v>1</v>
      </c>
      <c r="C929" s="2">
        <v>2</v>
      </c>
    </row>
    <row r="930" spans="1:5" x14ac:dyDescent="0.25">
      <c r="A930">
        <v>929</v>
      </c>
      <c r="B930" s="3">
        <v>1</v>
      </c>
      <c r="C930" s="2">
        <v>2</v>
      </c>
    </row>
    <row r="931" spans="1:5" x14ac:dyDescent="0.25">
      <c r="A931">
        <v>930</v>
      </c>
      <c r="C931" s="2">
        <v>2</v>
      </c>
    </row>
    <row r="932" spans="1:5" x14ac:dyDescent="0.25">
      <c r="A932">
        <v>931</v>
      </c>
      <c r="C932" s="2">
        <v>2</v>
      </c>
    </row>
    <row r="933" spans="1:5" x14ac:dyDescent="0.25">
      <c r="A933">
        <v>932</v>
      </c>
      <c r="C933" s="2">
        <v>2</v>
      </c>
    </row>
    <row r="934" spans="1:5" x14ac:dyDescent="0.25">
      <c r="A934">
        <v>933</v>
      </c>
      <c r="C934" s="2">
        <v>2</v>
      </c>
    </row>
    <row r="935" spans="1:5" x14ac:dyDescent="0.25">
      <c r="A935">
        <v>934</v>
      </c>
      <c r="C935" s="2">
        <v>2</v>
      </c>
    </row>
    <row r="936" spans="1:5" x14ac:dyDescent="0.25">
      <c r="A936">
        <v>935</v>
      </c>
      <c r="C936" s="2">
        <v>2</v>
      </c>
      <c r="D936" s="5">
        <v>3</v>
      </c>
      <c r="E936" s="4">
        <v>4</v>
      </c>
    </row>
    <row r="937" spans="1:5" x14ac:dyDescent="0.25">
      <c r="A937">
        <v>936</v>
      </c>
      <c r="D937" s="5">
        <v>3</v>
      </c>
      <c r="E937" s="4">
        <v>4</v>
      </c>
    </row>
    <row r="938" spans="1:5" x14ac:dyDescent="0.25">
      <c r="A938">
        <v>937</v>
      </c>
      <c r="D938" s="5">
        <v>3</v>
      </c>
      <c r="E938" s="4">
        <v>4</v>
      </c>
    </row>
    <row r="939" spans="1:5" x14ac:dyDescent="0.25">
      <c r="A939">
        <v>938</v>
      </c>
      <c r="D939" s="5">
        <v>3</v>
      </c>
      <c r="E939" s="4">
        <v>4</v>
      </c>
    </row>
    <row r="940" spans="1:5" x14ac:dyDescent="0.25">
      <c r="A940">
        <v>939</v>
      </c>
      <c r="D940" s="5">
        <v>3</v>
      </c>
      <c r="E940" s="4">
        <v>4</v>
      </c>
    </row>
    <row r="941" spans="1:5" x14ac:dyDescent="0.25">
      <c r="A941">
        <v>940</v>
      </c>
      <c r="D941" s="5">
        <v>3</v>
      </c>
      <c r="E941" s="4">
        <v>4</v>
      </c>
    </row>
    <row r="942" spans="1:5" x14ac:dyDescent="0.25">
      <c r="A942">
        <v>941</v>
      </c>
      <c r="D942" s="5">
        <v>3</v>
      </c>
      <c r="E942" s="4">
        <v>4</v>
      </c>
    </row>
    <row r="943" spans="1:5" x14ac:dyDescent="0.25">
      <c r="A943">
        <v>942</v>
      </c>
      <c r="D943" s="5">
        <v>3</v>
      </c>
      <c r="E943" s="4">
        <v>4</v>
      </c>
    </row>
    <row r="944" spans="1:5" x14ac:dyDescent="0.25">
      <c r="A944">
        <v>943</v>
      </c>
      <c r="E944" s="4">
        <v>4</v>
      </c>
    </row>
    <row r="945" spans="1:5" x14ac:dyDescent="0.25">
      <c r="A945">
        <v>944</v>
      </c>
      <c r="E945" s="4">
        <v>4</v>
      </c>
    </row>
    <row r="946" spans="1:5" x14ac:dyDescent="0.25">
      <c r="A946">
        <v>945</v>
      </c>
      <c r="B946" s="3">
        <v>1</v>
      </c>
    </row>
    <row r="947" spans="1:5" x14ac:dyDescent="0.25">
      <c r="A947">
        <v>946</v>
      </c>
      <c r="B947" s="3">
        <v>1</v>
      </c>
    </row>
    <row r="948" spans="1:5" x14ac:dyDescent="0.25">
      <c r="A948">
        <v>947</v>
      </c>
      <c r="B948" s="3">
        <v>1</v>
      </c>
    </row>
    <row r="949" spans="1:5" x14ac:dyDescent="0.25">
      <c r="A949">
        <v>948</v>
      </c>
      <c r="B949" s="3">
        <v>1</v>
      </c>
    </row>
    <row r="950" spans="1:5" x14ac:dyDescent="0.25">
      <c r="A950">
        <v>949</v>
      </c>
      <c r="B950" s="3">
        <v>1</v>
      </c>
    </row>
    <row r="951" spans="1:5" x14ac:dyDescent="0.25">
      <c r="A951">
        <v>950</v>
      </c>
      <c r="B951" s="3">
        <v>1</v>
      </c>
      <c r="C951" s="2">
        <v>2</v>
      </c>
    </row>
    <row r="952" spans="1:5" x14ac:dyDescent="0.25">
      <c r="A952">
        <v>951</v>
      </c>
      <c r="B952" s="3">
        <v>1</v>
      </c>
      <c r="C952" s="2">
        <v>2</v>
      </c>
    </row>
    <row r="953" spans="1:5" x14ac:dyDescent="0.25">
      <c r="A953">
        <v>952</v>
      </c>
      <c r="B953" s="3">
        <v>1</v>
      </c>
      <c r="C953" s="2">
        <v>2</v>
      </c>
    </row>
    <row r="954" spans="1:5" x14ac:dyDescent="0.25">
      <c r="A954">
        <v>953</v>
      </c>
      <c r="C954" s="2">
        <v>2</v>
      </c>
    </row>
    <row r="955" spans="1:5" x14ac:dyDescent="0.25">
      <c r="A955">
        <v>954</v>
      </c>
      <c r="C955" s="2">
        <v>2</v>
      </c>
    </row>
    <row r="956" spans="1:5" x14ac:dyDescent="0.25">
      <c r="A956">
        <v>955</v>
      </c>
      <c r="C956" s="2">
        <v>2</v>
      </c>
    </row>
    <row r="957" spans="1:5" x14ac:dyDescent="0.25">
      <c r="A957">
        <v>956</v>
      </c>
      <c r="C957" s="2">
        <v>2</v>
      </c>
    </row>
    <row r="958" spans="1:5" x14ac:dyDescent="0.25">
      <c r="A958">
        <v>957</v>
      </c>
      <c r="C958" s="2">
        <v>2</v>
      </c>
      <c r="E958" s="4">
        <v>4</v>
      </c>
    </row>
    <row r="959" spans="1:5" x14ac:dyDescent="0.25">
      <c r="A959">
        <v>958</v>
      </c>
      <c r="D959" s="5">
        <v>3</v>
      </c>
      <c r="E959" s="4">
        <v>4</v>
      </c>
    </row>
    <row r="960" spans="1:5" x14ac:dyDescent="0.25">
      <c r="A960">
        <v>959</v>
      </c>
      <c r="D960" s="5">
        <v>3</v>
      </c>
      <c r="E960" s="4">
        <v>4</v>
      </c>
    </row>
    <row r="961" spans="1:5" x14ac:dyDescent="0.25">
      <c r="A961">
        <v>960</v>
      </c>
      <c r="D961" s="5">
        <v>3</v>
      </c>
      <c r="E961" s="4">
        <v>4</v>
      </c>
    </row>
    <row r="962" spans="1:5" x14ac:dyDescent="0.25">
      <c r="A962">
        <v>961</v>
      </c>
      <c r="D962" s="5">
        <v>3</v>
      </c>
      <c r="E962" s="4">
        <v>4</v>
      </c>
    </row>
    <row r="963" spans="1:5" x14ac:dyDescent="0.25">
      <c r="A963">
        <v>962</v>
      </c>
      <c r="D963" s="5">
        <v>3</v>
      </c>
      <c r="E963" s="4">
        <v>4</v>
      </c>
    </row>
    <row r="964" spans="1:5" x14ac:dyDescent="0.25">
      <c r="A964">
        <v>963</v>
      </c>
      <c r="D964" s="5">
        <v>3</v>
      </c>
      <c r="E964" s="4">
        <v>4</v>
      </c>
    </row>
    <row r="965" spans="1:5" x14ac:dyDescent="0.25">
      <c r="A965">
        <v>964</v>
      </c>
      <c r="D965" s="5">
        <v>3</v>
      </c>
      <c r="E965" s="4">
        <v>4</v>
      </c>
    </row>
    <row r="966" spans="1:5" x14ac:dyDescent="0.25">
      <c r="A966">
        <v>965</v>
      </c>
      <c r="D966" s="5">
        <v>3</v>
      </c>
      <c r="E966" s="4">
        <v>4</v>
      </c>
    </row>
    <row r="967" spans="1:5" x14ac:dyDescent="0.25">
      <c r="A967">
        <v>966</v>
      </c>
      <c r="B967" s="3">
        <v>1</v>
      </c>
    </row>
    <row r="968" spans="1:5" x14ac:dyDescent="0.25">
      <c r="A968">
        <v>967</v>
      </c>
      <c r="B968" s="3">
        <v>1</v>
      </c>
    </row>
    <row r="969" spans="1:5" x14ac:dyDescent="0.25">
      <c r="A969">
        <v>968</v>
      </c>
      <c r="B969" s="3">
        <v>1</v>
      </c>
    </row>
    <row r="970" spans="1:5" x14ac:dyDescent="0.25">
      <c r="A970">
        <v>969</v>
      </c>
      <c r="B970" s="3">
        <v>1</v>
      </c>
    </row>
    <row r="971" spans="1:5" x14ac:dyDescent="0.25">
      <c r="A971">
        <v>970</v>
      </c>
      <c r="B971" s="3">
        <v>1</v>
      </c>
    </row>
    <row r="972" spans="1:5" x14ac:dyDescent="0.25">
      <c r="A972">
        <v>971</v>
      </c>
      <c r="B972" s="3">
        <v>1</v>
      </c>
      <c r="C972" s="2">
        <v>2</v>
      </c>
    </row>
    <row r="973" spans="1:5" x14ac:dyDescent="0.25">
      <c r="A973">
        <v>972</v>
      </c>
      <c r="B973" s="3">
        <v>1</v>
      </c>
      <c r="C973" s="2">
        <v>2</v>
      </c>
    </row>
    <row r="974" spans="1:5" x14ac:dyDescent="0.25">
      <c r="A974">
        <v>973</v>
      </c>
      <c r="B974" s="3">
        <v>1</v>
      </c>
      <c r="C974" s="2">
        <v>2</v>
      </c>
    </row>
    <row r="975" spans="1:5" x14ac:dyDescent="0.25">
      <c r="A975">
        <v>974</v>
      </c>
      <c r="B975" s="3">
        <v>1</v>
      </c>
      <c r="C975" s="2">
        <v>2</v>
      </c>
    </row>
    <row r="976" spans="1:5" x14ac:dyDescent="0.25">
      <c r="A976">
        <v>975</v>
      </c>
      <c r="C976" s="2">
        <v>2</v>
      </c>
    </row>
    <row r="977" spans="1:5" x14ac:dyDescent="0.25">
      <c r="A977">
        <v>976</v>
      </c>
      <c r="C977" s="2">
        <v>2</v>
      </c>
    </row>
    <row r="978" spans="1:5" x14ac:dyDescent="0.25">
      <c r="A978">
        <v>977</v>
      </c>
      <c r="C978" s="2">
        <v>2</v>
      </c>
    </row>
    <row r="979" spans="1:5" x14ac:dyDescent="0.25">
      <c r="A979">
        <v>978</v>
      </c>
      <c r="C979" s="2">
        <v>2</v>
      </c>
    </row>
    <row r="980" spans="1:5" x14ac:dyDescent="0.25">
      <c r="A980">
        <v>979</v>
      </c>
      <c r="C980" s="2">
        <v>2</v>
      </c>
      <c r="D980" s="5">
        <v>3</v>
      </c>
    </row>
    <row r="981" spans="1:5" x14ac:dyDescent="0.25">
      <c r="A981">
        <v>980</v>
      </c>
      <c r="D981" s="5">
        <v>3</v>
      </c>
      <c r="E981" s="4">
        <v>4</v>
      </c>
    </row>
    <row r="982" spans="1:5" x14ac:dyDescent="0.25">
      <c r="A982">
        <v>981</v>
      </c>
      <c r="D982" s="5">
        <v>3</v>
      </c>
      <c r="E982" s="4">
        <v>4</v>
      </c>
    </row>
    <row r="983" spans="1:5" x14ac:dyDescent="0.25">
      <c r="A983">
        <v>982</v>
      </c>
      <c r="D983" s="5">
        <v>3</v>
      </c>
      <c r="E983" s="4">
        <v>4</v>
      </c>
    </row>
    <row r="984" spans="1:5" x14ac:dyDescent="0.25">
      <c r="A984">
        <v>983</v>
      </c>
      <c r="D984" s="5">
        <v>3</v>
      </c>
      <c r="E984" s="4">
        <v>4</v>
      </c>
    </row>
    <row r="985" spans="1:5" x14ac:dyDescent="0.25">
      <c r="A985">
        <v>984</v>
      </c>
      <c r="D985" s="5">
        <v>3</v>
      </c>
      <c r="E985" s="4">
        <v>4</v>
      </c>
    </row>
    <row r="986" spans="1:5" x14ac:dyDescent="0.25">
      <c r="A986">
        <v>985</v>
      </c>
      <c r="D986" s="5">
        <v>3</v>
      </c>
      <c r="E986" s="4">
        <v>4</v>
      </c>
    </row>
    <row r="987" spans="1:5" x14ac:dyDescent="0.25">
      <c r="A987">
        <v>986</v>
      </c>
      <c r="D987" s="5">
        <v>3</v>
      </c>
      <c r="E987" s="4">
        <v>4</v>
      </c>
    </row>
    <row r="988" spans="1:5" x14ac:dyDescent="0.25">
      <c r="A988">
        <v>987</v>
      </c>
      <c r="D988" s="5">
        <v>3</v>
      </c>
      <c r="E988" s="4">
        <v>4</v>
      </c>
    </row>
    <row r="989" spans="1:5" x14ac:dyDescent="0.25">
      <c r="A989">
        <v>988</v>
      </c>
      <c r="E989" s="4">
        <v>4</v>
      </c>
    </row>
    <row r="990" spans="1:5" x14ac:dyDescent="0.25">
      <c r="A990">
        <v>989</v>
      </c>
      <c r="B990" s="3">
        <v>1</v>
      </c>
    </row>
    <row r="991" spans="1:5" x14ac:dyDescent="0.25">
      <c r="A991">
        <v>990</v>
      </c>
      <c r="B991" s="3">
        <v>1</v>
      </c>
    </row>
    <row r="992" spans="1:5" x14ac:dyDescent="0.25">
      <c r="A992">
        <v>991</v>
      </c>
      <c r="B992" s="3">
        <v>1</v>
      </c>
    </row>
    <row r="993" spans="1:5" x14ac:dyDescent="0.25">
      <c r="A993">
        <v>992</v>
      </c>
      <c r="B993" s="3">
        <v>1</v>
      </c>
    </row>
    <row r="994" spans="1:5" x14ac:dyDescent="0.25">
      <c r="A994">
        <v>993</v>
      </c>
      <c r="B994" s="3">
        <v>1</v>
      </c>
      <c r="C994" s="2">
        <v>2</v>
      </c>
    </row>
    <row r="995" spans="1:5" x14ac:dyDescent="0.25">
      <c r="A995">
        <v>994</v>
      </c>
      <c r="B995" s="3">
        <v>1</v>
      </c>
      <c r="C995" s="2">
        <v>2</v>
      </c>
    </row>
    <row r="996" spans="1:5" x14ac:dyDescent="0.25">
      <c r="A996">
        <v>995</v>
      </c>
      <c r="B996" s="3">
        <v>1</v>
      </c>
      <c r="C996" s="2">
        <v>2</v>
      </c>
    </row>
    <row r="997" spans="1:5" x14ac:dyDescent="0.25">
      <c r="A997">
        <v>996</v>
      </c>
      <c r="B997" s="3">
        <v>1</v>
      </c>
      <c r="C997" s="2">
        <v>2</v>
      </c>
    </row>
    <row r="998" spans="1:5" x14ac:dyDescent="0.25">
      <c r="A998">
        <v>997</v>
      </c>
      <c r="B998" s="3">
        <v>1</v>
      </c>
      <c r="C998" s="2">
        <v>2</v>
      </c>
    </row>
    <row r="999" spans="1:5" x14ac:dyDescent="0.25">
      <c r="A999">
        <v>998</v>
      </c>
      <c r="C999" s="2">
        <v>2</v>
      </c>
    </row>
    <row r="1000" spans="1:5" x14ac:dyDescent="0.25">
      <c r="A1000">
        <v>999</v>
      </c>
      <c r="C1000" s="2">
        <v>2</v>
      </c>
    </row>
    <row r="1001" spans="1:5" x14ac:dyDescent="0.25">
      <c r="A1001">
        <v>1000</v>
      </c>
      <c r="C1001" s="2">
        <v>2</v>
      </c>
    </row>
    <row r="1002" spans="1:5" x14ac:dyDescent="0.25">
      <c r="A1002">
        <v>1001</v>
      </c>
      <c r="C1002" s="2">
        <v>2</v>
      </c>
    </row>
    <row r="1003" spans="1:5" x14ac:dyDescent="0.25">
      <c r="A1003">
        <v>1002</v>
      </c>
      <c r="D1003" s="5">
        <v>3</v>
      </c>
      <c r="E1003" s="4">
        <v>4</v>
      </c>
    </row>
    <row r="1004" spans="1:5" x14ac:dyDescent="0.25">
      <c r="A1004">
        <v>1003</v>
      </c>
      <c r="D1004" s="5">
        <v>3</v>
      </c>
      <c r="E1004" s="4">
        <v>4</v>
      </c>
    </row>
    <row r="1005" spans="1:5" x14ac:dyDescent="0.25">
      <c r="A1005">
        <v>1004</v>
      </c>
      <c r="D1005" s="5">
        <v>3</v>
      </c>
      <c r="E1005" s="4">
        <v>4</v>
      </c>
    </row>
    <row r="1006" spans="1:5" x14ac:dyDescent="0.25">
      <c r="A1006">
        <v>1005</v>
      </c>
      <c r="D1006" s="5">
        <v>3</v>
      </c>
      <c r="E1006" s="4">
        <v>4</v>
      </c>
    </row>
    <row r="1007" spans="1:5" x14ac:dyDescent="0.25">
      <c r="A1007">
        <v>1006</v>
      </c>
      <c r="D1007" s="5">
        <v>3</v>
      </c>
      <c r="E1007" s="4">
        <v>4</v>
      </c>
    </row>
    <row r="1008" spans="1:5" x14ac:dyDescent="0.25">
      <c r="A1008">
        <v>1007</v>
      </c>
      <c r="D1008" s="5">
        <v>3</v>
      </c>
      <c r="E1008" s="4">
        <v>4</v>
      </c>
    </row>
    <row r="1009" spans="1:5" x14ac:dyDescent="0.25">
      <c r="A1009">
        <v>1008</v>
      </c>
      <c r="D1009" s="5">
        <v>3</v>
      </c>
      <c r="E1009" s="4">
        <v>4</v>
      </c>
    </row>
    <row r="1010" spans="1:5" x14ac:dyDescent="0.25">
      <c r="A1010">
        <v>1009</v>
      </c>
      <c r="D1010" s="5">
        <v>3</v>
      </c>
      <c r="E1010" s="4">
        <v>4</v>
      </c>
    </row>
    <row r="1011" spans="1:5" x14ac:dyDescent="0.25">
      <c r="A1011">
        <v>1010</v>
      </c>
      <c r="D1011" s="5">
        <v>3</v>
      </c>
      <c r="E1011" s="4">
        <v>4</v>
      </c>
    </row>
    <row r="1012" spans="1:5" x14ac:dyDescent="0.25">
      <c r="A1012">
        <v>1011</v>
      </c>
      <c r="B1012" s="3">
        <v>1</v>
      </c>
      <c r="E1012" s="4">
        <v>4</v>
      </c>
    </row>
    <row r="1013" spans="1:5" x14ac:dyDescent="0.25">
      <c r="A1013">
        <v>1012</v>
      </c>
      <c r="B1013" s="3">
        <v>1</v>
      </c>
    </row>
    <row r="1014" spans="1:5" x14ac:dyDescent="0.25">
      <c r="A1014">
        <v>1013</v>
      </c>
      <c r="B1014" s="3">
        <v>1</v>
      </c>
    </row>
    <row r="1015" spans="1:5" x14ac:dyDescent="0.25">
      <c r="A1015">
        <v>1014</v>
      </c>
      <c r="B1015" s="3">
        <v>1</v>
      </c>
    </row>
    <row r="1016" spans="1:5" x14ac:dyDescent="0.25">
      <c r="A1016">
        <v>1015</v>
      </c>
      <c r="B1016" s="3">
        <v>1</v>
      </c>
    </row>
    <row r="1017" spans="1:5" x14ac:dyDescent="0.25">
      <c r="A1017">
        <v>1016</v>
      </c>
      <c r="B1017" s="3">
        <v>1</v>
      </c>
      <c r="C1017" s="2">
        <v>2</v>
      </c>
    </row>
    <row r="1018" spans="1:5" x14ac:dyDescent="0.25">
      <c r="A1018">
        <v>1017</v>
      </c>
      <c r="B1018" s="3">
        <v>1</v>
      </c>
      <c r="C1018" s="2">
        <v>2</v>
      </c>
    </row>
    <row r="1019" spans="1:5" x14ac:dyDescent="0.25">
      <c r="A1019">
        <v>1018</v>
      </c>
      <c r="B1019" s="3">
        <v>1</v>
      </c>
      <c r="C1019" s="2">
        <v>2</v>
      </c>
    </row>
    <row r="1020" spans="1:5" x14ac:dyDescent="0.25">
      <c r="A1020">
        <v>1019</v>
      </c>
      <c r="B1020" s="3">
        <v>1</v>
      </c>
      <c r="C1020" s="2">
        <v>2</v>
      </c>
    </row>
    <row r="1021" spans="1:5" x14ac:dyDescent="0.25">
      <c r="A1021">
        <v>1020</v>
      </c>
      <c r="B1021" s="3">
        <v>1</v>
      </c>
      <c r="C1021" s="2">
        <v>2</v>
      </c>
    </row>
    <row r="1022" spans="1:5" x14ac:dyDescent="0.25">
      <c r="A1022">
        <v>1021</v>
      </c>
      <c r="C1022" s="2">
        <v>2</v>
      </c>
    </row>
    <row r="1023" spans="1:5" x14ac:dyDescent="0.25">
      <c r="A1023">
        <v>1022</v>
      </c>
      <c r="C1023" s="2">
        <v>2</v>
      </c>
    </row>
    <row r="1024" spans="1:5" x14ac:dyDescent="0.25">
      <c r="A1024">
        <v>1023</v>
      </c>
      <c r="C1024" s="2">
        <v>2</v>
      </c>
    </row>
    <row r="1025" spans="1:5" x14ac:dyDescent="0.25">
      <c r="A1025">
        <v>1024</v>
      </c>
      <c r="D1025" s="5">
        <v>3</v>
      </c>
    </row>
    <row r="1026" spans="1:5" x14ac:dyDescent="0.25">
      <c r="A1026">
        <v>1025</v>
      </c>
      <c r="D1026" s="5">
        <v>3</v>
      </c>
      <c r="E1026" s="4">
        <v>4</v>
      </c>
    </row>
    <row r="1027" spans="1:5" x14ac:dyDescent="0.25">
      <c r="A1027">
        <v>1026</v>
      </c>
      <c r="D1027" s="5">
        <v>3</v>
      </c>
      <c r="E1027" s="4">
        <v>4</v>
      </c>
    </row>
    <row r="1028" spans="1:5" x14ac:dyDescent="0.25">
      <c r="A1028">
        <v>1027</v>
      </c>
      <c r="D1028" s="5">
        <v>3</v>
      </c>
      <c r="E1028" s="4">
        <v>4</v>
      </c>
    </row>
    <row r="1029" spans="1:5" x14ac:dyDescent="0.25">
      <c r="A1029">
        <v>1028</v>
      </c>
      <c r="D1029" s="5">
        <v>3</v>
      </c>
      <c r="E1029" s="4">
        <v>4</v>
      </c>
    </row>
    <row r="1030" spans="1:5" x14ac:dyDescent="0.25">
      <c r="A1030">
        <v>1029</v>
      </c>
      <c r="D1030" s="5">
        <v>3</v>
      </c>
      <c r="E1030" s="4">
        <v>4</v>
      </c>
    </row>
    <row r="1031" spans="1:5" x14ac:dyDescent="0.25">
      <c r="A1031">
        <v>1030</v>
      </c>
      <c r="D1031" s="5">
        <v>3</v>
      </c>
      <c r="E1031" s="4">
        <v>4</v>
      </c>
    </row>
    <row r="1032" spans="1:5" x14ac:dyDescent="0.25">
      <c r="A1032">
        <v>1031</v>
      </c>
      <c r="D1032" s="5">
        <v>3</v>
      </c>
      <c r="E1032" s="4">
        <v>4</v>
      </c>
    </row>
    <row r="1033" spans="1:5" x14ac:dyDescent="0.25">
      <c r="A1033">
        <v>1032</v>
      </c>
      <c r="B1033" s="3">
        <v>1</v>
      </c>
      <c r="D1033" s="5">
        <v>3</v>
      </c>
      <c r="E1033" s="4">
        <v>4</v>
      </c>
    </row>
    <row r="1034" spans="1:5" x14ac:dyDescent="0.25">
      <c r="A1034">
        <v>1033</v>
      </c>
      <c r="B1034" s="3">
        <v>1</v>
      </c>
      <c r="E1034" s="4">
        <v>4</v>
      </c>
    </row>
    <row r="1035" spans="1:5" x14ac:dyDescent="0.25">
      <c r="A1035">
        <v>1034</v>
      </c>
      <c r="B1035" s="3">
        <v>1</v>
      </c>
      <c r="E1035" s="4">
        <v>4</v>
      </c>
    </row>
    <row r="1036" spans="1:5" x14ac:dyDescent="0.25">
      <c r="A1036">
        <v>1035</v>
      </c>
      <c r="B1036" s="3">
        <v>1</v>
      </c>
    </row>
    <row r="1037" spans="1:5" x14ac:dyDescent="0.25">
      <c r="A1037">
        <v>1036</v>
      </c>
      <c r="B1037" s="3">
        <v>1</v>
      </c>
    </row>
    <row r="1038" spans="1:5" x14ac:dyDescent="0.25">
      <c r="A1038">
        <v>1037</v>
      </c>
      <c r="B1038" s="3">
        <v>1</v>
      </c>
    </row>
    <row r="1039" spans="1:5" x14ac:dyDescent="0.25">
      <c r="A1039">
        <v>1038</v>
      </c>
      <c r="B1039" s="3">
        <v>1</v>
      </c>
      <c r="C1039" s="2">
        <v>2</v>
      </c>
    </row>
    <row r="1040" spans="1:5" x14ac:dyDescent="0.25">
      <c r="A1040">
        <v>1039</v>
      </c>
      <c r="B1040" s="3">
        <v>1</v>
      </c>
      <c r="C1040" s="2">
        <v>2</v>
      </c>
    </row>
    <row r="1041" spans="1:5" x14ac:dyDescent="0.25">
      <c r="A1041">
        <v>1040</v>
      </c>
      <c r="B1041" s="3">
        <v>1</v>
      </c>
      <c r="C1041" s="2">
        <v>2</v>
      </c>
    </row>
    <row r="1042" spans="1:5" x14ac:dyDescent="0.25">
      <c r="A1042">
        <v>1041</v>
      </c>
      <c r="B1042" s="3">
        <v>1</v>
      </c>
      <c r="C1042" s="2">
        <v>2</v>
      </c>
    </row>
    <row r="1043" spans="1:5" x14ac:dyDescent="0.25">
      <c r="A1043">
        <v>1042</v>
      </c>
      <c r="C1043" s="2">
        <v>2</v>
      </c>
    </row>
    <row r="1044" spans="1:5" x14ac:dyDescent="0.25">
      <c r="A1044">
        <v>1043</v>
      </c>
      <c r="C1044" s="2">
        <v>2</v>
      </c>
    </row>
    <row r="1045" spans="1:5" x14ac:dyDescent="0.25">
      <c r="A1045">
        <v>1044</v>
      </c>
      <c r="C1045" s="2">
        <v>2</v>
      </c>
    </row>
    <row r="1046" spans="1:5" x14ac:dyDescent="0.25">
      <c r="A1046">
        <v>1045</v>
      </c>
      <c r="C1046" s="2">
        <v>2</v>
      </c>
    </row>
    <row r="1047" spans="1:5" x14ac:dyDescent="0.25">
      <c r="A1047">
        <v>1046</v>
      </c>
      <c r="C1047" s="2">
        <v>2</v>
      </c>
    </row>
    <row r="1048" spans="1:5" x14ac:dyDescent="0.25">
      <c r="A1048">
        <v>1047</v>
      </c>
      <c r="C1048" s="2">
        <v>2</v>
      </c>
      <c r="D1048" s="5">
        <v>3</v>
      </c>
      <c r="E1048" s="4">
        <v>4</v>
      </c>
    </row>
    <row r="1049" spans="1:5" x14ac:dyDescent="0.25">
      <c r="A1049">
        <v>1048</v>
      </c>
      <c r="D1049" s="5">
        <v>3</v>
      </c>
      <c r="E1049" s="4">
        <v>4</v>
      </c>
    </row>
    <row r="1050" spans="1:5" x14ac:dyDescent="0.25">
      <c r="A1050">
        <v>1049</v>
      </c>
      <c r="D1050" s="5">
        <v>3</v>
      </c>
      <c r="E1050" s="4">
        <v>4</v>
      </c>
    </row>
    <row r="1051" spans="1:5" x14ac:dyDescent="0.25">
      <c r="A1051">
        <v>1050</v>
      </c>
      <c r="D1051" s="5">
        <v>3</v>
      </c>
      <c r="E1051" s="4">
        <v>4</v>
      </c>
    </row>
    <row r="1052" spans="1:5" x14ac:dyDescent="0.25">
      <c r="A1052">
        <v>1051</v>
      </c>
      <c r="D1052" s="5">
        <v>3</v>
      </c>
      <c r="E1052" s="4">
        <v>4</v>
      </c>
    </row>
    <row r="1053" spans="1:5" x14ac:dyDescent="0.25">
      <c r="A1053">
        <v>1052</v>
      </c>
      <c r="D1053" s="5">
        <v>3</v>
      </c>
      <c r="E1053" s="4">
        <v>4</v>
      </c>
    </row>
    <row r="1054" spans="1:5" x14ac:dyDescent="0.25">
      <c r="A1054">
        <v>1053</v>
      </c>
      <c r="B1054" s="3">
        <v>1</v>
      </c>
      <c r="D1054" s="5">
        <v>3</v>
      </c>
      <c r="E1054" s="4">
        <v>4</v>
      </c>
    </row>
    <row r="1055" spans="1:5" x14ac:dyDescent="0.25">
      <c r="A1055">
        <v>1054</v>
      </c>
      <c r="B1055" s="3">
        <v>1</v>
      </c>
      <c r="D1055" s="5">
        <v>3</v>
      </c>
      <c r="E1055" s="4">
        <v>4</v>
      </c>
    </row>
    <row r="1056" spans="1:5" x14ac:dyDescent="0.25">
      <c r="A1056">
        <v>1055</v>
      </c>
      <c r="B1056" s="3">
        <v>1</v>
      </c>
      <c r="E1056" s="4">
        <v>4</v>
      </c>
    </row>
    <row r="1057" spans="1:5" x14ac:dyDescent="0.25">
      <c r="A1057">
        <v>1056</v>
      </c>
      <c r="B1057" s="3">
        <v>1</v>
      </c>
      <c r="E1057" s="4">
        <v>4</v>
      </c>
    </row>
    <row r="1058" spans="1:5" x14ac:dyDescent="0.25">
      <c r="A1058">
        <v>1057</v>
      </c>
      <c r="B1058" s="3">
        <v>1</v>
      </c>
      <c r="E1058" s="4">
        <v>4</v>
      </c>
    </row>
    <row r="1059" spans="1:5" x14ac:dyDescent="0.25">
      <c r="A1059">
        <v>1058</v>
      </c>
      <c r="B1059" s="3">
        <v>1</v>
      </c>
    </row>
    <row r="1060" spans="1:5" x14ac:dyDescent="0.25">
      <c r="A1060">
        <v>1059</v>
      </c>
      <c r="B1060" s="3">
        <v>1</v>
      </c>
    </row>
    <row r="1061" spans="1:5" x14ac:dyDescent="0.25">
      <c r="A1061">
        <v>1060</v>
      </c>
      <c r="B1061" s="3">
        <v>1</v>
      </c>
    </row>
    <row r="1062" spans="1:5" x14ac:dyDescent="0.25">
      <c r="A1062">
        <v>1061</v>
      </c>
      <c r="B1062" s="3">
        <v>1</v>
      </c>
      <c r="C1062" s="2">
        <v>2</v>
      </c>
    </row>
    <row r="1063" spans="1:5" x14ac:dyDescent="0.25">
      <c r="A1063">
        <v>1062</v>
      </c>
      <c r="B1063" s="3">
        <v>1</v>
      </c>
      <c r="C1063" s="2">
        <v>2</v>
      </c>
    </row>
    <row r="1064" spans="1:5" x14ac:dyDescent="0.25">
      <c r="A1064">
        <v>1063</v>
      </c>
      <c r="B1064" s="3">
        <v>1</v>
      </c>
      <c r="C1064" s="2">
        <v>2</v>
      </c>
    </row>
    <row r="1065" spans="1:5" x14ac:dyDescent="0.25">
      <c r="A1065">
        <v>1064</v>
      </c>
      <c r="C1065" s="2">
        <v>2</v>
      </c>
    </row>
    <row r="1066" spans="1:5" x14ac:dyDescent="0.25">
      <c r="A1066">
        <v>1065</v>
      </c>
      <c r="C1066" s="2">
        <v>2</v>
      </c>
    </row>
    <row r="1067" spans="1:5" x14ac:dyDescent="0.25">
      <c r="A1067">
        <v>1066</v>
      </c>
      <c r="C1067" s="2">
        <v>2</v>
      </c>
    </row>
    <row r="1068" spans="1:5" x14ac:dyDescent="0.25">
      <c r="A1068">
        <v>1067</v>
      </c>
      <c r="C1068" s="2">
        <v>2</v>
      </c>
    </row>
    <row r="1069" spans="1:5" x14ac:dyDescent="0.25">
      <c r="A1069">
        <v>1068</v>
      </c>
      <c r="C1069" s="2">
        <v>2</v>
      </c>
    </row>
    <row r="1070" spans="1:5" x14ac:dyDescent="0.25">
      <c r="A1070">
        <v>1069</v>
      </c>
      <c r="C1070" s="2">
        <v>2</v>
      </c>
      <c r="D1070" s="5">
        <v>3</v>
      </c>
    </row>
    <row r="1071" spans="1:5" x14ac:dyDescent="0.25">
      <c r="A1071">
        <v>1070</v>
      </c>
      <c r="C1071" s="2">
        <v>2</v>
      </c>
      <c r="D1071" s="5">
        <v>3</v>
      </c>
      <c r="E1071" s="4">
        <v>4</v>
      </c>
    </row>
    <row r="1072" spans="1:5" x14ac:dyDescent="0.25">
      <c r="A1072">
        <v>1071</v>
      </c>
      <c r="C1072" s="2">
        <v>2</v>
      </c>
      <c r="D1072" s="5">
        <v>3</v>
      </c>
      <c r="E1072" s="4">
        <v>4</v>
      </c>
    </row>
    <row r="1073" spans="1:6" x14ac:dyDescent="0.25">
      <c r="A1073">
        <v>1072</v>
      </c>
      <c r="D1073" s="5">
        <v>3</v>
      </c>
      <c r="E1073" s="4">
        <v>4</v>
      </c>
    </row>
    <row r="1074" spans="1:6" x14ac:dyDescent="0.25">
      <c r="A1074">
        <v>1073</v>
      </c>
      <c r="D1074" s="5">
        <v>3</v>
      </c>
      <c r="E1074" s="4">
        <v>4</v>
      </c>
      <c r="F1074" t="s">
        <v>22</v>
      </c>
    </row>
    <row r="1075" spans="1:6" x14ac:dyDescent="0.25">
      <c r="A1075">
        <v>1074</v>
      </c>
    </row>
    <row r="1076" spans="1:6" x14ac:dyDescent="0.25">
      <c r="A1076">
        <v>1075</v>
      </c>
      <c r="F1076" t="s">
        <v>22</v>
      </c>
    </row>
    <row r="1077" spans="1:6" x14ac:dyDescent="0.25">
      <c r="A1077">
        <v>1076</v>
      </c>
      <c r="B1077" s="3">
        <v>1</v>
      </c>
    </row>
    <row r="1078" spans="1:6" x14ac:dyDescent="0.25">
      <c r="A1078">
        <v>1077</v>
      </c>
      <c r="B1078" s="3">
        <v>1</v>
      </c>
    </row>
    <row r="1079" spans="1:6" x14ac:dyDescent="0.25">
      <c r="A1079">
        <v>1078</v>
      </c>
      <c r="B1079" s="3">
        <v>1</v>
      </c>
    </row>
    <row r="1080" spans="1:6" x14ac:dyDescent="0.25">
      <c r="A1080">
        <v>1079</v>
      </c>
      <c r="B1080" s="3">
        <v>1</v>
      </c>
    </row>
    <row r="1081" spans="1:6" x14ac:dyDescent="0.25">
      <c r="A1081">
        <v>1080</v>
      </c>
      <c r="B1081" s="3">
        <v>1</v>
      </c>
    </row>
    <row r="1082" spans="1:6" x14ac:dyDescent="0.25">
      <c r="A1082">
        <v>1081</v>
      </c>
      <c r="B1082" s="3">
        <v>1</v>
      </c>
    </row>
    <row r="1083" spans="1:6" x14ac:dyDescent="0.25">
      <c r="A1083">
        <v>1082</v>
      </c>
      <c r="B1083" s="3">
        <v>1</v>
      </c>
      <c r="E1083" s="4">
        <v>4</v>
      </c>
    </row>
    <row r="1084" spans="1:6" x14ac:dyDescent="0.25">
      <c r="A1084">
        <v>1083</v>
      </c>
      <c r="B1084" s="3">
        <v>1</v>
      </c>
      <c r="E1084" s="4">
        <v>4</v>
      </c>
    </row>
    <row r="1085" spans="1:6" x14ac:dyDescent="0.25">
      <c r="A1085">
        <v>1084</v>
      </c>
      <c r="B1085" s="3">
        <v>1</v>
      </c>
      <c r="E1085" s="4">
        <v>4</v>
      </c>
    </row>
    <row r="1086" spans="1:6" x14ac:dyDescent="0.25">
      <c r="A1086">
        <v>1085</v>
      </c>
      <c r="B1086" s="3">
        <v>1</v>
      </c>
      <c r="D1086" s="5">
        <v>3</v>
      </c>
      <c r="E1086" s="4">
        <v>4</v>
      </c>
    </row>
    <row r="1087" spans="1:6" x14ac:dyDescent="0.25">
      <c r="A1087">
        <v>1086</v>
      </c>
      <c r="B1087" s="3">
        <v>1</v>
      </c>
      <c r="D1087" s="5">
        <v>3</v>
      </c>
      <c r="E1087" s="4">
        <v>4</v>
      </c>
    </row>
    <row r="1088" spans="1:6" x14ac:dyDescent="0.25">
      <c r="A1088">
        <v>1087</v>
      </c>
      <c r="D1088" s="5">
        <v>3</v>
      </c>
      <c r="E1088" s="4">
        <v>4</v>
      </c>
    </row>
    <row r="1089" spans="1:5" x14ac:dyDescent="0.25">
      <c r="A1089">
        <v>1088</v>
      </c>
      <c r="D1089" s="5">
        <v>3</v>
      </c>
      <c r="E1089" s="4">
        <v>4</v>
      </c>
    </row>
    <row r="1090" spans="1:5" x14ac:dyDescent="0.25">
      <c r="A1090">
        <v>1089</v>
      </c>
      <c r="D1090" s="5">
        <v>3</v>
      </c>
      <c r="E1090" s="4">
        <v>4</v>
      </c>
    </row>
    <row r="1091" spans="1:5" x14ac:dyDescent="0.25">
      <c r="A1091">
        <v>1090</v>
      </c>
      <c r="D1091" s="5">
        <v>3</v>
      </c>
      <c r="E1091" s="4">
        <v>4</v>
      </c>
    </row>
    <row r="1092" spans="1:5" x14ac:dyDescent="0.25">
      <c r="A1092">
        <v>1091</v>
      </c>
      <c r="D1092" s="5">
        <v>3</v>
      </c>
      <c r="E1092" s="4">
        <v>4</v>
      </c>
    </row>
    <row r="1093" spans="1:5" x14ac:dyDescent="0.25">
      <c r="A1093">
        <v>1092</v>
      </c>
      <c r="C1093" s="2">
        <v>2</v>
      </c>
      <c r="D1093" s="5">
        <v>3</v>
      </c>
      <c r="E1093" s="4">
        <v>4</v>
      </c>
    </row>
    <row r="1094" spans="1:5" x14ac:dyDescent="0.25">
      <c r="A1094">
        <v>1093</v>
      </c>
      <c r="C1094" s="2">
        <v>2</v>
      </c>
    </row>
    <row r="1095" spans="1:5" x14ac:dyDescent="0.25">
      <c r="A1095">
        <v>1094</v>
      </c>
      <c r="C1095" s="2">
        <v>2</v>
      </c>
    </row>
    <row r="1096" spans="1:5" x14ac:dyDescent="0.25">
      <c r="A1096">
        <v>1095</v>
      </c>
      <c r="C1096" s="2">
        <v>2</v>
      </c>
    </row>
    <row r="1097" spans="1:5" x14ac:dyDescent="0.25">
      <c r="A1097">
        <v>1096</v>
      </c>
      <c r="C1097" s="2">
        <v>2</v>
      </c>
    </row>
    <row r="1098" spans="1:5" x14ac:dyDescent="0.25">
      <c r="A1098">
        <v>1097</v>
      </c>
      <c r="C1098" s="2">
        <v>2</v>
      </c>
    </row>
    <row r="1099" spans="1:5" x14ac:dyDescent="0.25">
      <c r="A1099">
        <v>1098</v>
      </c>
      <c r="B1099" s="3">
        <v>1</v>
      </c>
      <c r="C1099" s="2">
        <v>2</v>
      </c>
    </row>
    <row r="1100" spans="1:5" x14ac:dyDescent="0.25">
      <c r="A1100">
        <v>1099</v>
      </c>
      <c r="B1100" s="3">
        <v>1</v>
      </c>
      <c r="C1100" s="2">
        <v>2</v>
      </c>
    </row>
    <row r="1101" spans="1:5" x14ac:dyDescent="0.25">
      <c r="A1101">
        <v>1100</v>
      </c>
      <c r="B1101" s="3">
        <v>1</v>
      </c>
      <c r="C1101" s="2">
        <v>2</v>
      </c>
    </row>
    <row r="1102" spans="1:5" x14ac:dyDescent="0.25">
      <c r="A1102">
        <v>1101</v>
      </c>
      <c r="B1102" s="3">
        <v>1</v>
      </c>
      <c r="C1102" s="2">
        <v>2</v>
      </c>
    </row>
    <row r="1103" spans="1:5" x14ac:dyDescent="0.25">
      <c r="A1103">
        <v>1102</v>
      </c>
      <c r="B1103" s="3">
        <v>1</v>
      </c>
    </row>
    <row r="1104" spans="1:5" x14ac:dyDescent="0.25">
      <c r="A1104">
        <v>1103</v>
      </c>
      <c r="B1104" s="3">
        <v>1</v>
      </c>
    </row>
    <row r="1105" spans="1:5" x14ac:dyDescent="0.25">
      <c r="A1105">
        <v>1104</v>
      </c>
      <c r="B1105" s="3">
        <v>1</v>
      </c>
    </row>
    <row r="1106" spans="1:5" x14ac:dyDescent="0.25">
      <c r="A1106">
        <v>1105</v>
      </c>
      <c r="B1106" s="3">
        <v>1</v>
      </c>
      <c r="E1106" s="4">
        <v>4</v>
      </c>
    </row>
    <row r="1107" spans="1:5" x14ac:dyDescent="0.25">
      <c r="A1107">
        <v>1106</v>
      </c>
      <c r="B1107" s="3">
        <v>1</v>
      </c>
      <c r="D1107" s="5">
        <v>3</v>
      </c>
      <c r="E1107" s="4">
        <v>4</v>
      </c>
    </row>
    <row r="1108" spans="1:5" x14ac:dyDescent="0.25">
      <c r="A1108">
        <v>1107</v>
      </c>
      <c r="D1108" s="5">
        <v>3</v>
      </c>
      <c r="E1108" s="4">
        <v>4</v>
      </c>
    </row>
    <row r="1109" spans="1:5" x14ac:dyDescent="0.25">
      <c r="A1109">
        <v>1108</v>
      </c>
      <c r="D1109" s="5">
        <v>3</v>
      </c>
      <c r="E1109" s="4">
        <v>4</v>
      </c>
    </row>
    <row r="1110" spans="1:5" x14ac:dyDescent="0.25">
      <c r="A1110">
        <v>1109</v>
      </c>
      <c r="D1110" s="5">
        <v>3</v>
      </c>
      <c r="E1110" s="4">
        <v>4</v>
      </c>
    </row>
    <row r="1111" spans="1:5" x14ac:dyDescent="0.25">
      <c r="A1111">
        <v>1110</v>
      </c>
      <c r="D1111" s="5">
        <v>3</v>
      </c>
      <c r="E1111" s="4">
        <v>4</v>
      </c>
    </row>
    <row r="1112" spans="1:5" x14ac:dyDescent="0.25">
      <c r="A1112">
        <v>1111</v>
      </c>
      <c r="D1112" s="5">
        <v>3</v>
      </c>
      <c r="E1112" s="4">
        <v>4</v>
      </c>
    </row>
    <row r="1113" spans="1:5" x14ac:dyDescent="0.25">
      <c r="A1113">
        <v>1112</v>
      </c>
      <c r="D1113" s="5">
        <v>3</v>
      </c>
      <c r="E1113" s="4">
        <v>4</v>
      </c>
    </row>
    <row r="1114" spans="1:5" x14ac:dyDescent="0.25">
      <c r="A1114">
        <v>1113</v>
      </c>
      <c r="D1114" s="5">
        <v>3</v>
      </c>
      <c r="E1114" s="4">
        <v>4</v>
      </c>
    </row>
    <row r="1115" spans="1:5" x14ac:dyDescent="0.25">
      <c r="A1115">
        <v>1114</v>
      </c>
      <c r="C1115" s="2">
        <v>2</v>
      </c>
      <c r="D1115" s="5">
        <v>3</v>
      </c>
      <c r="E1115" s="4">
        <v>4</v>
      </c>
    </row>
    <row r="1116" spans="1:5" x14ac:dyDescent="0.25">
      <c r="A1116">
        <v>1115</v>
      </c>
      <c r="C1116" s="2">
        <v>2</v>
      </c>
    </row>
    <row r="1117" spans="1:5" x14ac:dyDescent="0.25">
      <c r="A1117">
        <v>1116</v>
      </c>
      <c r="C1117" s="2">
        <v>2</v>
      </c>
    </row>
    <row r="1118" spans="1:5" x14ac:dyDescent="0.25">
      <c r="A1118">
        <v>1117</v>
      </c>
      <c r="C1118" s="2">
        <v>2</v>
      </c>
    </row>
    <row r="1119" spans="1:5" x14ac:dyDescent="0.25">
      <c r="A1119">
        <v>1118</v>
      </c>
      <c r="C1119" s="2">
        <v>2</v>
      </c>
    </row>
    <row r="1120" spans="1:5" x14ac:dyDescent="0.25">
      <c r="A1120">
        <v>1119</v>
      </c>
      <c r="C1120" s="2">
        <v>2</v>
      </c>
    </row>
    <row r="1121" spans="1:5" x14ac:dyDescent="0.25">
      <c r="A1121">
        <v>1120</v>
      </c>
      <c r="B1121" s="3">
        <v>1</v>
      </c>
      <c r="C1121" s="2">
        <v>2</v>
      </c>
    </row>
    <row r="1122" spans="1:5" x14ac:dyDescent="0.25">
      <c r="A1122">
        <v>1121</v>
      </c>
      <c r="B1122" s="3">
        <v>1</v>
      </c>
      <c r="C1122" s="2">
        <v>2</v>
      </c>
    </row>
    <row r="1123" spans="1:5" x14ac:dyDescent="0.25">
      <c r="A1123">
        <v>1122</v>
      </c>
      <c r="B1123" s="3">
        <v>1</v>
      </c>
      <c r="C1123" s="2">
        <v>2</v>
      </c>
    </row>
    <row r="1124" spans="1:5" x14ac:dyDescent="0.25">
      <c r="A1124">
        <v>1123</v>
      </c>
      <c r="B1124" s="3">
        <v>1</v>
      </c>
    </row>
    <row r="1125" spans="1:5" x14ac:dyDescent="0.25">
      <c r="A1125">
        <v>1124</v>
      </c>
      <c r="B1125" s="3">
        <v>1</v>
      </c>
    </row>
    <row r="1126" spans="1:5" x14ac:dyDescent="0.25">
      <c r="A1126">
        <v>1125</v>
      </c>
      <c r="B1126" s="3">
        <v>1</v>
      </c>
    </row>
    <row r="1127" spans="1:5" x14ac:dyDescent="0.25">
      <c r="A1127">
        <v>1126</v>
      </c>
      <c r="B1127" s="3">
        <v>1</v>
      </c>
    </row>
    <row r="1128" spans="1:5" x14ac:dyDescent="0.25">
      <c r="A1128">
        <v>1127</v>
      </c>
      <c r="B1128" s="3">
        <v>1</v>
      </c>
      <c r="E1128" s="4">
        <v>4</v>
      </c>
    </row>
    <row r="1129" spans="1:5" x14ac:dyDescent="0.25">
      <c r="A1129">
        <v>1128</v>
      </c>
      <c r="E1129" s="4">
        <v>4</v>
      </c>
    </row>
    <row r="1130" spans="1:5" x14ac:dyDescent="0.25">
      <c r="A1130">
        <v>1129</v>
      </c>
      <c r="D1130" s="5">
        <v>3</v>
      </c>
      <c r="E1130" s="4">
        <v>4</v>
      </c>
    </row>
    <row r="1131" spans="1:5" x14ac:dyDescent="0.25">
      <c r="A1131">
        <v>1130</v>
      </c>
      <c r="D1131" s="5">
        <v>3</v>
      </c>
      <c r="E1131" s="4">
        <v>4</v>
      </c>
    </row>
    <row r="1132" spans="1:5" x14ac:dyDescent="0.25">
      <c r="A1132">
        <v>1131</v>
      </c>
      <c r="D1132" s="5">
        <v>3</v>
      </c>
      <c r="E1132" s="4">
        <v>4</v>
      </c>
    </row>
    <row r="1133" spans="1:5" x14ac:dyDescent="0.25">
      <c r="A1133">
        <v>1132</v>
      </c>
      <c r="D1133" s="5">
        <v>3</v>
      </c>
      <c r="E1133" s="4">
        <v>4</v>
      </c>
    </row>
    <row r="1134" spans="1:5" x14ac:dyDescent="0.25">
      <c r="A1134">
        <v>1133</v>
      </c>
      <c r="D1134" s="5">
        <v>3</v>
      </c>
      <c r="E1134" s="4">
        <v>4</v>
      </c>
    </row>
    <row r="1135" spans="1:5" x14ac:dyDescent="0.25">
      <c r="A1135">
        <v>1134</v>
      </c>
      <c r="D1135" s="5">
        <v>3</v>
      </c>
      <c r="E1135" s="4">
        <v>4</v>
      </c>
    </row>
    <row r="1136" spans="1:5" x14ac:dyDescent="0.25">
      <c r="A1136">
        <v>1135</v>
      </c>
      <c r="C1136" s="2">
        <v>2</v>
      </c>
      <c r="D1136" s="5">
        <v>3</v>
      </c>
      <c r="E1136" s="4">
        <v>4</v>
      </c>
    </row>
    <row r="1137" spans="1:5" x14ac:dyDescent="0.25">
      <c r="A1137">
        <v>1136</v>
      </c>
      <c r="C1137" s="2">
        <v>2</v>
      </c>
      <c r="D1137" s="5">
        <v>3</v>
      </c>
      <c r="E1137" s="4">
        <v>4</v>
      </c>
    </row>
    <row r="1138" spans="1:5" x14ac:dyDescent="0.25">
      <c r="A1138">
        <v>1137</v>
      </c>
      <c r="C1138" s="2">
        <v>2</v>
      </c>
    </row>
    <row r="1139" spans="1:5" x14ac:dyDescent="0.25">
      <c r="A1139">
        <v>1138</v>
      </c>
      <c r="C1139" s="2">
        <v>2</v>
      </c>
    </row>
    <row r="1140" spans="1:5" x14ac:dyDescent="0.25">
      <c r="A1140">
        <v>1139</v>
      </c>
      <c r="C1140" s="2">
        <v>2</v>
      </c>
    </row>
    <row r="1141" spans="1:5" x14ac:dyDescent="0.25">
      <c r="A1141">
        <v>1140</v>
      </c>
      <c r="B1141" s="3">
        <v>1</v>
      </c>
      <c r="C1141" s="2">
        <v>2</v>
      </c>
    </row>
    <row r="1142" spans="1:5" x14ac:dyDescent="0.25">
      <c r="A1142">
        <v>1141</v>
      </c>
      <c r="B1142" s="3">
        <v>1</v>
      </c>
      <c r="C1142" s="2">
        <v>2</v>
      </c>
    </row>
    <row r="1143" spans="1:5" x14ac:dyDescent="0.25">
      <c r="A1143">
        <v>1142</v>
      </c>
      <c r="B1143" s="3">
        <v>1</v>
      </c>
      <c r="C1143" s="2">
        <v>2</v>
      </c>
    </row>
    <row r="1144" spans="1:5" x14ac:dyDescent="0.25">
      <c r="A1144">
        <v>1143</v>
      </c>
      <c r="B1144" s="3">
        <v>1</v>
      </c>
      <c r="C1144" s="2">
        <v>2</v>
      </c>
    </row>
    <row r="1145" spans="1:5" x14ac:dyDescent="0.25">
      <c r="A1145">
        <v>1144</v>
      </c>
      <c r="B1145" s="3">
        <v>1</v>
      </c>
    </row>
    <row r="1146" spans="1:5" x14ac:dyDescent="0.25">
      <c r="A1146">
        <v>1145</v>
      </c>
      <c r="B1146" s="3">
        <v>1</v>
      </c>
    </row>
    <row r="1147" spans="1:5" x14ac:dyDescent="0.25">
      <c r="A1147">
        <v>1146</v>
      </c>
      <c r="B1147" s="3">
        <v>1</v>
      </c>
    </row>
    <row r="1148" spans="1:5" x14ac:dyDescent="0.25">
      <c r="A1148">
        <v>1147</v>
      </c>
      <c r="B1148" s="3">
        <v>1</v>
      </c>
    </row>
    <row r="1149" spans="1:5" x14ac:dyDescent="0.25">
      <c r="A1149">
        <v>1148</v>
      </c>
      <c r="B1149" s="3">
        <v>1</v>
      </c>
    </row>
    <row r="1150" spans="1:5" x14ac:dyDescent="0.25">
      <c r="A1150">
        <v>1149</v>
      </c>
      <c r="E1150" s="4">
        <v>4</v>
      </c>
    </row>
    <row r="1151" spans="1:5" x14ac:dyDescent="0.25">
      <c r="A1151">
        <v>1150</v>
      </c>
      <c r="D1151" s="5">
        <v>3</v>
      </c>
      <c r="E1151" s="4">
        <v>4</v>
      </c>
    </row>
    <row r="1152" spans="1:5" x14ac:dyDescent="0.25">
      <c r="A1152">
        <v>1151</v>
      </c>
      <c r="D1152" s="5">
        <v>3</v>
      </c>
      <c r="E1152" s="4">
        <v>4</v>
      </c>
    </row>
    <row r="1153" spans="1:5" x14ac:dyDescent="0.25">
      <c r="A1153">
        <v>1152</v>
      </c>
      <c r="D1153" s="5">
        <v>3</v>
      </c>
      <c r="E1153" s="4">
        <v>4</v>
      </c>
    </row>
    <row r="1154" spans="1:5" x14ac:dyDescent="0.25">
      <c r="A1154">
        <v>1153</v>
      </c>
      <c r="D1154" s="5">
        <v>3</v>
      </c>
      <c r="E1154" s="4">
        <v>4</v>
      </c>
    </row>
    <row r="1155" spans="1:5" x14ac:dyDescent="0.25">
      <c r="A1155">
        <v>1154</v>
      </c>
      <c r="D1155" s="5">
        <v>3</v>
      </c>
      <c r="E1155" s="4">
        <v>4</v>
      </c>
    </row>
    <row r="1156" spans="1:5" x14ac:dyDescent="0.25">
      <c r="A1156">
        <v>1155</v>
      </c>
      <c r="D1156" s="5">
        <v>3</v>
      </c>
      <c r="E1156" s="4">
        <v>4</v>
      </c>
    </row>
    <row r="1157" spans="1:5" x14ac:dyDescent="0.25">
      <c r="A1157">
        <v>1156</v>
      </c>
      <c r="C1157" s="2">
        <v>2</v>
      </c>
      <c r="D1157" s="5">
        <v>3</v>
      </c>
      <c r="E1157" s="4">
        <v>4</v>
      </c>
    </row>
    <row r="1158" spans="1:5" x14ac:dyDescent="0.25">
      <c r="A1158">
        <v>1157</v>
      </c>
      <c r="C1158" s="2">
        <v>2</v>
      </c>
      <c r="D1158" s="5">
        <v>3</v>
      </c>
      <c r="E1158" s="4">
        <v>4</v>
      </c>
    </row>
    <row r="1159" spans="1:5" x14ac:dyDescent="0.25">
      <c r="A1159">
        <v>1158</v>
      </c>
      <c r="C1159" s="2">
        <v>2</v>
      </c>
    </row>
    <row r="1160" spans="1:5" x14ac:dyDescent="0.25">
      <c r="A1160">
        <v>1159</v>
      </c>
      <c r="C1160" s="2">
        <v>2</v>
      </c>
    </row>
    <row r="1161" spans="1:5" x14ac:dyDescent="0.25">
      <c r="A1161">
        <v>1160</v>
      </c>
      <c r="C1161" s="2">
        <v>2</v>
      </c>
    </row>
    <row r="1162" spans="1:5" x14ac:dyDescent="0.25">
      <c r="A1162">
        <v>1161</v>
      </c>
      <c r="C1162" s="2">
        <v>2</v>
      </c>
    </row>
    <row r="1163" spans="1:5" x14ac:dyDescent="0.25">
      <c r="A1163">
        <v>1162</v>
      </c>
      <c r="C1163" s="2">
        <v>2</v>
      </c>
    </row>
    <row r="1164" spans="1:5" x14ac:dyDescent="0.25">
      <c r="A1164">
        <v>1163</v>
      </c>
      <c r="B1164" s="3">
        <v>1</v>
      </c>
      <c r="C1164" s="2">
        <v>2</v>
      </c>
    </row>
    <row r="1165" spans="1:5" x14ac:dyDescent="0.25">
      <c r="A1165">
        <v>1164</v>
      </c>
      <c r="B1165" s="3">
        <v>1</v>
      </c>
      <c r="C1165" s="2">
        <v>2</v>
      </c>
    </row>
    <row r="1166" spans="1:5" x14ac:dyDescent="0.25">
      <c r="A1166">
        <v>1165</v>
      </c>
      <c r="B1166" s="3">
        <v>1</v>
      </c>
    </row>
    <row r="1167" spans="1:5" x14ac:dyDescent="0.25">
      <c r="A1167">
        <v>1166</v>
      </c>
      <c r="B1167" s="3">
        <v>1</v>
      </c>
    </row>
    <row r="1168" spans="1:5" x14ac:dyDescent="0.25">
      <c r="A1168">
        <v>1167</v>
      </c>
      <c r="B1168" s="3">
        <v>1</v>
      </c>
    </row>
    <row r="1169" spans="1:5" x14ac:dyDescent="0.25">
      <c r="A1169">
        <v>1168</v>
      </c>
      <c r="B1169" s="3">
        <v>1</v>
      </c>
    </row>
    <row r="1170" spans="1:5" x14ac:dyDescent="0.25">
      <c r="A1170">
        <v>1169</v>
      </c>
      <c r="B1170" s="3">
        <v>1</v>
      </c>
    </row>
    <row r="1171" spans="1:5" x14ac:dyDescent="0.25">
      <c r="A1171">
        <v>1170</v>
      </c>
      <c r="B1171" s="3">
        <v>1</v>
      </c>
    </row>
    <row r="1172" spans="1:5" x14ac:dyDescent="0.25">
      <c r="A1172">
        <v>1171</v>
      </c>
      <c r="B1172" s="3">
        <v>1</v>
      </c>
    </row>
    <row r="1173" spans="1:5" x14ac:dyDescent="0.25">
      <c r="A1173">
        <v>1172</v>
      </c>
      <c r="D1173" s="5">
        <v>3</v>
      </c>
      <c r="E1173" s="4">
        <v>4</v>
      </c>
    </row>
    <row r="1174" spans="1:5" x14ac:dyDescent="0.25">
      <c r="A1174">
        <v>1173</v>
      </c>
      <c r="D1174" s="5">
        <v>3</v>
      </c>
      <c r="E1174" s="4">
        <v>4</v>
      </c>
    </row>
    <row r="1175" spans="1:5" x14ac:dyDescent="0.25">
      <c r="A1175">
        <v>1174</v>
      </c>
      <c r="D1175" s="5">
        <v>3</v>
      </c>
      <c r="E1175" s="4">
        <v>4</v>
      </c>
    </row>
    <row r="1176" spans="1:5" x14ac:dyDescent="0.25">
      <c r="A1176">
        <v>1175</v>
      </c>
      <c r="D1176" s="5">
        <v>3</v>
      </c>
      <c r="E1176" s="4">
        <v>4</v>
      </c>
    </row>
    <row r="1177" spans="1:5" x14ac:dyDescent="0.25">
      <c r="A1177">
        <v>1176</v>
      </c>
      <c r="D1177" s="5">
        <v>3</v>
      </c>
      <c r="E1177" s="4">
        <v>4</v>
      </c>
    </row>
    <row r="1178" spans="1:5" x14ac:dyDescent="0.25">
      <c r="A1178">
        <v>1177</v>
      </c>
      <c r="D1178" s="5">
        <v>3</v>
      </c>
      <c r="E1178" s="4">
        <v>4</v>
      </c>
    </row>
    <row r="1179" spans="1:5" x14ac:dyDescent="0.25">
      <c r="A1179">
        <v>1178</v>
      </c>
      <c r="D1179" s="5">
        <v>3</v>
      </c>
      <c r="E1179" s="4">
        <v>4</v>
      </c>
    </row>
    <row r="1180" spans="1:5" x14ac:dyDescent="0.25">
      <c r="A1180">
        <v>1179</v>
      </c>
      <c r="D1180" s="5">
        <v>3</v>
      </c>
      <c r="E1180" s="4">
        <v>4</v>
      </c>
    </row>
    <row r="1181" spans="1:5" x14ac:dyDescent="0.25">
      <c r="A1181">
        <v>1180</v>
      </c>
      <c r="C1181" s="2">
        <v>2</v>
      </c>
      <c r="E1181" s="4">
        <v>4</v>
      </c>
    </row>
    <row r="1182" spans="1:5" x14ac:dyDescent="0.25">
      <c r="A1182">
        <v>1181</v>
      </c>
      <c r="C1182" s="2">
        <v>2</v>
      </c>
      <c r="E1182" s="4">
        <v>4</v>
      </c>
    </row>
    <row r="1183" spans="1:5" x14ac:dyDescent="0.25">
      <c r="A1183">
        <v>1182</v>
      </c>
      <c r="C1183" s="2">
        <v>2</v>
      </c>
    </row>
    <row r="1184" spans="1:5" x14ac:dyDescent="0.25">
      <c r="A1184">
        <v>1183</v>
      </c>
      <c r="C1184" s="2">
        <v>2</v>
      </c>
    </row>
    <row r="1185" spans="1:5" x14ac:dyDescent="0.25">
      <c r="A1185">
        <v>1184</v>
      </c>
      <c r="C1185" s="2">
        <v>2</v>
      </c>
    </row>
    <row r="1186" spans="1:5" x14ac:dyDescent="0.25">
      <c r="A1186">
        <v>1185</v>
      </c>
      <c r="B1186" s="3">
        <v>1</v>
      </c>
      <c r="C1186" s="2">
        <v>2</v>
      </c>
    </row>
    <row r="1187" spans="1:5" x14ac:dyDescent="0.25">
      <c r="A1187">
        <v>1186</v>
      </c>
      <c r="B1187" s="3">
        <v>1</v>
      </c>
      <c r="C1187" s="2">
        <v>2</v>
      </c>
    </row>
    <row r="1188" spans="1:5" x14ac:dyDescent="0.25">
      <c r="A1188">
        <v>1187</v>
      </c>
      <c r="B1188" s="3">
        <v>1</v>
      </c>
      <c r="C1188" s="2">
        <v>2</v>
      </c>
    </row>
    <row r="1189" spans="1:5" x14ac:dyDescent="0.25">
      <c r="A1189">
        <v>1188</v>
      </c>
      <c r="B1189" s="3">
        <v>1</v>
      </c>
    </row>
    <row r="1190" spans="1:5" x14ac:dyDescent="0.25">
      <c r="A1190">
        <v>1189</v>
      </c>
      <c r="B1190" s="3">
        <v>1</v>
      </c>
    </row>
    <row r="1191" spans="1:5" x14ac:dyDescent="0.25">
      <c r="A1191">
        <v>1190</v>
      </c>
      <c r="B1191" s="3">
        <v>1</v>
      </c>
    </row>
    <row r="1192" spans="1:5" x14ac:dyDescent="0.25">
      <c r="A1192">
        <v>1191</v>
      </c>
      <c r="B1192" s="3">
        <v>1</v>
      </c>
    </row>
    <row r="1193" spans="1:5" x14ac:dyDescent="0.25">
      <c r="A1193">
        <v>1192</v>
      </c>
      <c r="B1193" s="3">
        <v>1</v>
      </c>
    </row>
    <row r="1194" spans="1:5" x14ac:dyDescent="0.25">
      <c r="A1194">
        <v>1193</v>
      </c>
      <c r="E1194" s="4">
        <v>4</v>
      </c>
    </row>
    <row r="1195" spans="1:5" x14ac:dyDescent="0.25">
      <c r="A1195">
        <v>1194</v>
      </c>
      <c r="D1195" s="5">
        <v>3</v>
      </c>
      <c r="E1195" s="4">
        <v>4</v>
      </c>
    </row>
    <row r="1196" spans="1:5" x14ac:dyDescent="0.25">
      <c r="A1196">
        <v>1195</v>
      </c>
      <c r="D1196" s="5">
        <v>3</v>
      </c>
      <c r="E1196" s="4">
        <v>4</v>
      </c>
    </row>
    <row r="1197" spans="1:5" x14ac:dyDescent="0.25">
      <c r="A1197">
        <v>1196</v>
      </c>
      <c r="D1197" s="5">
        <v>3</v>
      </c>
      <c r="E1197" s="4">
        <v>4</v>
      </c>
    </row>
    <row r="1198" spans="1:5" x14ac:dyDescent="0.25">
      <c r="A1198">
        <v>1197</v>
      </c>
      <c r="D1198" s="5">
        <v>3</v>
      </c>
      <c r="E1198" s="4">
        <v>4</v>
      </c>
    </row>
    <row r="1199" spans="1:5" x14ac:dyDescent="0.25">
      <c r="A1199">
        <v>1198</v>
      </c>
      <c r="D1199" s="5">
        <v>3</v>
      </c>
      <c r="E1199" s="4">
        <v>4</v>
      </c>
    </row>
    <row r="1200" spans="1:5" x14ac:dyDescent="0.25">
      <c r="A1200">
        <v>1199</v>
      </c>
      <c r="D1200" s="5">
        <v>3</v>
      </c>
      <c r="E1200" s="4">
        <v>4</v>
      </c>
    </row>
    <row r="1201" spans="1:5" x14ac:dyDescent="0.25">
      <c r="A1201">
        <v>1200</v>
      </c>
      <c r="C1201" s="2">
        <v>2</v>
      </c>
      <c r="D1201" s="5">
        <v>3</v>
      </c>
      <c r="E1201" s="4">
        <v>4</v>
      </c>
    </row>
    <row r="1202" spans="1:5" x14ac:dyDescent="0.25">
      <c r="A1202">
        <v>1201</v>
      </c>
      <c r="C1202" s="2">
        <v>2</v>
      </c>
      <c r="D1202" s="5">
        <v>3</v>
      </c>
      <c r="E1202" s="4">
        <v>4</v>
      </c>
    </row>
    <row r="1203" spans="1:5" x14ac:dyDescent="0.25">
      <c r="A1203">
        <v>1202</v>
      </c>
      <c r="C1203" s="2">
        <v>2</v>
      </c>
      <c r="D1203" s="5">
        <v>3</v>
      </c>
    </row>
    <row r="1204" spans="1:5" x14ac:dyDescent="0.25">
      <c r="A1204">
        <v>1203</v>
      </c>
      <c r="C1204" s="2">
        <v>2</v>
      </c>
    </row>
    <row r="1205" spans="1:5" x14ac:dyDescent="0.25">
      <c r="A1205">
        <v>1204</v>
      </c>
      <c r="C1205" s="2">
        <v>2</v>
      </c>
    </row>
    <row r="1206" spans="1:5" x14ac:dyDescent="0.25">
      <c r="A1206">
        <v>1205</v>
      </c>
      <c r="C1206" s="2">
        <v>2</v>
      </c>
    </row>
    <row r="1207" spans="1:5" x14ac:dyDescent="0.25">
      <c r="A1207">
        <v>1206</v>
      </c>
      <c r="C1207" s="2">
        <v>2</v>
      </c>
    </row>
    <row r="1208" spans="1:5" x14ac:dyDescent="0.25">
      <c r="A1208">
        <v>1207</v>
      </c>
      <c r="B1208" s="3">
        <v>1</v>
      </c>
      <c r="C1208" s="2">
        <v>2</v>
      </c>
    </row>
    <row r="1209" spans="1:5" x14ac:dyDescent="0.25">
      <c r="A1209">
        <v>1208</v>
      </c>
      <c r="B1209" s="3">
        <v>1</v>
      </c>
      <c r="C1209" s="2">
        <v>2</v>
      </c>
    </row>
    <row r="1210" spans="1:5" x14ac:dyDescent="0.25">
      <c r="A1210">
        <v>1209</v>
      </c>
      <c r="B1210" s="3">
        <v>1</v>
      </c>
      <c r="C1210" s="2">
        <v>2</v>
      </c>
    </row>
    <row r="1211" spans="1:5" x14ac:dyDescent="0.25">
      <c r="A1211">
        <v>1210</v>
      </c>
      <c r="B1211" s="3">
        <v>1</v>
      </c>
    </row>
    <row r="1212" spans="1:5" x14ac:dyDescent="0.25">
      <c r="A1212">
        <v>1211</v>
      </c>
      <c r="B1212" s="3">
        <v>1</v>
      </c>
    </row>
    <row r="1213" spans="1:5" x14ac:dyDescent="0.25">
      <c r="A1213">
        <v>1212</v>
      </c>
      <c r="B1213" s="3">
        <v>1</v>
      </c>
    </row>
    <row r="1214" spans="1:5" x14ac:dyDescent="0.25">
      <c r="A1214">
        <v>1213</v>
      </c>
      <c r="B1214" s="3">
        <v>1</v>
      </c>
    </row>
    <row r="1215" spans="1:5" x14ac:dyDescent="0.25">
      <c r="A1215">
        <v>1214</v>
      </c>
      <c r="B1215" s="3">
        <v>1</v>
      </c>
    </row>
    <row r="1216" spans="1:5" x14ac:dyDescent="0.25">
      <c r="A1216">
        <v>1215</v>
      </c>
      <c r="B1216" s="3">
        <v>1</v>
      </c>
      <c r="E1216" s="4">
        <v>4</v>
      </c>
    </row>
    <row r="1217" spans="1:5" x14ac:dyDescent="0.25">
      <c r="A1217">
        <v>1216</v>
      </c>
      <c r="D1217" s="5">
        <v>3</v>
      </c>
      <c r="E1217" s="4">
        <v>4</v>
      </c>
    </row>
    <row r="1218" spans="1:5" x14ac:dyDescent="0.25">
      <c r="A1218">
        <v>1217</v>
      </c>
      <c r="D1218" s="5">
        <v>3</v>
      </c>
      <c r="E1218" s="4">
        <v>4</v>
      </c>
    </row>
    <row r="1219" spans="1:5" x14ac:dyDescent="0.25">
      <c r="A1219">
        <v>1218</v>
      </c>
      <c r="D1219" s="5">
        <v>3</v>
      </c>
      <c r="E1219" s="4">
        <v>4</v>
      </c>
    </row>
    <row r="1220" spans="1:5" x14ac:dyDescent="0.25">
      <c r="A1220">
        <v>1219</v>
      </c>
      <c r="D1220" s="5">
        <v>3</v>
      </c>
      <c r="E1220" s="4">
        <v>4</v>
      </c>
    </row>
    <row r="1221" spans="1:5" x14ac:dyDescent="0.25">
      <c r="A1221">
        <v>1220</v>
      </c>
      <c r="D1221" s="5">
        <v>3</v>
      </c>
      <c r="E1221" s="4">
        <v>4</v>
      </c>
    </row>
    <row r="1222" spans="1:5" x14ac:dyDescent="0.25">
      <c r="A1222">
        <v>1221</v>
      </c>
      <c r="D1222" s="5">
        <v>3</v>
      </c>
      <c r="E1222" s="4">
        <v>4</v>
      </c>
    </row>
    <row r="1223" spans="1:5" x14ac:dyDescent="0.25">
      <c r="A1223">
        <v>1222</v>
      </c>
      <c r="C1223" s="2">
        <v>2</v>
      </c>
      <c r="D1223" s="5">
        <v>3</v>
      </c>
      <c r="E1223" s="4">
        <v>4</v>
      </c>
    </row>
    <row r="1224" spans="1:5" x14ac:dyDescent="0.25">
      <c r="A1224">
        <v>1223</v>
      </c>
      <c r="C1224" s="2">
        <v>2</v>
      </c>
      <c r="D1224" s="5">
        <v>3</v>
      </c>
      <c r="E1224" s="4">
        <v>4</v>
      </c>
    </row>
    <row r="1225" spans="1:5" x14ac:dyDescent="0.25">
      <c r="A1225">
        <v>1224</v>
      </c>
      <c r="C1225" s="2">
        <v>2</v>
      </c>
      <c r="D1225" s="5">
        <v>3</v>
      </c>
    </row>
    <row r="1226" spans="1:5" x14ac:dyDescent="0.25">
      <c r="A1226">
        <v>1225</v>
      </c>
      <c r="C1226" s="2">
        <v>2</v>
      </c>
    </row>
    <row r="1227" spans="1:5" x14ac:dyDescent="0.25">
      <c r="A1227">
        <v>1226</v>
      </c>
      <c r="C1227" s="2">
        <v>2</v>
      </c>
    </row>
    <row r="1228" spans="1:5" x14ac:dyDescent="0.25">
      <c r="A1228">
        <v>1227</v>
      </c>
      <c r="C1228" s="2">
        <v>2</v>
      </c>
    </row>
    <row r="1229" spans="1:5" x14ac:dyDescent="0.25">
      <c r="A1229">
        <v>1228</v>
      </c>
      <c r="C1229" s="2">
        <v>2</v>
      </c>
    </row>
    <row r="1230" spans="1:5" x14ac:dyDescent="0.25">
      <c r="A1230">
        <v>1229</v>
      </c>
      <c r="B1230" s="3">
        <v>1</v>
      </c>
      <c r="C1230" s="2">
        <v>2</v>
      </c>
    </row>
    <row r="1231" spans="1:5" x14ac:dyDescent="0.25">
      <c r="A1231">
        <v>1230</v>
      </c>
      <c r="B1231" s="3">
        <v>1</v>
      </c>
      <c r="C1231" s="2">
        <v>2</v>
      </c>
    </row>
    <row r="1232" spans="1:5" x14ac:dyDescent="0.25">
      <c r="A1232">
        <v>1231</v>
      </c>
      <c r="B1232" s="3">
        <v>1</v>
      </c>
      <c r="C1232" s="2">
        <v>2</v>
      </c>
    </row>
    <row r="1233" spans="1:5" x14ac:dyDescent="0.25">
      <c r="A1233">
        <v>1232</v>
      </c>
      <c r="B1233" s="3">
        <v>1</v>
      </c>
    </row>
    <row r="1234" spans="1:5" x14ac:dyDescent="0.25">
      <c r="A1234">
        <v>1233</v>
      </c>
      <c r="B1234" s="3">
        <v>1</v>
      </c>
    </row>
    <row r="1235" spans="1:5" x14ac:dyDescent="0.25">
      <c r="A1235">
        <v>1234</v>
      </c>
      <c r="B1235" s="3">
        <v>1</v>
      </c>
    </row>
    <row r="1236" spans="1:5" x14ac:dyDescent="0.25">
      <c r="A1236">
        <v>1235</v>
      </c>
      <c r="B1236" s="3">
        <v>1</v>
      </c>
    </row>
    <row r="1237" spans="1:5" x14ac:dyDescent="0.25">
      <c r="A1237">
        <v>1236</v>
      </c>
      <c r="B1237" s="3">
        <v>1</v>
      </c>
      <c r="E1237" s="4">
        <v>4</v>
      </c>
    </row>
    <row r="1238" spans="1:5" x14ac:dyDescent="0.25">
      <c r="A1238">
        <v>1237</v>
      </c>
      <c r="E1238" s="4">
        <v>4</v>
      </c>
    </row>
    <row r="1239" spans="1:5" x14ac:dyDescent="0.25">
      <c r="A1239">
        <v>1238</v>
      </c>
      <c r="D1239" s="5">
        <v>3</v>
      </c>
      <c r="E1239" s="4">
        <v>4</v>
      </c>
    </row>
    <row r="1240" spans="1:5" x14ac:dyDescent="0.25">
      <c r="A1240">
        <v>1239</v>
      </c>
      <c r="D1240" s="5">
        <v>3</v>
      </c>
      <c r="E1240" s="4">
        <v>4</v>
      </c>
    </row>
    <row r="1241" spans="1:5" x14ac:dyDescent="0.25">
      <c r="A1241">
        <v>1240</v>
      </c>
      <c r="D1241" s="5">
        <v>3</v>
      </c>
      <c r="E1241" s="4">
        <v>4</v>
      </c>
    </row>
    <row r="1242" spans="1:5" x14ac:dyDescent="0.25">
      <c r="A1242">
        <v>1241</v>
      </c>
      <c r="D1242" s="5">
        <v>3</v>
      </c>
      <c r="E1242" s="4">
        <v>4</v>
      </c>
    </row>
    <row r="1243" spans="1:5" x14ac:dyDescent="0.25">
      <c r="A1243">
        <v>1242</v>
      </c>
      <c r="D1243" s="5">
        <v>3</v>
      </c>
      <c r="E1243" s="4">
        <v>4</v>
      </c>
    </row>
    <row r="1244" spans="1:5" x14ac:dyDescent="0.25">
      <c r="A1244">
        <v>1243</v>
      </c>
      <c r="C1244" s="2">
        <v>2</v>
      </c>
      <c r="D1244" s="5">
        <v>3</v>
      </c>
      <c r="E1244" s="4">
        <v>4</v>
      </c>
    </row>
    <row r="1245" spans="1:5" x14ac:dyDescent="0.25">
      <c r="A1245">
        <v>1244</v>
      </c>
      <c r="C1245" s="2">
        <v>2</v>
      </c>
      <c r="D1245" s="5">
        <v>3</v>
      </c>
      <c r="E1245" s="4">
        <v>4</v>
      </c>
    </row>
    <row r="1246" spans="1:5" x14ac:dyDescent="0.25">
      <c r="A1246">
        <v>1245</v>
      </c>
      <c r="C1246" s="2">
        <v>2</v>
      </c>
      <c r="D1246" s="5">
        <v>3</v>
      </c>
      <c r="E1246" s="4">
        <v>4</v>
      </c>
    </row>
    <row r="1247" spans="1:5" x14ac:dyDescent="0.25">
      <c r="A1247">
        <v>1246</v>
      </c>
      <c r="C1247" s="2">
        <v>2</v>
      </c>
      <c r="D1247" s="5">
        <v>3</v>
      </c>
    </row>
    <row r="1248" spans="1:5" x14ac:dyDescent="0.25">
      <c r="A1248">
        <v>1247</v>
      </c>
      <c r="C1248" s="2">
        <v>2</v>
      </c>
    </row>
    <row r="1249" spans="1:5" x14ac:dyDescent="0.25">
      <c r="A1249">
        <v>1248</v>
      </c>
      <c r="C1249" s="2">
        <v>2</v>
      </c>
    </row>
    <row r="1250" spans="1:5" x14ac:dyDescent="0.25">
      <c r="A1250">
        <v>1249</v>
      </c>
      <c r="C1250" s="2">
        <v>2</v>
      </c>
    </row>
    <row r="1251" spans="1:5" x14ac:dyDescent="0.25">
      <c r="A1251">
        <v>1250</v>
      </c>
      <c r="C1251" s="2">
        <v>2</v>
      </c>
    </row>
    <row r="1252" spans="1:5" x14ac:dyDescent="0.25">
      <c r="A1252">
        <v>1251</v>
      </c>
      <c r="B1252" s="3">
        <v>1</v>
      </c>
      <c r="C1252" s="2">
        <v>2</v>
      </c>
    </row>
    <row r="1253" spans="1:5" x14ac:dyDescent="0.25">
      <c r="A1253">
        <v>1252</v>
      </c>
      <c r="B1253" s="3">
        <v>1</v>
      </c>
      <c r="C1253" s="2">
        <v>2</v>
      </c>
    </row>
    <row r="1254" spans="1:5" x14ac:dyDescent="0.25">
      <c r="A1254">
        <v>1253</v>
      </c>
      <c r="B1254" s="3">
        <v>1</v>
      </c>
      <c r="C1254" s="2">
        <v>2</v>
      </c>
    </row>
    <row r="1255" spans="1:5" x14ac:dyDescent="0.25">
      <c r="A1255">
        <v>1254</v>
      </c>
      <c r="B1255" s="3">
        <v>1</v>
      </c>
    </row>
    <row r="1256" spans="1:5" x14ac:dyDescent="0.25">
      <c r="A1256">
        <v>1255</v>
      </c>
      <c r="B1256" s="3">
        <v>1</v>
      </c>
    </row>
    <row r="1257" spans="1:5" x14ac:dyDescent="0.25">
      <c r="A1257">
        <v>1256</v>
      </c>
      <c r="B1257" s="3">
        <v>1</v>
      </c>
    </row>
    <row r="1258" spans="1:5" x14ac:dyDescent="0.25">
      <c r="A1258">
        <v>1257</v>
      </c>
      <c r="B1258" s="3">
        <v>1</v>
      </c>
    </row>
    <row r="1259" spans="1:5" x14ac:dyDescent="0.25">
      <c r="A1259">
        <v>1258</v>
      </c>
      <c r="B1259" s="3">
        <v>1</v>
      </c>
    </row>
    <row r="1260" spans="1:5" x14ac:dyDescent="0.25">
      <c r="A1260">
        <v>1259</v>
      </c>
      <c r="B1260" s="3">
        <v>1</v>
      </c>
      <c r="E1260" s="4">
        <v>4</v>
      </c>
    </row>
    <row r="1261" spans="1:5" x14ac:dyDescent="0.25">
      <c r="A1261">
        <v>1260</v>
      </c>
      <c r="B1261" s="3">
        <v>1</v>
      </c>
      <c r="E1261" s="4">
        <v>4</v>
      </c>
    </row>
    <row r="1262" spans="1:5" x14ac:dyDescent="0.25">
      <c r="A1262">
        <v>1261</v>
      </c>
      <c r="D1262" s="5">
        <v>3</v>
      </c>
      <c r="E1262" s="4">
        <v>4</v>
      </c>
    </row>
    <row r="1263" spans="1:5" x14ac:dyDescent="0.25">
      <c r="A1263">
        <v>1262</v>
      </c>
      <c r="D1263" s="5">
        <v>3</v>
      </c>
      <c r="E1263" s="4">
        <v>4</v>
      </c>
    </row>
    <row r="1264" spans="1:5" x14ac:dyDescent="0.25">
      <c r="A1264">
        <v>1263</v>
      </c>
      <c r="D1264" s="5">
        <v>3</v>
      </c>
      <c r="E1264" s="4">
        <v>4</v>
      </c>
    </row>
    <row r="1265" spans="1:5" x14ac:dyDescent="0.25">
      <c r="A1265">
        <v>1264</v>
      </c>
      <c r="D1265" s="5">
        <v>3</v>
      </c>
      <c r="E1265" s="4">
        <v>4</v>
      </c>
    </row>
    <row r="1266" spans="1:5" x14ac:dyDescent="0.25">
      <c r="A1266">
        <v>1265</v>
      </c>
      <c r="D1266" s="5">
        <v>3</v>
      </c>
      <c r="E1266" s="4">
        <v>4</v>
      </c>
    </row>
    <row r="1267" spans="1:5" x14ac:dyDescent="0.25">
      <c r="A1267">
        <v>1266</v>
      </c>
      <c r="C1267" s="2">
        <v>2</v>
      </c>
      <c r="D1267" s="5">
        <v>3</v>
      </c>
      <c r="E1267" s="4">
        <v>4</v>
      </c>
    </row>
    <row r="1268" spans="1:5" x14ac:dyDescent="0.25">
      <c r="A1268">
        <v>1267</v>
      </c>
      <c r="C1268" s="2">
        <v>2</v>
      </c>
      <c r="D1268" s="5">
        <v>3</v>
      </c>
      <c r="E1268" s="4">
        <v>4</v>
      </c>
    </row>
    <row r="1269" spans="1:5" x14ac:dyDescent="0.25">
      <c r="A1269">
        <v>1268</v>
      </c>
      <c r="C1269" s="2">
        <v>2</v>
      </c>
      <c r="D1269" s="5">
        <v>3</v>
      </c>
      <c r="E1269" s="4">
        <v>4</v>
      </c>
    </row>
    <row r="1270" spans="1:5" x14ac:dyDescent="0.25">
      <c r="A1270">
        <v>1269</v>
      </c>
      <c r="C1270" s="2">
        <v>2</v>
      </c>
      <c r="D1270" s="5">
        <v>3</v>
      </c>
    </row>
    <row r="1271" spans="1:5" x14ac:dyDescent="0.25">
      <c r="A1271">
        <v>1270</v>
      </c>
      <c r="C1271" s="2">
        <v>2</v>
      </c>
      <c r="D1271" s="5">
        <v>3</v>
      </c>
    </row>
    <row r="1272" spans="1:5" x14ac:dyDescent="0.25">
      <c r="A1272">
        <v>1271</v>
      </c>
      <c r="C1272" s="2">
        <v>2</v>
      </c>
      <c r="D1272" s="5">
        <v>3</v>
      </c>
    </row>
    <row r="1273" spans="1:5" x14ac:dyDescent="0.25">
      <c r="A1273">
        <v>1272</v>
      </c>
      <c r="C1273" s="2">
        <v>2</v>
      </c>
    </row>
    <row r="1274" spans="1:5" x14ac:dyDescent="0.25">
      <c r="A1274">
        <v>1273</v>
      </c>
      <c r="C1274" s="2">
        <v>2</v>
      </c>
    </row>
    <row r="1275" spans="1:5" x14ac:dyDescent="0.25">
      <c r="A1275">
        <v>1274</v>
      </c>
      <c r="B1275" s="3">
        <v>1</v>
      </c>
      <c r="C1275" s="2">
        <v>2</v>
      </c>
    </row>
    <row r="1276" spans="1:5" x14ac:dyDescent="0.25">
      <c r="A1276">
        <v>1275</v>
      </c>
      <c r="B1276" s="3">
        <v>1</v>
      </c>
      <c r="C1276" s="2">
        <v>2</v>
      </c>
    </row>
    <row r="1277" spans="1:5" x14ac:dyDescent="0.25">
      <c r="A1277">
        <v>1276</v>
      </c>
      <c r="B1277" s="3">
        <v>1</v>
      </c>
      <c r="C1277" s="2">
        <v>2</v>
      </c>
    </row>
    <row r="1278" spans="1:5" x14ac:dyDescent="0.25">
      <c r="A1278">
        <v>1277</v>
      </c>
      <c r="B1278" s="3">
        <v>1</v>
      </c>
      <c r="C1278" s="2">
        <v>2</v>
      </c>
    </row>
    <row r="1279" spans="1:5" x14ac:dyDescent="0.25">
      <c r="A1279">
        <v>1278</v>
      </c>
      <c r="B1279" s="3">
        <v>1</v>
      </c>
    </row>
    <row r="1280" spans="1:5" x14ac:dyDescent="0.25">
      <c r="A1280">
        <v>1279</v>
      </c>
      <c r="B1280" s="3">
        <v>1</v>
      </c>
    </row>
    <row r="1281" spans="1:6" x14ac:dyDescent="0.25">
      <c r="A1281">
        <v>1280</v>
      </c>
      <c r="B1281" s="3">
        <v>1</v>
      </c>
    </row>
    <row r="1282" spans="1:6" x14ac:dyDescent="0.25">
      <c r="A1282">
        <v>1281</v>
      </c>
      <c r="B1282" s="3">
        <v>1</v>
      </c>
    </row>
    <row r="1283" spans="1:6" x14ac:dyDescent="0.25">
      <c r="A1283">
        <v>1282</v>
      </c>
      <c r="B1283" s="3">
        <v>1</v>
      </c>
      <c r="E1283" s="4">
        <v>4</v>
      </c>
    </row>
    <row r="1284" spans="1:6" x14ac:dyDescent="0.25">
      <c r="A1284">
        <v>1283</v>
      </c>
      <c r="B1284" s="3">
        <v>1</v>
      </c>
      <c r="E1284" s="4">
        <v>4</v>
      </c>
    </row>
    <row r="1285" spans="1:6" x14ac:dyDescent="0.25">
      <c r="A1285">
        <v>1284</v>
      </c>
      <c r="B1285" s="3">
        <v>1</v>
      </c>
      <c r="E1285" s="4">
        <v>4</v>
      </c>
    </row>
    <row r="1286" spans="1:6" x14ac:dyDescent="0.25">
      <c r="A1286">
        <v>1285</v>
      </c>
      <c r="D1286" s="5">
        <v>3</v>
      </c>
      <c r="E1286" s="4">
        <v>4</v>
      </c>
    </row>
    <row r="1287" spans="1:6" x14ac:dyDescent="0.25">
      <c r="A1287">
        <v>1286</v>
      </c>
      <c r="D1287" s="5">
        <v>3</v>
      </c>
      <c r="E1287" s="4">
        <v>4</v>
      </c>
      <c r="F1287" t="s">
        <v>22</v>
      </c>
    </row>
    <row r="1288" spans="1:6" x14ac:dyDescent="0.25">
      <c r="A1288">
        <v>1287</v>
      </c>
    </row>
    <row r="1289" spans="1:6" x14ac:dyDescent="0.25">
      <c r="A1289">
        <v>1288</v>
      </c>
      <c r="F1289" t="s">
        <v>22</v>
      </c>
    </row>
    <row r="1290" spans="1:6" x14ac:dyDescent="0.25">
      <c r="A1290">
        <v>1289</v>
      </c>
      <c r="C1290" s="2">
        <v>2</v>
      </c>
    </row>
    <row r="1291" spans="1:6" x14ac:dyDescent="0.25">
      <c r="A1291">
        <v>1290</v>
      </c>
      <c r="C1291" s="2">
        <v>2</v>
      </c>
    </row>
    <row r="1292" spans="1:6" x14ac:dyDescent="0.25">
      <c r="A1292">
        <v>1291</v>
      </c>
      <c r="C1292" s="2">
        <v>2</v>
      </c>
    </row>
    <row r="1293" spans="1:6" x14ac:dyDescent="0.25">
      <c r="A1293">
        <v>1292</v>
      </c>
      <c r="C1293" s="2">
        <v>2</v>
      </c>
    </row>
    <row r="1294" spans="1:6" x14ac:dyDescent="0.25">
      <c r="A1294">
        <v>1293</v>
      </c>
      <c r="C1294" s="2">
        <v>2</v>
      </c>
      <c r="D1294" s="5">
        <v>3</v>
      </c>
    </row>
    <row r="1295" spans="1:6" x14ac:dyDescent="0.25">
      <c r="A1295">
        <v>1294</v>
      </c>
      <c r="C1295" s="2">
        <v>2</v>
      </c>
      <c r="D1295" s="5">
        <v>3</v>
      </c>
    </row>
    <row r="1296" spans="1:6" x14ac:dyDescent="0.25">
      <c r="A1296">
        <v>1295</v>
      </c>
      <c r="C1296" s="2">
        <v>2</v>
      </c>
      <c r="D1296" s="5">
        <v>3</v>
      </c>
    </row>
    <row r="1297" spans="1:5" x14ac:dyDescent="0.25">
      <c r="A1297">
        <v>1296</v>
      </c>
      <c r="C1297" s="2">
        <v>2</v>
      </c>
      <c r="D1297" s="5">
        <v>3</v>
      </c>
    </row>
    <row r="1298" spans="1:5" x14ac:dyDescent="0.25">
      <c r="A1298">
        <v>1297</v>
      </c>
      <c r="C1298" s="2">
        <v>2</v>
      </c>
      <c r="D1298" s="5">
        <v>3</v>
      </c>
    </row>
    <row r="1299" spans="1:5" x14ac:dyDescent="0.25">
      <c r="A1299">
        <v>1298</v>
      </c>
      <c r="C1299" s="2">
        <v>2</v>
      </c>
      <c r="D1299" s="5">
        <v>3</v>
      </c>
      <c r="E1299" s="4">
        <v>4</v>
      </c>
    </row>
    <row r="1300" spans="1:5" x14ac:dyDescent="0.25">
      <c r="A1300">
        <v>1299</v>
      </c>
      <c r="C1300" s="2">
        <v>2</v>
      </c>
      <c r="D1300" s="5">
        <v>3</v>
      </c>
      <c r="E1300" s="4">
        <v>4</v>
      </c>
    </row>
    <row r="1301" spans="1:5" x14ac:dyDescent="0.25">
      <c r="A1301">
        <v>1300</v>
      </c>
      <c r="C1301" s="2">
        <v>2</v>
      </c>
      <c r="D1301" s="5">
        <v>3</v>
      </c>
      <c r="E1301" s="4">
        <v>4</v>
      </c>
    </row>
    <row r="1302" spans="1:5" x14ac:dyDescent="0.25">
      <c r="A1302">
        <v>1301</v>
      </c>
      <c r="D1302" s="5">
        <v>3</v>
      </c>
      <c r="E1302" s="4">
        <v>4</v>
      </c>
    </row>
    <row r="1303" spans="1:5" x14ac:dyDescent="0.25">
      <c r="A1303">
        <v>1302</v>
      </c>
      <c r="D1303" s="5">
        <v>3</v>
      </c>
      <c r="E1303" s="4">
        <v>4</v>
      </c>
    </row>
    <row r="1304" spans="1:5" x14ac:dyDescent="0.25">
      <c r="A1304">
        <v>1303</v>
      </c>
      <c r="D1304" s="5">
        <v>3</v>
      </c>
      <c r="E1304" s="4">
        <v>4</v>
      </c>
    </row>
    <row r="1305" spans="1:5" x14ac:dyDescent="0.25">
      <c r="A1305">
        <v>1304</v>
      </c>
      <c r="B1305" s="3">
        <v>1</v>
      </c>
      <c r="E1305" s="4">
        <v>4</v>
      </c>
    </row>
    <row r="1306" spans="1:5" x14ac:dyDescent="0.25">
      <c r="A1306">
        <v>1305</v>
      </c>
      <c r="B1306" s="3">
        <v>1</v>
      </c>
      <c r="E1306" s="4">
        <v>4</v>
      </c>
    </row>
    <row r="1307" spans="1:5" x14ac:dyDescent="0.25">
      <c r="A1307">
        <v>1306</v>
      </c>
      <c r="B1307" s="3">
        <v>1</v>
      </c>
      <c r="E1307" s="4">
        <v>4</v>
      </c>
    </row>
    <row r="1308" spans="1:5" x14ac:dyDescent="0.25">
      <c r="A1308">
        <v>1307</v>
      </c>
      <c r="B1308" s="3">
        <v>1</v>
      </c>
      <c r="E1308" s="4">
        <v>4</v>
      </c>
    </row>
    <row r="1309" spans="1:5" x14ac:dyDescent="0.25">
      <c r="A1309">
        <v>1308</v>
      </c>
      <c r="B1309" s="3">
        <v>1</v>
      </c>
      <c r="E1309" s="4">
        <v>4</v>
      </c>
    </row>
    <row r="1310" spans="1:5" x14ac:dyDescent="0.25">
      <c r="A1310">
        <v>1309</v>
      </c>
      <c r="B1310" s="3">
        <v>1</v>
      </c>
    </row>
    <row r="1311" spans="1:5" x14ac:dyDescent="0.25">
      <c r="A1311">
        <v>1310</v>
      </c>
      <c r="B1311" s="3">
        <v>1</v>
      </c>
    </row>
    <row r="1312" spans="1:5" x14ac:dyDescent="0.25">
      <c r="A1312">
        <v>1311</v>
      </c>
      <c r="B1312" s="3">
        <v>1</v>
      </c>
    </row>
    <row r="1313" spans="1:5" x14ac:dyDescent="0.25">
      <c r="A1313">
        <v>1312</v>
      </c>
      <c r="B1313" s="3">
        <v>1</v>
      </c>
    </row>
    <row r="1314" spans="1:5" x14ac:dyDescent="0.25">
      <c r="A1314">
        <v>1313</v>
      </c>
      <c r="B1314" s="3">
        <v>1</v>
      </c>
      <c r="C1314" s="2">
        <v>2</v>
      </c>
    </row>
    <row r="1315" spans="1:5" x14ac:dyDescent="0.25">
      <c r="A1315">
        <v>1314</v>
      </c>
      <c r="B1315" s="3">
        <v>1</v>
      </c>
      <c r="C1315" s="2">
        <v>2</v>
      </c>
    </row>
    <row r="1316" spans="1:5" x14ac:dyDescent="0.25">
      <c r="A1316">
        <v>1315</v>
      </c>
      <c r="C1316" s="2">
        <v>2</v>
      </c>
    </row>
    <row r="1317" spans="1:5" x14ac:dyDescent="0.25">
      <c r="A1317">
        <v>1316</v>
      </c>
      <c r="C1317" s="2">
        <v>2</v>
      </c>
    </row>
    <row r="1318" spans="1:5" x14ac:dyDescent="0.25">
      <c r="A1318">
        <v>1317</v>
      </c>
      <c r="C1318" s="2">
        <v>2</v>
      </c>
    </row>
    <row r="1319" spans="1:5" x14ac:dyDescent="0.25">
      <c r="A1319">
        <v>1318</v>
      </c>
      <c r="C1319" s="2">
        <v>2</v>
      </c>
      <c r="D1319" s="5">
        <v>3</v>
      </c>
    </row>
    <row r="1320" spans="1:5" x14ac:dyDescent="0.25">
      <c r="A1320">
        <v>1319</v>
      </c>
      <c r="C1320" s="2">
        <v>2</v>
      </c>
      <c r="D1320" s="5">
        <v>3</v>
      </c>
    </row>
    <row r="1321" spans="1:5" x14ac:dyDescent="0.25">
      <c r="A1321">
        <v>1320</v>
      </c>
      <c r="C1321" s="2">
        <v>2</v>
      </c>
      <c r="D1321" s="5">
        <v>3</v>
      </c>
    </row>
    <row r="1322" spans="1:5" x14ac:dyDescent="0.25">
      <c r="A1322">
        <v>1321</v>
      </c>
      <c r="C1322" s="2">
        <v>2</v>
      </c>
      <c r="D1322" s="5">
        <v>3</v>
      </c>
      <c r="E1322" s="4">
        <v>4</v>
      </c>
    </row>
    <row r="1323" spans="1:5" x14ac:dyDescent="0.25">
      <c r="A1323">
        <v>1322</v>
      </c>
      <c r="C1323" s="2">
        <v>2</v>
      </c>
      <c r="D1323" s="5">
        <v>3</v>
      </c>
      <c r="E1323" s="4">
        <v>4</v>
      </c>
    </row>
    <row r="1324" spans="1:5" x14ac:dyDescent="0.25">
      <c r="A1324">
        <v>1323</v>
      </c>
      <c r="D1324" s="5">
        <v>3</v>
      </c>
      <c r="E1324" s="4">
        <v>4</v>
      </c>
    </row>
    <row r="1325" spans="1:5" x14ac:dyDescent="0.25">
      <c r="A1325">
        <v>1324</v>
      </c>
      <c r="D1325" s="5">
        <v>3</v>
      </c>
      <c r="E1325" s="4">
        <v>4</v>
      </c>
    </row>
    <row r="1326" spans="1:5" x14ac:dyDescent="0.25">
      <c r="A1326">
        <v>1325</v>
      </c>
      <c r="D1326" s="5">
        <v>3</v>
      </c>
      <c r="E1326" s="4">
        <v>4</v>
      </c>
    </row>
    <row r="1327" spans="1:5" x14ac:dyDescent="0.25">
      <c r="A1327">
        <v>1326</v>
      </c>
      <c r="D1327" s="5">
        <v>3</v>
      </c>
      <c r="E1327" s="4">
        <v>4</v>
      </c>
    </row>
    <row r="1328" spans="1:5" x14ac:dyDescent="0.25">
      <c r="A1328">
        <v>1327</v>
      </c>
      <c r="D1328" s="5">
        <v>3</v>
      </c>
      <c r="E1328" s="4">
        <v>4</v>
      </c>
    </row>
    <row r="1329" spans="1:5" x14ac:dyDescent="0.25">
      <c r="A1329">
        <v>1328</v>
      </c>
      <c r="E1329" s="4">
        <v>4</v>
      </c>
    </row>
    <row r="1330" spans="1:5" x14ac:dyDescent="0.25">
      <c r="A1330">
        <v>1329</v>
      </c>
      <c r="E1330" s="4">
        <v>4</v>
      </c>
    </row>
    <row r="1331" spans="1:5" x14ac:dyDescent="0.25">
      <c r="A1331">
        <v>1330</v>
      </c>
      <c r="B1331" s="3">
        <v>1</v>
      </c>
      <c r="E1331" s="4">
        <v>4</v>
      </c>
    </row>
    <row r="1332" spans="1:5" x14ac:dyDescent="0.25">
      <c r="A1332">
        <v>1331</v>
      </c>
      <c r="B1332" s="3">
        <v>1</v>
      </c>
    </row>
    <row r="1333" spans="1:5" x14ac:dyDescent="0.25">
      <c r="A1333">
        <v>1332</v>
      </c>
      <c r="B1333" s="3">
        <v>1</v>
      </c>
    </row>
    <row r="1334" spans="1:5" x14ac:dyDescent="0.25">
      <c r="A1334">
        <v>1333</v>
      </c>
      <c r="B1334" s="3">
        <v>1</v>
      </c>
    </row>
    <row r="1335" spans="1:5" x14ac:dyDescent="0.25">
      <c r="A1335">
        <v>1334</v>
      </c>
      <c r="B1335" s="3">
        <v>1</v>
      </c>
    </row>
    <row r="1336" spans="1:5" x14ac:dyDescent="0.25">
      <c r="A1336">
        <v>1335</v>
      </c>
      <c r="B1336" s="3">
        <v>1</v>
      </c>
    </row>
    <row r="1337" spans="1:5" x14ac:dyDescent="0.25">
      <c r="A1337">
        <v>1336</v>
      </c>
      <c r="B1337" s="3">
        <v>1</v>
      </c>
      <c r="C1337" s="2">
        <v>2</v>
      </c>
    </row>
    <row r="1338" spans="1:5" x14ac:dyDescent="0.25">
      <c r="A1338">
        <v>1337</v>
      </c>
      <c r="B1338" s="3">
        <v>1</v>
      </c>
      <c r="C1338" s="2">
        <v>2</v>
      </c>
    </row>
    <row r="1339" spans="1:5" x14ac:dyDescent="0.25">
      <c r="A1339">
        <v>1338</v>
      </c>
      <c r="B1339" s="3">
        <v>1</v>
      </c>
      <c r="C1339" s="2">
        <v>2</v>
      </c>
    </row>
    <row r="1340" spans="1:5" x14ac:dyDescent="0.25">
      <c r="A1340">
        <v>1339</v>
      </c>
      <c r="B1340" s="3">
        <v>1</v>
      </c>
      <c r="C1340" s="2">
        <v>2</v>
      </c>
    </row>
    <row r="1341" spans="1:5" x14ac:dyDescent="0.25">
      <c r="A1341">
        <v>1340</v>
      </c>
      <c r="C1341" s="2">
        <v>2</v>
      </c>
    </row>
    <row r="1342" spans="1:5" x14ac:dyDescent="0.25">
      <c r="A1342">
        <v>1341</v>
      </c>
      <c r="C1342" s="2">
        <v>2</v>
      </c>
    </row>
    <row r="1343" spans="1:5" x14ac:dyDescent="0.25">
      <c r="A1343">
        <v>1342</v>
      </c>
      <c r="C1343" s="2">
        <v>2</v>
      </c>
    </row>
    <row r="1344" spans="1:5" x14ac:dyDescent="0.25">
      <c r="A1344">
        <v>1343</v>
      </c>
      <c r="C1344" s="2">
        <v>2</v>
      </c>
      <c r="D1344" s="5">
        <v>3</v>
      </c>
    </row>
    <row r="1345" spans="1:5" x14ac:dyDescent="0.25">
      <c r="A1345">
        <v>1344</v>
      </c>
      <c r="C1345" s="2">
        <v>2</v>
      </c>
      <c r="D1345" s="5">
        <v>3</v>
      </c>
      <c r="E1345" s="4">
        <v>4</v>
      </c>
    </row>
    <row r="1346" spans="1:5" x14ac:dyDescent="0.25">
      <c r="A1346">
        <v>1345</v>
      </c>
      <c r="D1346" s="5">
        <v>3</v>
      </c>
      <c r="E1346" s="4">
        <v>4</v>
      </c>
    </row>
    <row r="1347" spans="1:5" x14ac:dyDescent="0.25">
      <c r="A1347">
        <v>1346</v>
      </c>
      <c r="D1347" s="5">
        <v>3</v>
      </c>
      <c r="E1347" s="4">
        <v>4</v>
      </c>
    </row>
    <row r="1348" spans="1:5" x14ac:dyDescent="0.25">
      <c r="A1348">
        <v>1347</v>
      </c>
      <c r="D1348" s="5">
        <v>3</v>
      </c>
      <c r="E1348" s="4">
        <v>4</v>
      </c>
    </row>
    <row r="1349" spans="1:5" x14ac:dyDescent="0.25">
      <c r="A1349">
        <v>1348</v>
      </c>
      <c r="D1349" s="5">
        <v>3</v>
      </c>
      <c r="E1349" s="4">
        <v>4</v>
      </c>
    </row>
    <row r="1350" spans="1:5" x14ac:dyDescent="0.25">
      <c r="A1350">
        <v>1349</v>
      </c>
      <c r="D1350" s="5">
        <v>3</v>
      </c>
      <c r="E1350" s="4">
        <v>4</v>
      </c>
    </row>
    <row r="1351" spans="1:5" x14ac:dyDescent="0.25">
      <c r="A1351">
        <v>1350</v>
      </c>
      <c r="D1351" s="5">
        <v>3</v>
      </c>
      <c r="E1351" s="4">
        <v>4</v>
      </c>
    </row>
    <row r="1352" spans="1:5" x14ac:dyDescent="0.25">
      <c r="A1352">
        <v>1351</v>
      </c>
      <c r="D1352" s="5">
        <v>3</v>
      </c>
      <c r="E1352" s="4">
        <v>4</v>
      </c>
    </row>
    <row r="1353" spans="1:5" x14ac:dyDescent="0.25">
      <c r="A1353">
        <v>1352</v>
      </c>
      <c r="D1353" s="5">
        <v>3</v>
      </c>
      <c r="E1353" s="4">
        <v>4</v>
      </c>
    </row>
    <row r="1354" spans="1:5" x14ac:dyDescent="0.25">
      <c r="A1354">
        <v>1353</v>
      </c>
      <c r="B1354" s="3">
        <v>1</v>
      </c>
      <c r="E1354" s="4">
        <v>4</v>
      </c>
    </row>
    <row r="1355" spans="1:5" x14ac:dyDescent="0.25">
      <c r="A1355">
        <v>1354</v>
      </c>
      <c r="B1355" s="3">
        <v>1</v>
      </c>
    </row>
    <row r="1356" spans="1:5" x14ac:dyDescent="0.25">
      <c r="A1356">
        <v>1355</v>
      </c>
      <c r="B1356" s="3">
        <v>1</v>
      </c>
    </row>
    <row r="1357" spans="1:5" x14ac:dyDescent="0.25">
      <c r="A1357">
        <v>1356</v>
      </c>
      <c r="B1357" s="3">
        <v>1</v>
      </c>
    </row>
    <row r="1358" spans="1:5" x14ac:dyDescent="0.25">
      <c r="A1358">
        <v>1357</v>
      </c>
      <c r="B1358" s="3">
        <v>1</v>
      </c>
    </row>
    <row r="1359" spans="1:5" x14ac:dyDescent="0.25">
      <c r="A1359">
        <v>1358</v>
      </c>
      <c r="B1359" s="3">
        <v>1</v>
      </c>
    </row>
    <row r="1360" spans="1:5" x14ac:dyDescent="0.25">
      <c r="A1360">
        <v>1359</v>
      </c>
      <c r="B1360" s="3">
        <v>1</v>
      </c>
      <c r="C1360" s="2">
        <v>2</v>
      </c>
    </row>
    <row r="1361" spans="1:5" x14ac:dyDescent="0.25">
      <c r="A1361">
        <v>1360</v>
      </c>
      <c r="B1361" s="3">
        <v>1</v>
      </c>
      <c r="C1361" s="2">
        <v>2</v>
      </c>
    </row>
    <row r="1362" spans="1:5" x14ac:dyDescent="0.25">
      <c r="A1362">
        <v>1361</v>
      </c>
      <c r="B1362" s="3">
        <v>1</v>
      </c>
      <c r="C1362" s="2">
        <v>2</v>
      </c>
    </row>
    <row r="1363" spans="1:5" x14ac:dyDescent="0.25">
      <c r="A1363">
        <v>1362</v>
      </c>
      <c r="B1363" s="3">
        <v>1</v>
      </c>
      <c r="C1363" s="2">
        <v>2</v>
      </c>
    </row>
    <row r="1364" spans="1:5" x14ac:dyDescent="0.25">
      <c r="A1364">
        <v>1363</v>
      </c>
      <c r="C1364" s="2">
        <v>2</v>
      </c>
    </row>
    <row r="1365" spans="1:5" x14ac:dyDescent="0.25">
      <c r="A1365">
        <v>1364</v>
      </c>
      <c r="C1365" s="2">
        <v>2</v>
      </c>
    </row>
    <row r="1366" spans="1:5" x14ac:dyDescent="0.25">
      <c r="A1366">
        <v>1365</v>
      </c>
      <c r="C1366" s="2">
        <v>2</v>
      </c>
    </row>
    <row r="1367" spans="1:5" x14ac:dyDescent="0.25">
      <c r="A1367">
        <v>1366</v>
      </c>
      <c r="C1367" s="2">
        <v>2</v>
      </c>
      <c r="D1367" s="5">
        <v>3</v>
      </c>
    </row>
    <row r="1368" spans="1:5" x14ac:dyDescent="0.25">
      <c r="A1368">
        <v>1367</v>
      </c>
      <c r="C1368" s="2">
        <v>2</v>
      </c>
      <c r="D1368" s="5">
        <v>3</v>
      </c>
      <c r="E1368" s="4">
        <v>4</v>
      </c>
    </row>
    <row r="1369" spans="1:5" x14ac:dyDescent="0.25">
      <c r="A1369">
        <v>1368</v>
      </c>
      <c r="D1369" s="5">
        <v>3</v>
      </c>
      <c r="E1369" s="4">
        <v>4</v>
      </c>
    </row>
    <row r="1370" spans="1:5" x14ac:dyDescent="0.25">
      <c r="A1370">
        <v>1369</v>
      </c>
      <c r="D1370" s="5">
        <v>3</v>
      </c>
      <c r="E1370" s="4">
        <v>4</v>
      </c>
    </row>
    <row r="1371" spans="1:5" x14ac:dyDescent="0.25">
      <c r="A1371">
        <v>1370</v>
      </c>
      <c r="D1371" s="5">
        <v>3</v>
      </c>
      <c r="E1371" s="4">
        <v>4</v>
      </c>
    </row>
    <row r="1372" spans="1:5" x14ac:dyDescent="0.25">
      <c r="A1372">
        <v>1371</v>
      </c>
      <c r="D1372" s="5">
        <v>3</v>
      </c>
      <c r="E1372" s="4">
        <v>4</v>
      </c>
    </row>
    <row r="1373" spans="1:5" x14ac:dyDescent="0.25">
      <c r="A1373">
        <v>1372</v>
      </c>
      <c r="D1373" s="5">
        <v>3</v>
      </c>
      <c r="E1373" s="4">
        <v>4</v>
      </c>
    </row>
    <row r="1374" spans="1:5" x14ac:dyDescent="0.25">
      <c r="A1374">
        <v>1373</v>
      </c>
      <c r="D1374" s="5">
        <v>3</v>
      </c>
      <c r="E1374" s="4">
        <v>4</v>
      </c>
    </row>
    <row r="1375" spans="1:5" x14ac:dyDescent="0.25">
      <c r="A1375">
        <v>1374</v>
      </c>
      <c r="B1375" s="3">
        <v>1</v>
      </c>
      <c r="D1375" s="5">
        <v>3</v>
      </c>
      <c r="E1375" s="4">
        <v>4</v>
      </c>
    </row>
    <row r="1376" spans="1:5" x14ac:dyDescent="0.25">
      <c r="A1376">
        <v>1375</v>
      </c>
      <c r="B1376" s="3">
        <v>1</v>
      </c>
      <c r="D1376" s="5">
        <v>3</v>
      </c>
      <c r="E1376" s="4">
        <v>4</v>
      </c>
    </row>
    <row r="1377" spans="1:5" x14ac:dyDescent="0.25">
      <c r="A1377">
        <v>1376</v>
      </c>
      <c r="B1377" s="3">
        <v>1</v>
      </c>
      <c r="E1377" s="4">
        <v>4</v>
      </c>
    </row>
    <row r="1378" spans="1:5" x14ac:dyDescent="0.25">
      <c r="A1378">
        <v>1377</v>
      </c>
      <c r="B1378" s="3">
        <v>1</v>
      </c>
      <c r="E1378" s="4">
        <v>4</v>
      </c>
    </row>
    <row r="1379" spans="1:5" x14ac:dyDescent="0.25">
      <c r="A1379">
        <v>1378</v>
      </c>
      <c r="B1379" s="3">
        <v>1</v>
      </c>
    </row>
    <row r="1380" spans="1:5" x14ac:dyDescent="0.25">
      <c r="A1380">
        <v>1379</v>
      </c>
      <c r="B1380" s="3">
        <v>1</v>
      </c>
    </row>
    <row r="1381" spans="1:5" x14ac:dyDescent="0.25">
      <c r="A1381">
        <v>1380</v>
      </c>
      <c r="B1381" s="3">
        <v>1</v>
      </c>
    </row>
    <row r="1382" spans="1:5" x14ac:dyDescent="0.25">
      <c r="A1382">
        <v>1381</v>
      </c>
      <c r="B1382" s="3">
        <v>1</v>
      </c>
      <c r="C1382" s="2">
        <v>2</v>
      </c>
    </row>
    <row r="1383" spans="1:5" x14ac:dyDescent="0.25">
      <c r="A1383">
        <v>1382</v>
      </c>
      <c r="B1383" s="3">
        <v>1</v>
      </c>
      <c r="C1383" s="2">
        <v>2</v>
      </c>
    </row>
    <row r="1384" spans="1:5" x14ac:dyDescent="0.25">
      <c r="A1384">
        <v>1383</v>
      </c>
      <c r="B1384" s="3">
        <v>1</v>
      </c>
      <c r="C1384" s="2">
        <v>2</v>
      </c>
    </row>
    <row r="1385" spans="1:5" x14ac:dyDescent="0.25">
      <c r="A1385">
        <v>1384</v>
      </c>
      <c r="C1385" s="2">
        <v>2</v>
      </c>
    </row>
    <row r="1386" spans="1:5" x14ac:dyDescent="0.25">
      <c r="A1386">
        <v>1385</v>
      </c>
      <c r="C1386" s="2">
        <v>2</v>
      </c>
    </row>
    <row r="1387" spans="1:5" x14ac:dyDescent="0.25">
      <c r="A1387">
        <v>1386</v>
      </c>
      <c r="C1387" s="2">
        <v>2</v>
      </c>
    </row>
    <row r="1388" spans="1:5" x14ac:dyDescent="0.25">
      <c r="A1388">
        <v>1387</v>
      </c>
      <c r="C1388" s="2">
        <v>2</v>
      </c>
    </row>
    <row r="1389" spans="1:5" x14ac:dyDescent="0.25">
      <c r="A1389">
        <v>1388</v>
      </c>
      <c r="C1389" s="2">
        <v>2</v>
      </c>
    </row>
    <row r="1390" spans="1:5" x14ac:dyDescent="0.25">
      <c r="A1390">
        <v>1389</v>
      </c>
      <c r="C1390" s="2">
        <v>2</v>
      </c>
      <c r="D1390" s="5">
        <v>3</v>
      </c>
      <c r="E1390" s="4">
        <v>4</v>
      </c>
    </row>
    <row r="1391" spans="1:5" x14ac:dyDescent="0.25">
      <c r="A1391">
        <v>1390</v>
      </c>
      <c r="D1391" s="5">
        <v>3</v>
      </c>
      <c r="E1391" s="4">
        <v>4</v>
      </c>
    </row>
    <row r="1392" spans="1:5" x14ac:dyDescent="0.25">
      <c r="A1392">
        <v>1391</v>
      </c>
      <c r="D1392" s="5">
        <v>3</v>
      </c>
      <c r="E1392" s="4">
        <v>4</v>
      </c>
    </row>
    <row r="1393" spans="1:5" x14ac:dyDescent="0.25">
      <c r="A1393">
        <v>1392</v>
      </c>
      <c r="D1393" s="5">
        <v>3</v>
      </c>
      <c r="E1393" s="4">
        <v>4</v>
      </c>
    </row>
    <row r="1394" spans="1:5" x14ac:dyDescent="0.25">
      <c r="A1394">
        <v>1393</v>
      </c>
      <c r="D1394" s="5">
        <v>3</v>
      </c>
      <c r="E1394" s="4">
        <v>4</v>
      </c>
    </row>
    <row r="1395" spans="1:5" x14ac:dyDescent="0.25">
      <c r="A1395">
        <v>1394</v>
      </c>
      <c r="D1395" s="5">
        <v>3</v>
      </c>
      <c r="E1395" s="4">
        <v>4</v>
      </c>
    </row>
    <row r="1396" spans="1:5" x14ac:dyDescent="0.25">
      <c r="A1396">
        <v>1395</v>
      </c>
      <c r="D1396" s="5">
        <v>3</v>
      </c>
      <c r="E1396" s="4">
        <v>4</v>
      </c>
    </row>
    <row r="1397" spans="1:5" x14ac:dyDescent="0.25">
      <c r="A1397">
        <v>1396</v>
      </c>
      <c r="D1397" s="5">
        <v>3</v>
      </c>
      <c r="E1397" s="4">
        <v>4</v>
      </c>
    </row>
    <row r="1398" spans="1:5" x14ac:dyDescent="0.25">
      <c r="A1398">
        <v>1397</v>
      </c>
      <c r="D1398" s="5">
        <v>3</v>
      </c>
      <c r="E1398" s="4">
        <v>4</v>
      </c>
    </row>
    <row r="1399" spans="1:5" x14ac:dyDescent="0.25">
      <c r="A1399">
        <v>1398</v>
      </c>
      <c r="D1399" s="5">
        <v>3</v>
      </c>
      <c r="E1399" s="4">
        <v>4</v>
      </c>
    </row>
    <row r="1400" spans="1:5" x14ac:dyDescent="0.25">
      <c r="A1400">
        <v>1399</v>
      </c>
      <c r="B1400" s="3">
        <v>1</v>
      </c>
      <c r="E1400" s="4">
        <v>4</v>
      </c>
    </row>
    <row r="1401" spans="1:5" x14ac:dyDescent="0.25">
      <c r="A1401">
        <v>1400</v>
      </c>
      <c r="B1401" s="3">
        <v>1</v>
      </c>
    </row>
    <row r="1402" spans="1:5" x14ac:dyDescent="0.25">
      <c r="A1402">
        <v>1401</v>
      </c>
      <c r="B1402" s="3">
        <v>1</v>
      </c>
    </row>
    <row r="1403" spans="1:5" x14ac:dyDescent="0.25">
      <c r="A1403">
        <v>1402</v>
      </c>
      <c r="B1403" s="3">
        <v>1</v>
      </c>
    </row>
    <row r="1404" spans="1:5" x14ac:dyDescent="0.25">
      <c r="A1404">
        <v>1403</v>
      </c>
      <c r="B1404" s="3">
        <v>1</v>
      </c>
    </row>
    <row r="1405" spans="1:5" x14ac:dyDescent="0.25">
      <c r="A1405">
        <v>1404</v>
      </c>
      <c r="B1405" s="3">
        <v>1</v>
      </c>
    </row>
    <row r="1406" spans="1:5" x14ac:dyDescent="0.25">
      <c r="A1406">
        <v>1405</v>
      </c>
      <c r="B1406" s="3">
        <v>1</v>
      </c>
      <c r="C1406" s="2">
        <v>2</v>
      </c>
    </row>
    <row r="1407" spans="1:5" x14ac:dyDescent="0.25">
      <c r="A1407">
        <v>1406</v>
      </c>
      <c r="B1407" s="3">
        <v>1</v>
      </c>
      <c r="C1407" s="2">
        <v>2</v>
      </c>
    </row>
    <row r="1408" spans="1:5" x14ac:dyDescent="0.25">
      <c r="A1408">
        <v>1407</v>
      </c>
      <c r="B1408" s="3">
        <v>1</v>
      </c>
      <c r="C1408" s="2">
        <v>2</v>
      </c>
    </row>
    <row r="1409" spans="1:5" x14ac:dyDescent="0.25">
      <c r="A1409">
        <v>1408</v>
      </c>
      <c r="C1409" s="2">
        <v>2</v>
      </c>
    </row>
    <row r="1410" spans="1:5" x14ac:dyDescent="0.25">
      <c r="A1410">
        <v>1409</v>
      </c>
      <c r="C1410" s="2">
        <v>2</v>
      </c>
    </row>
    <row r="1411" spans="1:5" x14ac:dyDescent="0.25">
      <c r="A1411">
        <v>1410</v>
      </c>
      <c r="C1411" s="2">
        <v>2</v>
      </c>
    </row>
    <row r="1412" spans="1:5" x14ac:dyDescent="0.25">
      <c r="A1412">
        <v>1411</v>
      </c>
      <c r="C1412" s="2">
        <v>2</v>
      </c>
    </row>
    <row r="1413" spans="1:5" x14ac:dyDescent="0.25">
      <c r="A1413">
        <v>1412</v>
      </c>
      <c r="C1413" s="2">
        <v>2</v>
      </c>
      <c r="D1413" s="5">
        <v>3</v>
      </c>
    </row>
    <row r="1414" spans="1:5" x14ac:dyDescent="0.25">
      <c r="A1414">
        <v>1413</v>
      </c>
      <c r="C1414" s="2">
        <v>2</v>
      </c>
      <c r="D1414" s="5">
        <v>3</v>
      </c>
      <c r="E1414" s="4">
        <v>4</v>
      </c>
    </row>
    <row r="1415" spans="1:5" x14ac:dyDescent="0.25">
      <c r="A1415">
        <v>1414</v>
      </c>
      <c r="D1415" s="5">
        <v>3</v>
      </c>
      <c r="E1415" s="4">
        <v>4</v>
      </c>
    </row>
    <row r="1416" spans="1:5" x14ac:dyDescent="0.25">
      <c r="A1416">
        <v>1415</v>
      </c>
      <c r="D1416" s="5">
        <v>3</v>
      </c>
      <c r="E1416" s="4">
        <v>4</v>
      </c>
    </row>
    <row r="1417" spans="1:5" x14ac:dyDescent="0.25">
      <c r="A1417">
        <v>1416</v>
      </c>
      <c r="D1417" s="5">
        <v>3</v>
      </c>
      <c r="E1417" s="4">
        <v>4</v>
      </c>
    </row>
    <row r="1418" spans="1:5" x14ac:dyDescent="0.25">
      <c r="A1418">
        <v>1417</v>
      </c>
      <c r="D1418" s="5">
        <v>3</v>
      </c>
      <c r="E1418" s="4">
        <v>4</v>
      </c>
    </row>
    <row r="1419" spans="1:5" x14ac:dyDescent="0.25">
      <c r="A1419">
        <v>1418</v>
      </c>
      <c r="D1419" s="5">
        <v>3</v>
      </c>
      <c r="E1419" s="4">
        <v>4</v>
      </c>
    </row>
    <row r="1420" spans="1:5" x14ac:dyDescent="0.25">
      <c r="A1420">
        <v>1419</v>
      </c>
      <c r="D1420" s="5">
        <v>3</v>
      </c>
      <c r="E1420" s="4">
        <v>4</v>
      </c>
    </row>
    <row r="1421" spans="1:5" x14ac:dyDescent="0.25">
      <c r="A1421">
        <v>1420</v>
      </c>
      <c r="D1421" s="5">
        <v>3</v>
      </c>
      <c r="E1421" s="4">
        <v>4</v>
      </c>
    </row>
    <row r="1422" spans="1:5" x14ac:dyDescent="0.25">
      <c r="A1422">
        <v>1421</v>
      </c>
      <c r="D1422" s="5">
        <v>3</v>
      </c>
      <c r="E1422" s="4">
        <v>4</v>
      </c>
    </row>
    <row r="1423" spans="1:5" x14ac:dyDescent="0.25">
      <c r="A1423">
        <v>1422</v>
      </c>
      <c r="B1423" s="3">
        <v>1</v>
      </c>
      <c r="E1423" s="4">
        <v>4</v>
      </c>
    </row>
    <row r="1424" spans="1:5" x14ac:dyDescent="0.25">
      <c r="A1424">
        <v>1423</v>
      </c>
      <c r="B1424" s="3">
        <v>1</v>
      </c>
    </row>
    <row r="1425" spans="1:5" x14ac:dyDescent="0.25">
      <c r="A1425">
        <v>1424</v>
      </c>
      <c r="B1425" s="3">
        <v>1</v>
      </c>
    </row>
    <row r="1426" spans="1:5" x14ac:dyDescent="0.25">
      <c r="A1426">
        <v>1425</v>
      </c>
      <c r="B1426" s="3">
        <v>1</v>
      </c>
    </row>
    <row r="1427" spans="1:5" x14ac:dyDescent="0.25">
      <c r="A1427">
        <v>1426</v>
      </c>
      <c r="B1427" s="3">
        <v>1</v>
      </c>
    </row>
    <row r="1428" spans="1:5" x14ac:dyDescent="0.25">
      <c r="A1428">
        <v>1427</v>
      </c>
      <c r="B1428" s="3">
        <v>1</v>
      </c>
    </row>
    <row r="1429" spans="1:5" x14ac:dyDescent="0.25">
      <c r="A1429">
        <v>1428</v>
      </c>
      <c r="B1429" s="3">
        <v>1</v>
      </c>
      <c r="C1429" s="2">
        <v>2</v>
      </c>
    </row>
    <row r="1430" spans="1:5" x14ac:dyDescent="0.25">
      <c r="A1430">
        <v>1429</v>
      </c>
      <c r="B1430" s="3">
        <v>1</v>
      </c>
      <c r="C1430" s="2">
        <v>2</v>
      </c>
    </row>
    <row r="1431" spans="1:5" x14ac:dyDescent="0.25">
      <c r="A1431">
        <v>1430</v>
      </c>
      <c r="B1431" s="3">
        <v>1</v>
      </c>
      <c r="C1431" s="2">
        <v>2</v>
      </c>
    </row>
    <row r="1432" spans="1:5" x14ac:dyDescent="0.25">
      <c r="A1432">
        <v>1431</v>
      </c>
      <c r="B1432" s="3">
        <v>1</v>
      </c>
      <c r="C1432" s="2">
        <v>2</v>
      </c>
    </row>
    <row r="1433" spans="1:5" x14ac:dyDescent="0.25">
      <c r="A1433">
        <v>1432</v>
      </c>
      <c r="C1433" s="2">
        <v>2</v>
      </c>
    </row>
    <row r="1434" spans="1:5" x14ac:dyDescent="0.25">
      <c r="A1434">
        <v>1433</v>
      </c>
      <c r="C1434" s="2">
        <v>2</v>
      </c>
    </row>
    <row r="1435" spans="1:5" x14ac:dyDescent="0.25">
      <c r="A1435">
        <v>1434</v>
      </c>
      <c r="C1435" s="2">
        <v>2</v>
      </c>
    </row>
    <row r="1436" spans="1:5" x14ac:dyDescent="0.25">
      <c r="A1436">
        <v>1435</v>
      </c>
      <c r="C1436" s="2">
        <v>2</v>
      </c>
      <c r="D1436" s="5">
        <v>3</v>
      </c>
      <c r="E1436" s="4">
        <v>4</v>
      </c>
    </row>
    <row r="1437" spans="1:5" x14ac:dyDescent="0.25">
      <c r="A1437">
        <v>1436</v>
      </c>
      <c r="C1437" s="2">
        <v>2</v>
      </c>
      <c r="D1437" s="5">
        <v>3</v>
      </c>
      <c r="E1437" s="4">
        <v>4</v>
      </c>
    </row>
    <row r="1438" spans="1:5" x14ac:dyDescent="0.25">
      <c r="A1438">
        <v>1437</v>
      </c>
      <c r="D1438" s="5">
        <v>3</v>
      </c>
      <c r="E1438" s="4">
        <v>4</v>
      </c>
    </row>
    <row r="1439" spans="1:5" x14ac:dyDescent="0.25">
      <c r="A1439">
        <v>1438</v>
      </c>
      <c r="D1439" s="5">
        <v>3</v>
      </c>
      <c r="E1439" s="4">
        <v>4</v>
      </c>
    </row>
    <row r="1440" spans="1:5" x14ac:dyDescent="0.25">
      <c r="A1440">
        <v>1439</v>
      </c>
      <c r="D1440" s="5">
        <v>3</v>
      </c>
      <c r="E1440" s="4">
        <v>4</v>
      </c>
    </row>
    <row r="1441" spans="1:5" x14ac:dyDescent="0.25">
      <c r="A1441">
        <v>1440</v>
      </c>
      <c r="D1441" s="5">
        <v>3</v>
      </c>
      <c r="E1441" s="4">
        <v>4</v>
      </c>
    </row>
    <row r="1442" spans="1:5" x14ac:dyDescent="0.25">
      <c r="A1442">
        <v>1441</v>
      </c>
      <c r="D1442" s="5">
        <v>3</v>
      </c>
      <c r="E1442" s="4">
        <v>4</v>
      </c>
    </row>
    <row r="1443" spans="1:5" x14ac:dyDescent="0.25">
      <c r="A1443">
        <v>1442</v>
      </c>
      <c r="D1443" s="5">
        <v>3</v>
      </c>
      <c r="E1443" s="4">
        <v>4</v>
      </c>
    </row>
    <row r="1444" spans="1:5" x14ac:dyDescent="0.25">
      <c r="A1444">
        <v>1443</v>
      </c>
      <c r="B1444" s="3">
        <v>1</v>
      </c>
      <c r="D1444" s="5">
        <v>3</v>
      </c>
      <c r="E1444" s="4">
        <v>4</v>
      </c>
    </row>
    <row r="1445" spans="1:5" x14ac:dyDescent="0.25">
      <c r="A1445">
        <v>1444</v>
      </c>
      <c r="B1445" s="3">
        <v>1</v>
      </c>
      <c r="E1445" s="4">
        <v>4</v>
      </c>
    </row>
    <row r="1446" spans="1:5" x14ac:dyDescent="0.25">
      <c r="A1446">
        <v>1445</v>
      </c>
      <c r="B1446" s="3">
        <v>1</v>
      </c>
    </row>
    <row r="1447" spans="1:5" x14ac:dyDescent="0.25">
      <c r="A1447">
        <v>1446</v>
      </c>
      <c r="B1447" s="3">
        <v>1</v>
      </c>
    </row>
    <row r="1448" spans="1:5" x14ac:dyDescent="0.25">
      <c r="A1448">
        <v>1447</v>
      </c>
      <c r="B1448" s="3">
        <v>1</v>
      </c>
    </row>
    <row r="1449" spans="1:5" x14ac:dyDescent="0.25">
      <c r="A1449">
        <v>1448</v>
      </c>
      <c r="B1449" s="3">
        <v>1</v>
      </c>
    </row>
    <row r="1450" spans="1:5" x14ac:dyDescent="0.25">
      <c r="A1450">
        <v>1449</v>
      </c>
      <c r="B1450" s="3">
        <v>1</v>
      </c>
    </row>
    <row r="1451" spans="1:5" x14ac:dyDescent="0.25">
      <c r="A1451">
        <v>1450</v>
      </c>
      <c r="B1451" s="3">
        <v>1</v>
      </c>
      <c r="C1451" s="2">
        <v>2</v>
      </c>
    </row>
    <row r="1452" spans="1:5" x14ac:dyDescent="0.25">
      <c r="A1452">
        <v>1451</v>
      </c>
      <c r="B1452" s="3">
        <v>1</v>
      </c>
      <c r="C1452" s="2">
        <v>2</v>
      </c>
    </row>
    <row r="1453" spans="1:5" x14ac:dyDescent="0.25">
      <c r="A1453">
        <v>1452</v>
      </c>
      <c r="B1453" s="3">
        <v>1</v>
      </c>
      <c r="C1453" s="2">
        <v>2</v>
      </c>
    </row>
    <row r="1454" spans="1:5" x14ac:dyDescent="0.25">
      <c r="A1454">
        <v>1453</v>
      </c>
      <c r="B1454" s="3">
        <v>1</v>
      </c>
      <c r="C1454" s="2">
        <v>2</v>
      </c>
    </row>
    <row r="1455" spans="1:5" x14ac:dyDescent="0.25">
      <c r="A1455">
        <v>1454</v>
      </c>
      <c r="C1455" s="2">
        <v>2</v>
      </c>
    </row>
    <row r="1456" spans="1:5" x14ac:dyDescent="0.25">
      <c r="A1456">
        <v>1455</v>
      </c>
      <c r="C1456" s="2">
        <v>2</v>
      </c>
    </row>
    <row r="1457" spans="1:5" x14ac:dyDescent="0.25">
      <c r="A1457">
        <v>1456</v>
      </c>
      <c r="C1457" s="2">
        <v>2</v>
      </c>
    </row>
    <row r="1458" spans="1:5" x14ac:dyDescent="0.25">
      <c r="A1458">
        <v>1457</v>
      </c>
      <c r="C1458" s="2">
        <v>2</v>
      </c>
      <c r="D1458" s="5">
        <v>3</v>
      </c>
    </row>
    <row r="1459" spans="1:5" x14ac:dyDescent="0.25">
      <c r="A1459">
        <v>1458</v>
      </c>
      <c r="C1459" s="2">
        <v>2</v>
      </c>
      <c r="D1459" s="5">
        <v>3</v>
      </c>
      <c r="E1459" s="4">
        <v>4</v>
      </c>
    </row>
    <row r="1460" spans="1:5" x14ac:dyDescent="0.25">
      <c r="A1460">
        <v>1459</v>
      </c>
      <c r="D1460" s="5">
        <v>3</v>
      </c>
      <c r="E1460" s="4">
        <v>4</v>
      </c>
    </row>
    <row r="1461" spans="1:5" x14ac:dyDescent="0.25">
      <c r="A1461">
        <v>1460</v>
      </c>
      <c r="D1461" s="5">
        <v>3</v>
      </c>
      <c r="E1461" s="4">
        <v>4</v>
      </c>
    </row>
    <row r="1462" spans="1:5" x14ac:dyDescent="0.25">
      <c r="A1462">
        <v>1461</v>
      </c>
      <c r="D1462" s="5">
        <v>3</v>
      </c>
      <c r="E1462" s="4">
        <v>4</v>
      </c>
    </row>
    <row r="1463" spans="1:5" x14ac:dyDescent="0.25">
      <c r="A1463">
        <v>1462</v>
      </c>
      <c r="D1463" s="5">
        <v>3</v>
      </c>
      <c r="E1463" s="4">
        <v>4</v>
      </c>
    </row>
    <row r="1464" spans="1:5" x14ac:dyDescent="0.25">
      <c r="A1464">
        <v>1463</v>
      </c>
      <c r="D1464" s="5">
        <v>3</v>
      </c>
      <c r="E1464" s="4">
        <v>4</v>
      </c>
    </row>
    <row r="1465" spans="1:5" x14ac:dyDescent="0.25">
      <c r="A1465">
        <v>1464</v>
      </c>
      <c r="B1465" s="3">
        <v>1</v>
      </c>
      <c r="D1465" s="5">
        <v>3</v>
      </c>
      <c r="E1465" s="4">
        <v>4</v>
      </c>
    </row>
    <row r="1466" spans="1:5" x14ac:dyDescent="0.25">
      <c r="A1466">
        <v>1465</v>
      </c>
      <c r="B1466" s="3">
        <v>1</v>
      </c>
      <c r="D1466" s="5">
        <v>3</v>
      </c>
      <c r="E1466" s="4">
        <v>4</v>
      </c>
    </row>
    <row r="1467" spans="1:5" x14ac:dyDescent="0.25">
      <c r="A1467">
        <v>1466</v>
      </c>
      <c r="B1467" s="3">
        <v>1</v>
      </c>
      <c r="D1467" s="5">
        <v>3</v>
      </c>
      <c r="E1467" s="4">
        <v>4</v>
      </c>
    </row>
    <row r="1468" spans="1:5" x14ac:dyDescent="0.25">
      <c r="A1468">
        <v>1467</v>
      </c>
      <c r="B1468" s="3">
        <v>1</v>
      </c>
      <c r="E1468" s="4">
        <v>4</v>
      </c>
    </row>
    <row r="1469" spans="1:5" x14ac:dyDescent="0.25">
      <c r="A1469">
        <v>1468</v>
      </c>
      <c r="B1469" s="3">
        <v>1</v>
      </c>
    </row>
    <row r="1470" spans="1:5" x14ac:dyDescent="0.25">
      <c r="A1470">
        <v>1469</v>
      </c>
      <c r="B1470" s="3">
        <v>1</v>
      </c>
    </row>
    <row r="1471" spans="1:5" x14ac:dyDescent="0.25">
      <c r="A1471">
        <v>1470</v>
      </c>
      <c r="B1471" s="3">
        <v>1</v>
      </c>
    </row>
    <row r="1472" spans="1:5" x14ac:dyDescent="0.25">
      <c r="A1472">
        <v>1471</v>
      </c>
      <c r="B1472" s="3">
        <v>1</v>
      </c>
    </row>
    <row r="1473" spans="1:5" x14ac:dyDescent="0.25">
      <c r="A1473">
        <v>1472</v>
      </c>
      <c r="B1473" s="3">
        <v>1</v>
      </c>
      <c r="C1473" s="2">
        <v>2</v>
      </c>
    </row>
    <row r="1474" spans="1:5" x14ac:dyDescent="0.25">
      <c r="A1474">
        <v>1473</v>
      </c>
      <c r="B1474" s="3">
        <v>1</v>
      </c>
      <c r="C1474" s="2">
        <v>2</v>
      </c>
    </row>
    <row r="1475" spans="1:5" x14ac:dyDescent="0.25">
      <c r="A1475">
        <v>1474</v>
      </c>
      <c r="B1475" s="3">
        <v>1</v>
      </c>
      <c r="C1475" s="2">
        <v>2</v>
      </c>
    </row>
    <row r="1476" spans="1:5" x14ac:dyDescent="0.25">
      <c r="A1476">
        <v>1475</v>
      </c>
      <c r="C1476" s="2">
        <v>2</v>
      </c>
    </row>
    <row r="1477" spans="1:5" x14ac:dyDescent="0.25">
      <c r="A1477">
        <v>1476</v>
      </c>
      <c r="C1477" s="2">
        <v>2</v>
      </c>
    </row>
    <row r="1478" spans="1:5" x14ac:dyDescent="0.25">
      <c r="A1478">
        <v>1477</v>
      </c>
      <c r="C1478" s="2">
        <v>2</v>
      </c>
    </row>
    <row r="1479" spans="1:5" x14ac:dyDescent="0.25">
      <c r="A1479">
        <v>1478</v>
      </c>
      <c r="C1479" s="2">
        <v>2</v>
      </c>
    </row>
    <row r="1480" spans="1:5" x14ac:dyDescent="0.25">
      <c r="A1480">
        <v>1479</v>
      </c>
      <c r="C1480" s="2">
        <v>2</v>
      </c>
    </row>
    <row r="1481" spans="1:5" x14ac:dyDescent="0.25">
      <c r="A1481">
        <v>1480</v>
      </c>
      <c r="C1481" s="2">
        <v>2</v>
      </c>
      <c r="D1481" s="5">
        <v>3</v>
      </c>
    </row>
    <row r="1482" spans="1:5" x14ac:dyDescent="0.25">
      <c r="A1482">
        <v>1481</v>
      </c>
      <c r="C1482" s="2">
        <v>2</v>
      </c>
      <c r="D1482" s="5">
        <v>3</v>
      </c>
    </row>
    <row r="1483" spans="1:5" x14ac:dyDescent="0.25">
      <c r="A1483">
        <v>1482</v>
      </c>
      <c r="D1483" s="5">
        <v>3</v>
      </c>
      <c r="E1483" s="4">
        <v>4</v>
      </c>
    </row>
    <row r="1484" spans="1:5" x14ac:dyDescent="0.25">
      <c r="A1484">
        <v>1483</v>
      </c>
      <c r="D1484" s="5">
        <v>3</v>
      </c>
      <c r="E1484" s="4">
        <v>4</v>
      </c>
    </row>
    <row r="1485" spans="1:5" x14ac:dyDescent="0.25">
      <c r="A1485">
        <v>1484</v>
      </c>
      <c r="D1485" s="5">
        <v>3</v>
      </c>
      <c r="E1485" s="4">
        <v>4</v>
      </c>
    </row>
    <row r="1486" spans="1:5" x14ac:dyDescent="0.25">
      <c r="A1486">
        <v>1485</v>
      </c>
      <c r="D1486" s="5">
        <v>3</v>
      </c>
      <c r="E1486" s="4">
        <v>4</v>
      </c>
    </row>
    <row r="1487" spans="1:5" x14ac:dyDescent="0.25">
      <c r="A1487">
        <v>1486</v>
      </c>
      <c r="B1487" s="3">
        <v>1</v>
      </c>
      <c r="D1487" s="5">
        <v>3</v>
      </c>
      <c r="E1487" s="4">
        <v>4</v>
      </c>
    </row>
    <row r="1488" spans="1:5" x14ac:dyDescent="0.25">
      <c r="A1488">
        <v>1487</v>
      </c>
      <c r="B1488" s="3">
        <v>1</v>
      </c>
      <c r="D1488" s="5">
        <v>3</v>
      </c>
      <c r="E1488" s="4">
        <v>4</v>
      </c>
    </row>
    <row r="1489" spans="1:6" x14ac:dyDescent="0.25">
      <c r="A1489">
        <v>1488</v>
      </c>
      <c r="B1489" s="3">
        <v>1</v>
      </c>
      <c r="D1489" s="5">
        <v>3</v>
      </c>
      <c r="E1489" s="4">
        <v>4</v>
      </c>
    </row>
    <row r="1490" spans="1:6" x14ac:dyDescent="0.25">
      <c r="A1490">
        <v>1489</v>
      </c>
      <c r="B1490" s="3">
        <v>1</v>
      </c>
      <c r="D1490" s="5">
        <v>3</v>
      </c>
      <c r="E1490" s="4">
        <v>4</v>
      </c>
    </row>
    <row r="1491" spans="1:6" x14ac:dyDescent="0.25">
      <c r="A1491">
        <v>1490</v>
      </c>
      <c r="B1491" s="3">
        <v>1</v>
      </c>
      <c r="D1491" s="5">
        <v>3</v>
      </c>
      <c r="E1491" s="4">
        <v>4</v>
      </c>
    </row>
    <row r="1492" spans="1:6" x14ac:dyDescent="0.25">
      <c r="A1492">
        <v>1491</v>
      </c>
      <c r="B1492" s="3">
        <v>1</v>
      </c>
      <c r="E1492" s="4">
        <v>4</v>
      </c>
    </row>
    <row r="1493" spans="1:6" x14ac:dyDescent="0.25">
      <c r="A1493">
        <v>1492</v>
      </c>
      <c r="B1493" s="3">
        <v>1</v>
      </c>
      <c r="E1493" s="4">
        <v>4</v>
      </c>
    </row>
    <row r="1494" spans="1:6" x14ac:dyDescent="0.25">
      <c r="A1494">
        <v>1493</v>
      </c>
      <c r="B1494" s="3">
        <v>1</v>
      </c>
      <c r="E1494" s="4">
        <v>4</v>
      </c>
    </row>
    <row r="1495" spans="1:6" x14ac:dyDescent="0.25">
      <c r="A1495">
        <v>1494</v>
      </c>
      <c r="B1495" s="3">
        <v>1</v>
      </c>
      <c r="E1495" s="4">
        <v>4</v>
      </c>
    </row>
    <row r="1496" spans="1:6" x14ac:dyDescent="0.25">
      <c r="A1496">
        <v>1495</v>
      </c>
      <c r="B1496" s="3">
        <v>1</v>
      </c>
      <c r="C1496" s="2">
        <v>2</v>
      </c>
      <c r="E1496" s="4">
        <v>4</v>
      </c>
    </row>
    <row r="1497" spans="1:6" x14ac:dyDescent="0.25">
      <c r="A1497">
        <v>1496</v>
      </c>
      <c r="B1497" s="3">
        <v>1</v>
      </c>
      <c r="C1497" s="2">
        <v>2</v>
      </c>
    </row>
    <row r="1498" spans="1:6" x14ac:dyDescent="0.25">
      <c r="A1498">
        <v>1497</v>
      </c>
      <c r="B1498" s="3">
        <v>1</v>
      </c>
      <c r="C1498" s="2">
        <v>2</v>
      </c>
    </row>
    <row r="1499" spans="1:6" x14ac:dyDescent="0.25">
      <c r="A1499">
        <v>1498</v>
      </c>
      <c r="B1499" s="3">
        <v>1</v>
      </c>
      <c r="C1499" s="2">
        <v>2</v>
      </c>
    </row>
    <row r="1500" spans="1:6" x14ac:dyDescent="0.25">
      <c r="A1500">
        <v>1499</v>
      </c>
      <c r="B1500" s="3">
        <v>1</v>
      </c>
      <c r="C1500" s="2">
        <v>2</v>
      </c>
    </row>
    <row r="1501" spans="1:6" x14ac:dyDescent="0.25">
      <c r="A1501">
        <v>1500</v>
      </c>
      <c r="B1501" s="3">
        <v>1</v>
      </c>
      <c r="C1501" s="2">
        <v>2</v>
      </c>
    </row>
    <row r="1502" spans="1:6" x14ac:dyDescent="0.25">
      <c r="A1502">
        <v>1501</v>
      </c>
      <c r="C1502" s="2">
        <v>2</v>
      </c>
    </row>
    <row r="1503" spans="1:6" x14ac:dyDescent="0.25">
      <c r="A1503">
        <v>1502</v>
      </c>
      <c r="C1503" s="2">
        <v>2</v>
      </c>
    </row>
    <row r="1504" spans="1:6" x14ac:dyDescent="0.25">
      <c r="A1504">
        <v>1503</v>
      </c>
      <c r="C1504" s="2">
        <v>2</v>
      </c>
      <c r="F1504" t="s">
        <v>22</v>
      </c>
    </row>
    <row r="1505" spans="1:6" x14ac:dyDescent="0.25">
      <c r="A1505">
        <v>1504</v>
      </c>
    </row>
    <row r="1506" spans="1:6" x14ac:dyDescent="0.25">
      <c r="A1506">
        <v>1505</v>
      </c>
      <c r="F1506" t="s">
        <v>22</v>
      </c>
    </row>
    <row r="1507" spans="1:6" x14ac:dyDescent="0.25">
      <c r="A1507">
        <v>1506</v>
      </c>
      <c r="B1507" s="3">
        <v>1</v>
      </c>
      <c r="E1507" s="4">
        <v>4</v>
      </c>
    </row>
    <row r="1508" spans="1:6" x14ac:dyDescent="0.25">
      <c r="A1508">
        <v>1507</v>
      </c>
      <c r="B1508" s="3">
        <v>1</v>
      </c>
      <c r="E1508" s="4">
        <v>4</v>
      </c>
    </row>
    <row r="1509" spans="1:6" x14ac:dyDescent="0.25">
      <c r="A1509">
        <v>1508</v>
      </c>
      <c r="B1509" s="3">
        <v>1</v>
      </c>
      <c r="E1509" s="4">
        <v>4</v>
      </c>
    </row>
    <row r="1510" spans="1:6" x14ac:dyDescent="0.25">
      <c r="A1510">
        <v>1509</v>
      </c>
      <c r="B1510" s="3">
        <v>1</v>
      </c>
      <c r="E1510" s="4">
        <v>4</v>
      </c>
    </row>
    <row r="1511" spans="1:6" x14ac:dyDescent="0.25">
      <c r="A1511">
        <v>1510</v>
      </c>
      <c r="B1511" s="3">
        <v>1</v>
      </c>
      <c r="E1511" s="4">
        <v>4</v>
      </c>
    </row>
    <row r="1512" spans="1:6" x14ac:dyDescent="0.25">
      <c r="A1512">
        <v>1511</v>
      </c>
      <c r="B1512" s="3">
        <v>1</v>
      </c>
      <c r="E1512" s="4">
        <v>4</v>
      </c>
    </row>
    <row r="1513" spans="1:6" x14ac:dyDescent="0.25">
      <c r="A1513">
        <v>1512</v>
      </c>
      <c r="B1513" s="3">
        <v>1</v>
      </c>
      <c r="E1513" s="4">
        <v>4</v>
      </c>
    </row>
    <row r="1514" spans="1:6" x14ac:dyDescent="0.25">
      <c r="A1514">
        <v>1513</v>
      </c>
      <c r="B1514" s="3">
        <v>1</v>
      </c>
      <c r="E1514" s="4">
        <v>4</v>
      </c>
    </row>
    <row r="1515" spans="1:6" x14ac:dyDescent="0.25">
      <c r="A1515">
        <v>1514</v>
      </c>
      <c r="B1515" s="3">
        <v>1</v>
      </c>
      <c r="E1515" s="4">
        <v>4</v>
      </c>
    </row>
    <row r="1516" spans="1:6" x14ac:dyDescent="0.25">
      <c r="A1516">
        <v>1515</v>
      </c>
      <c r="B1516" s="3">
        <v>1</v>
      </c>
      <c r="E1516" s="4">
        <v>4</v>
      </c>
    </row>
    <row r="1517" spans="1:6" x14ac:dyDescent="0.25">
      <c r="A1517">
        <v>1516</v>
      </c>
      <c r="B1517" s="3">
        <v>1</v>
      </c>
      <c r="E1517" s="4">
        <v>4</v>
      </c>
    </row>
    <row r="1518" spans="1:6" x14ac:dyDescent="0.25">
      <c r="A1518">
        <v>1517</v>
      </c>
      <c r="B1518" s="3">
        <v>1</v>
      </c>
      <c r="E1518" s="4">
        <v>4</v>
      </c>
    </row>
    <row r="1519" spans="1:6" x14ac:dyDescent="0.25">
      <c r="A1519">
        <v>1518</v>
      </c>
      <c r="B1519" s="3">
        <v>1</v>
      </c>
      <c r="E1519" s="4">
        <v>4</v>
      </c>
    </row>
    <row r="1520" spans="1:6" x14ac:dyDescent="0.25">
      <c r="A1520">
        <v>1519</v>
      </c>
      <c r="D1520" s="5">
        <v>3</v>
      </c>
      <c r="E1520" s="4">
        <v>4</v>
      </c>
    </row>
    <row r="1521" spans="1:5" x14ac:dyDescent="0.25">
      <c r="A1521">
        <v>1520</v>
      </c>
      <c r="D1521" s="5">
        <v>3</v>
      </c>
    </row>
    <row r="1522" spans="1:5" x14ac:dyDescent="0.25">
      <c r="A1522">
        <v>1521</v>
      </c>
      <c r="C1522" s="2">
        <v>2</v>
      </c>
      <c r="D1522" s="5">
        <v>3</v>
      </c>
    </row>
    <row r="1523" spans="1:5" x14ac:dyDescent="0.25">
      <c r="A1523">
        <v>1522</v>
      </c>
      <c r="C1523" s="2">
        <v>2</v>
      </c>
      <c r="D1523" s="5">
        <v>3</v>
      </c>
    </row>
    <row r="1524" spans="1:5" x14ac:dyDescent="0.25">
      <c r="A1524">
        <v>1523</v>
      </c>
      <c r="C1524" s="2">
        <v>2</v>
      </c>
      <c r="D1524" s="5">
        <v>3</v>
      </c>
    </row>
    <row r="1525" spans="1:5" x14ac:dyDescent="0.25">
      <c r="A1525">
        <v>1524</v>
      </c>
      <c r="C1525" s="2">
        <v>2</v>
      </c>
      <c r="D1525" s="5">
        <v>3</v>
      </c>
    </row>
    <row r="1526" spans="1:5" x14ac:dyDescent="0.25">
      <c r="A1526">
        <v>1525</v>
      </c>
      <c r="C1526" s="2">
        <v>2</v>
      </c>
      <c r="D1526" s="5">
        <v>3</v>
      </c>
    </row>
    <row r="1527" spans="1:5" x14ac:dyDescent="0.25">
      <c r="A1527">
        <v>1526</v>
      </c>
      <c r="C1527" s="2">
        <v>2</v>
      </c>
      <c r="D1527" s="5">
        <v>3</v>
      </c>
    </row>
    <row r="1528" spans="1:5" x14ac:dyDescent="0.25">
      <c r="A1528">
        <v>1527</v>
      </c>
      <c r="C1528" s="2">
        <v>2</v>
      </c>
      <c r="D1528" s="5">
        <v>3</v>
      </c>
    </row>
    <row r="1529" spans="1:5" x14ac:dyDescent="0.25">
      <c r="A1529">
        <v>1528</v>
      </c>
      <c r="C1529" s="2">
        <v>2</v>
      </c>
      <c r="D1529" s="5">
        <v>3</v>
      </c>
    </row>
    <row r="1530" spans="1:5" x14ac:dyDescent="0.25">
      <c r="A1530">
        <v>1529</v>
      </c>
      <c r="C1530" s="2">
        <v>2</v>
      </c>
      <c r="D1530" s="5">
        <v>3</v>
      </c>
    </row>
    <row r="1531" spans="1:5" x14ac:dyDescent="0.25">
      <c r="A1531">
        <v>1530</v>
      </c>
      <c r="C1531" s="2">
        <v>2</v>
      </c>
      <c r="D1531" s="5">
        <v>3</v>
      </c>
    </row>
    <row r="1532" spans="1:5" x14ac:dyDescent="0.25">
      <c r="A1532">
        <v>1531</v>
      </c>
      <c r="C1532" s="2">
        <v>2</v>
      </c>
    </row>
    <row r="1533" spans="1:5" x14ac:dyDescent="0.25">
      <c r="A1533">
        <v>1532</v>
      </c>
      <c r="C1533" s="2">
        <v>2</v>
      </c>
    </row>
    <row r="1534" spans="1:5" x14ac:dyDescent="0.25">
      <c r="A1534">
        <v>1533</v>
      </c>
      <c r="B1534" s="3">
        <v>1</v>
      </c>
      <c r="C1534" s="2">
        <v>2</v>
      </c>
    </row>
    <row r="1535" spans="1:5" x14ac:dyDescent="0.25">
      <c r="A1535">
        <v>1534</v>
      </c>
      <c r="B1535" s="3">
        <v>1</v>
      </c>
    </row>
    <row r="1536" spans="1:5" x14ac:dyDescent="0.25">
      <c r="A1536">
        <v>1535</v>
      </c>
      <c r="B1536" s="3">
        <v>1</v>
      </c>
      <c r="E1536" s="4">
        <v>4</v>
      </c>
    </row>
    <row r="1537" spans="1:5" x14ac:dyDescent="0.25">
      <c r="A1537">
        <v>1536</v>
      </c>
      <c r="B1537" s="3">
        <v>1</v>
      </c>
      <c r="E1537" s="4">
        <v>4</v>
      </c>
    </row>
    <row r="1538" spans="1:5" x14ac:dyDescent="0.25">
      <c r="A1538">
        <v>1537</v>
      </c>
      <c r="B1538" s="3">
        <v>1</v>
      </c>
      <c r="E1538" s="4">
        <v>4</v>
      </c>
    </row>
    <row r="1539" spans="1:5" x14ac:dyDescent="0.25">
      <c r="A1539">
        <v>1538</v>
      </c>
      <c r="B1539" s="3">
        <v>1</v>
      </c>
      <c r="E1539" s="4">
        <v>4</v>
      </c>
    </row>
    <row r="1540" spans="1:5" x14ac:dyDescent="0.25">
      <c r="A1540">
        <v>1539</v>
      </c>
      <c r="B1540" s="3">
        <v>1</v>
      </c>
      <c r="E1540" s="4">
        <v>4</v>
      </c>
    </row>
    <row r="1541" spans="1:5" x14ac:dyDescent="0.25">
      <c r="A1541">
        <v>1540</v>
      </c>
      <c r="B1541" s="3">
        <v>1</v>
      </c>
      <c r="E1541" s="4">
        <v>4</v>
      </c>
    </row>
    <row r="1542" spans="1:5" x14ac:dyDescent="0.25">
      <c r="A1542">
        <v>1541</v>
      </c>
      <c r="B1542" s="3">
        <v>1</v>
      </c>
      <c r="E1542" s="4">
        <v>4</v>
      </c>
    </row>
    <row r="1543" spans="1:5" x14ac:dyDescent="0.25">
      <c r="A1543">
        <v>1542</v>
      </c>
      <c r="B1543" s="3">
        <v>1</v>
      </c>
      <c r="E1543" s="4">
        <v>4</v>
      </c>
    </row>
    <row r="1544" spans="1:5" x14ac:dyDescent="0.25">
      <c r="A1544">
        <v>1543</v>
      </c>
      <c r="B1544" s="3">
        <v>1</v>
      </c>
      <c r="E1544" s="4">
        <v>4</v>
      </c>
    </row>
    <row r="1545" spans="1:5" x14ac:dyDescent="0.25">
      <c r="A1545">
        <v>1544</v>
      </c>
      <c r="D1545" s="5">
        <v>3</v>
      </c>
      <c r="E1545" s="4">
        <v>4</v>
      </c>
    </row>
    <row r="1546" spans="1:5" x14ac:dyDescent="0.25">
      <c r="A1546">
        <v>1545</v>
      </c>
      <c r="D1546" s="5">
        <v>3</v>
      </c>
      <c r="E1546" s="4">
        <v>4</v>
      </c>
    </row>
    <row r="1547" spans="1:5" x14ac:dyDescent="0.25">
      <c r="A1547">
        <v>1546</v>
      </c>
      <c r="D1547" s="5">
        <v>3</v>
      </c>
      <c r="E1547" s="4">
        <v>4</v>
      </c>
    </row>
    <row r="1548" spans="1:5" x14ac:dyDescent="0.25">
      <c r="A1548">
        <v>1547</v>
      </c>
      <c r="C1548" s="2">
        <v>2</v>
      </c>
      <c r="D1548" s="5">
        <v>3</v>
      </c>
    </row>
    <row r="1549" spans="1:5" x14ac:dyDescent="0.25">
      <c r="A1549">
        <v>1548</v>
      </c>
      <c r="C1549" s="2">
        <v>2</v>
      </c>
      <c r="D1549" s="5">
        <v>3</v>
      </c>
    </row>
    <row r="1550" spans="1:5" x14ac:dyDescent="0.25">
      <c r="A1550">
        <v>1549</v>
      </c>
      <c r="C1550" s="2">
        <v>2</v>
      </c>
      <c r="D1550" s="5">
        <v>3</v>
      </c>
    </row>
    <row r="1551" spans="1:5" x14ac:dyDescent="0.25">
      <c r="A1551">
        <v>1550</v>
      </c>
      <c r="C1551" s="2">
        <v>2</v>
      </c>
      <c r="D1551" s="5">
        <v>3</v>
      </c>
    </row>
    <row r="1552" spans="1:5" x14ac:dyDescent="0.25">
      <c r="A1552">
        <v>1551</v>
      </c>
      <c r="C1552" s="2">
        <v>2</v>
      </c>
      <c r="D1552" s="5">
        <v>3</v>
      </c>
    </row>
    <row r="1553" spans="1:5" x14ac:dyDescent="0.25">
      <c r="A1553">
        <v>1552</v>
      </c>
      <c r="C1553" s="2">
        <v>2</v>
      </c>
      <c r="D1553" s="5">
        <v>3</v>
      </c>
    </row>
    <row r="1554" spans="1:5" x14ac:dyDescent="0.25">
      <c r="A1554">
        <v>1553</v>
      </c>
      <c r="C1554" s="2">
        <v>2</v>
      </c>
      <c r="D1554" s="5">
        <v>3</v>
      </c>
    </row>
    <row r="1555" spans="1:5" x14ac:dyDescent="0.25">
      <c r="A1555">
        <v>1554</v>
      </c>
      <c r="C1555" s="2">
        <v>2</v>
      </c>
    </row>
    <row r="1556" spans="1:5" x14ac:dyDescent="0.25">
      <c r="A1556">
        <v>1555</v>
      </c>
      <c r="C1556" s="2">
        <v>2</v>
      </c>
    </row>
    <row r="1557" spans="1:5" x14ac:dyDescent="0.25">
      <c r="A1557">
        <v>1556</v>
      </c>
      <c r="B1557" s="3">
        <v>1</v>
      </c>
      <c r="C1557" s="2">
        <v>2</v>
      </c>
    </row>
    <row r="1558" spans="1:5" x14ac:dyDescent="0.25">
      <c r="A1558">
        <v>1557</v>
      </c>
      <c r="B1558" s="3">
        <v>1</v>
      </c>
      <c r="C1558" s="2">
        <v>2</v>
      </c>
    </row>
    <row r="1559" spans="1:5" x14ac:dyDescent="0.25">
      <c r="A1559">
        <v>1558</v>
      </c>
      <c r="B1559" s="3">
        <v>1</v>
      </c>
      <c r="C1559" s="2">
        <v>2</v>
      </c>
    </row>
    <row r="1560" spans="1:5" x14ac:dyDescent="0.25">
      <c r="A1560">
        <v>1559</v>
      </c>
      <c r="B1560" s="3">
        <v>1</v>
      </c>
    </row>
    <row r="1561" spans="1:5" x14ac:dyDescent="0.25">
      <c r="A1561">
        <v>1560</v>
      </c>
      <c r="B1561" s="3">
        <v>1</v>
      </c>
      <c r="E1561" s="4">
        <v>4</v>
      </c>
    </row>
    <row r="1562" spans="1:5" x14ac:dyDescent="0.25">
      <c r="A1562">
        <v>1561</v>
      </c>
      <c r="B1562" s="3">
        <v>1</v>
      </c>
      <c r="E1562" s="4">
        <v>4</v>
      </c>
    </row>
    <row r="1563" spans="1:5" x14ac:dyDescent="0.25">
      <c r="A1563">
        <v>1562</v>
      </c>
      <c r="B1563" s="3">
        <v>1</v>
      </c>
      <c r="E1563" s="4">
        <v>4</v>
      </c>
    </row>
    <row r="1564" spans="1:5" x14ac:dyDescent="0.25">
      <c r="A1564">
        <v>1563</v>
      </c>
      <c r="B1564" s="3">
        <v>1</v>
      </c>
      <c r="E1564" s="4">
        <v>4</v>
      </c>
    </row>
    <row r="1565" spans="1:5" x14ac:dyDescent="0.25">
      <c r="A1565">
        <v>1564</v>
      </c>
      <c r="B1565" s="3">
        <v>1</v>
      </c>
      <c r="E1565" s="4">
        <v>4</v>
      </c>
    </row>
    <row r="1566" spans="1:5" x14ac:dyDescent="0.25">
      <c r="A1566">
        <v>1565</v>
      </c>
      <c r="B1566" s="3">
        <v>1</v>
      </c>
      <c r="E1566" s="4">
        <v>4</v>
      </c>
    </row>
    <row r="1567" spans="1:5" x14ac:dyDescent="0.25">
      <c r="A1567">
        <v>1566</v>
      </c>
      <c r="B1567" s="3">
        <v>1</v>
      </c>
      <c r="D1567" s="5">
        <v>3</v>
      </c>
      <c r="E1567" s="4">
        <v>4</v>
      </c>
    </row>
    <row r="1568" spans="1:5" x14ac:dyDescent="0.25">
      <c r="A1568">
        <v>1567</v>
      </c>
      <c r="D1568" s="5">
        <v>3</v>
      </c>
      <c r="E1568" s="4">
        <v>4</v>
      </c>
    </row>
    <row r="1569" spans="1:5" x14ac:dyDescent="0.25">
      <c r="A1569">
        <v>1568</v>
      </c>
      <c r="D1569" s="5">
        <v>3</v>
      </c>
      <c r="E1569" s="4">
        <v>4</v>
      </c>
    </row>
    <row r="1570" spans="1:5" x14ac:dyDescent="0.25">
      <c r="A1570">
        <v>1569</v>
      </c>
      <c r="D1570" s="5">
        <v>3</v>
      </c>
      <c r="E1570" s="4">
        <v>4</v>
      </c>
    </row>
    <row r="1571" spans="1:5" x14ac:dyDescent="0.25">
      <c r="A1571">
        <v>1570</v>
      </c>
      <c r="D1571" s="5">
        <v>3</v>
      </c>
      <c r="E1571" s="4">
        <v>4</v>
      </c>
    </row>
    <row r="1572" spans="1:5" x14ac:dyDescent="0.25">
      <c r="A1572">
        <v>1571</v>
      </c>
      <c r="C1572" s="2">
        <v>2</v>
      </c>
      <c r="D1572" s="5">
        <v>3</v>
      </c>
      <c r="E1572" s="4">
        <v>4</v>
      </c>
    </row>
    <row r="1573" spans="1:5" x14ac:dyDescent="0.25">
      <c r="A1573">
        <v>1572</v>
      </c>
      <c r="C1573" s="2">
        <v>2</v>
      </c>
      <c r="D1573" s="5">
        <v>3</v>
      </c>
    </row>
    <row r="1574" spans="1:5" x14ac:dyDescent="0.25">
      <c r="A1574">
        <v>1573</v>
      </c>
      <c r="C1574" s="2">
        <v>2</v>
      </c>
      <c r="D1574" s="5">
        <v>3</v>
      </c>
    </row>
    <row r="1575" spans="1:5" x14ac:dyDescent="0.25">
      <c r="A1575">
        <v>1574</v>
      </c>
      <c r="C1575" s="2">
        <v>2</v>
      </c>
      <c r="D1575" s="5">
        <v>3</v>
      </c>
    </row>
    <row r="1576" spans="1:5" x14ac:dyDescent="0.25">
      <c r="A1576">
        <v>1575</v>
      </c>
      <c r="C1576" s="2">
        <v>2</v>
      </c>
      <c r="D1576" s="5">
        <v>3</v>
      </c>
    </row>
    <row r="1577" spans="1:5" x14ac:dyDescent="0.25">
      <c r="A1577">
        <v>1576</v>
      </c>
      <c r="C1577" s="2">
        <v>2</v>
      </c>
    </row>
    <row r="1578" spans="1:5" x14ac:dyDescent="0.25">
      <c r="A1578">
        <v>1577</v>
      </c>
      <c r="C1578" s="2">
        <v>2</v>
      </c>
    </row>
    <row r="1579" spans="1:5" x14ac:dyDescent="0.25">
      <c r="A1579">
        <v>1578</v>
      </c>
      <c r="C1579" s="2">
        <v>2</v>
      </c>
    </row>
    <row r="1580" spans="1:5" x14ac:dyDescent="0.25">
      <c r="A1580">
        <v>1579</v>
      </c>
      <c r="B1580" s="3">
        <v>1</v>
      </c>
      <c r="C1580" s="2">
        <v>2</v>
      </c>
    </row>
    <row r="1581" spans="1:5" x14ac:dyDescent="0.25">
      <c r="A1581">
        <v>1580</v>
      </c>
      <c r="B1581" s="3">
        <v>1</v>
      </c>
      <c r="C1581" s="2">
        <v>2</v>
      </c>
    </row>
    <row r="1582" spans="1:5" x14ac:dyDescent="0.25">
      <c r="A1582">
        <v>1581</v>
      </c>
      <c r="B1582" s="3">
        <v>1</v>
      </c>
      <c r="C1582" s="2">
        <v>2</v>
      </c>
    </row>
    <row r="1583" spans="1:5" x14ac:dyDescent="0.25">
      <c r="A1583">
        <v>1582</v>
      </c>
      <c r="B1583" s="3">
        <v>1</v>
      </c>
    </row>
    <row r="1584" spans="1:5" x14ac:dyDescent="0.25">
      <c r="A1584">
        <v>1583</v>
      </c>
      <c r="B1584" s="3">
        <v>1</v>
      </c>
    </row>
    <row r="1585" spans="1:5" x14ac:dyDescent="0.25">
      <c r="A1585">
        <v>1584</v>
      </c>
      <c r="B1585" s="3">
        <v>1</v>
      </c>
    </row>
    <row r="1586" spans="1:5" x14ac:dyDescent="0.25">
      <c r="A1586">
        <v>1585</v>
      </c>
      <c r="B1586" s="3">
        <v>1</v>
      </c>
    </row>
    <row r="1587" spans="1:5" x14ac:dyDescent="0.25">
      <c r="A1587">
        <v>1586</v>
      </c>
      <c r="B1587" s="3">
        <v>1</v>
      </c>
      <c r="E1587" s="4">
        <v>4</v>
      </c>
    </row>
    <row r="1588" spans="1:5" x14ac:dyDescent="0.25">
      <c r="A1588">
        <v>1587</v>
      </c>
      <c r="B1588" s="3">
        <v>1</v>
      </c>
      <c r="E1588" s="4">
        <v>4</v>
      </c>
    </row>
    <row r="1589" spans="1:5" x14ac:dyDescent="0.25">
      <c r="A1589">
        <v>1588</v>
      </c>
      <c r="B1589" s="3">
        <v>1</v>
      </c>
      <c r="D1589" s="5">
        <v>3</v>
      </c>
      <c r="E1589" s="4">
        <v>4</v>
      </c>
    </row>
    <row r="1590" spans="1:5" x14ac:dyDescent="0.25">
      <c r="A1590">
        <v>1589</v>
      </c>
      <c r="D1590" s="5">
        <v>3</v>
      </c>
      <c r="E1590" s="4">
        <v>4</v>
      </c>
    </row>
    <row r="1591" spans="1:5" x14ac:dyDescent="0.25">
      <c r="A1591">
        <v>1590</v>
      </c>
      <c r="D1591" s="5">
        <v>3</v>
      </c>
      <c r="E1591" s="4">
        <v>4</v>
      </c>
    </row>
    <row r="1592" spans="1:5" x14ac:dyDescent="0.25">
      <c r="A1592">
        <v>1591</v>
      </c>
      <c r="D1592" s="5">
        <v>3</v>
      </c>
      <c r="E1592" s="4">
        <v>4</v>
      </c>
    </row>
    <row r="1593" spans="1:5" x14ac:dyDescent="0.25">
      <c r="A1593">
        <v>1592</v>
      </c>
      <c r="D1593" s="5">
        <v>3</v>
      </c>
      <c r="E1593" s="4">
        <v>4</v>
      </c>
    </row>
    <row r="1594" spans="1:5" x14ac:dyDescent="0.25">
      <c r="A1594">
        <v>1593</v>
      </c>
      <c r="D1594" s="5">
        <v>3</v>
      </c>
      <c r="E1594" s="4">
        <v>4</v>
      </c>
    </row>
    <row r="1595" spans="1:5" x14ac:dyDescent="0.25">
      <c r="A1595">
        <v>1594</v>
      </c>
      <c r="C1595" s="2">
        <v>2</v>
      </c>
      <c r="D1595" s="5">
        <v>3</v>
      </c>
      <c r="E1595" s="4">
        <v>4</v>
      </c>
    </row>
    <row r="1596" spans="1:5" x14ac:dyDescent="0.25">
      <c r="A1596">
        <v>1595</v>
      </c>
      <c r="C1596" s="2">
        <v>2</v>
      </c>
      <c r="D1596" s="5">
        <v>3</v>
      </c>
      <c r="E1596" s="4">
        <v>4</v>
      </c>
    </row>
    <row r="1597" spans="1:5" x14ac:dyDescent="0.25">
      <c r="A1597">
        <v>1596</v>
      </c>
      <c r="C1597" s="2">
        <v>2</v>
      </c>
      <c r="D1597" s="5">
        <v>3</v>
      </c>
    </row>
    <row r="1598" spans="1:5" x14ac:dyDescent="0.25">
      <c r="A1598">
        <v>1597</v>
      </c>
      <c r="C1598" s="2">
        <v>2</v>
      </c>
      <c r="D1598" s="5">
        <v>3</v>
      </c>
    </row>
    <row r="1599" spans="1:5" x14ac:dyDescent="0.25">
      <c r="A1599">
        <v>1598</v>
      </c>
      <c r="C1599" s="2">
        <v>2</v>
      </c>
      <c r="D1599" s="5">
        <v>3</v>
      </c>
    </row>
    <row r="1600" spans="1:5" x14ac:dyDescent="0.25">
      <c r="A1600">
        <v>1599</v>
      </c>
      <c r="C1600" s="2">
        <v>2</v>
      </c>
    </row>
    <row r="1601" spans="1:5" x14ac:dyDescent="0.25">
      <c r="A1601">
        <v>1600</v>
      </c>
      <c r="C1601" s="2">
        <v>2</v>
      </c>
    </row>
    <row r="1602" spans="1:5" x14ac:dyDescent="0.25">
      <c r="A1602">
        <v>1601</v>
      </c>
      <c r="B1602" s="3">
        <v>1</v>
      </c>
      <c r="C1602" s="2">
        <v>2</v>
      </c>
    </row>
    <row r="1603" spans="1:5" x14ac:dyDescent="0.25">
      <c r="A1603">
        <v>1602</v>
      </c>
      <c r="B1603" s="3">
        <v>1</v>
      </c>
      <c r="C1603" s="2">
        <v>2</v>
      </c>
    </row>
    <row r="1604" spans="1:5" x14ac:dyDescent="0.25">
      <c r="A1604">
        <v>1603</v>
      </c>
      <c r="B1604" s="3">
        <v>1</v>
      </c>
      <c r="C1604" s="2">
        <v>2</v>
      </c>
    </row>
    <row r="1605" spans="1:5" x14ac:dyDescent="0.25">
      <c r="A1605">
        <v>1604</v>
      </c>
      <c r="B1605" s="3">
        <v>1</v>
      </c>
      <c r="C1605" s="2">
        <v>2</v>
      </c>
    </row>
    <row r="1606" spans="1:5" x14ac:dyDescent="0.25">
      <c r="A1606">
        <v>1605</v>
      </c>
      <c r="B1606" s="3">
        <v>1</v>
      </c>
    </row>
    <row r="1607" spans="1:5" x14ac:dyDescent="0.25">
      <c r="A1607">
        <v>1606</v>
      </c>
      <c r="B1607" s="3">
        <v>1</v>
      </c>
    </row>
    <row r="1608" spans="1:5" x14ac:dyDescent="0.25">
      <c r="A1608">
        <v>1607</v>
      </c>
      <c r="B1608" s="3">
        <v>1</v>
      </c>
    </row>
    <row r="1609" spans="1:5" x14ac:dyDescent="0.25">
      <c r="A1609">
        <v>1608</v>
      </c>
      <c r="B1609" s="3">
        <v>1</v>
      </c>
    </row>
    <row r="1610" spans="1:5" x14ac:dyDescent="0.25">
      <c r="A1610">
        <v>1609</v>
      </c>
      <c r="B1610" s="3">
        <v>1</v>
      </c>
      <c r="E1610" s="4">
        <v>4</v>
      </c>
    </row>
    <row r="1611" spans="1:5" x14ac:dyDescent="0.25">
      <c r="A1611">
        <v>1610</v>
      </c>
      <c r="B1611" s="3">
        <v>1</v>
      </c>
      <c r="E1611" s="4">
        <v>4</v>
      </c>
    </row>
    <row r="1612" spans="1:5" x14ac:dyDescent="0.25">
      <c r="A1612">
        <v>1611</v>
      </c>
      <c r="D1612" s="5">
        <v>3</v>
      </c>
      <c r="E1612" s="4">
        <v>4</v>
      </c>
    </row>
    <row r="1613" spans="1:5" x14ac:dyDescent="0.25">
      <c r="A1613">
        <v>1612</v>
      </c>
      <c r="D1613" s="5">
        <v>3</v>
      </c>
      <c r="E1613" s="4">
        <v>4</v>
      </c>
    </row>
    <row r="1614" spans="1:5" x14ac:dyDescent="0.25">
      <c r="A1614">
        <v>1613</v>
      </c>
      <c r="D1614" s="5">
        <v>3</v>
      </c>
      <c r="E1614" s="4">
        <v>4</v>
      </c>
    </row>
    <row r="1615" spans="1:5" x14ac:dyDescent="0.25">
      <c r="A1615">
        <v>1614</v>
      </c>
      <c r="D1615" s="5">
        <v>3</v>
      </c>
      <c r="E1615" s="4">
        <v>4</v>
      </c>
    </row>
    <row r="1616" spans="1:5" x14ac:dyDescent="0.25">
      <c r="A1616">
        <v>1615</v>
      </c>
      <c r="D1616" s="5">
        <v>3</v>
      </c>
      <c r="E1616" s="4">
        <v>4</v>
      </c>
    </row>
    <row r="1617" spans="1:5" x14ac:dyDescent="0.25">
      <c r="A1617">
        <v>1616</v>
      </c>
      <c r="C1617" s="2">
        <v>2</v>
      </c>
      <c r="D1617" s="5">
        <v>3</v>
      </c>
      <c r="E1617" s="4">
        <v>4</v>
      </c>
    </row>
    <row r="1618" spans="1:5" x14ac:dyDescent="0.25">
      <c r="A1618">
        <v>1617</v>
      </c>
      <c r="C1618" s="2">
        <v>2</v>
      </c>
      <c r="D1618" s="5">
        <v>3</v>
      </c>
      <c r="E1618" s="4">
        <v>4</v>
      </c>
    </row>
    <row r="1619" spans="1:5" x14ac:dyDescent="0.25">
      <c r="A1619">
        <v>1618</v>
      </c>
      <c r="C1619" s="2">
        <v>2</v>
      </c>
      <c r="D1619" s="5">
        <v>3</v>
      </c>
      <c r="E1619" s="4">
        <v>4</v>
      </c>
    </row>
    <row r="1620" spans="1:5" x14ac:dyDescent="0.25">
      <c r="A1620">
        <v>1619</v>
      </c>
      <c r="C1620" s="2">
        <v>2</v>
      </c>
      <c r="D1620" s="5">
        <v>3</v>
      </c>
    </row>
    <row r="1621" spans="1:5" x14ac:dyDescent="0.25">
      <c r="A1621">
        <v>1620</v>
      </c>
      <c r="C1621" s="2">
        <v>2</v>
      </c>
      <c r="D1621" s="5">
        <v>3</v>
      </c>
    </row>
    <row r="1622" spans="1:5" x14ac:dyDescent="0.25">
      <c r="A1622">
        <v>1621</v>
      </c>
      <c r="C1622" s="2">
        <v>2</v>
      </c>
    </row>
    <row r="1623" spans="1:5" x14ac:dyDescent="0.25">
      <c r="A1623">
        <v>1622</v>
      </c>
      <c r="C1623" s="2">
        <v>2</v>
      </c>
    </row>
    <row r="1624" spans="1:5" x14ac:dyDescent="0.25">
      <c r="A1624">
        <v>1623</v>
      </c>
      <c r="C1624" s="2">
        <v>2</v>
      </c>
    </row>
    <row r="1625" spans="1:5" x14ac:dyDescent="0.25">
      <c r="A1625">
        <v>1624</v>
      </c>
      <c r="B1625" s="3">
        <v>1</v>
      </c>
      <c r="C1625" s="2">
        <v>2</v>
      </c>
    </row>
    <row r="1626" spans="1:5" x14ac:dyDescent="0.25">
      <c r="A1626">
        <v>1625</v>
      </c>
      <c r="B1626" s="3">
        <v>1</v>
      </c>
      <c r="C1626" s="2">
        <v>2</v>
      </c>
    </row>
    <row r="1627" spans="1:5" x14ac:dyDescent="0.25">
      <c r="A1627">
        <v>1626</v>
      </c>
      <c r="B1627" s="3">
        <v>1</v>
      </c>
      <c r="C1627" s="2">
        <v>2</v>
      </c>
    </row>
    <row r="1628" spans="1:5" x14ac:dyDescent="0.25">
      <c r="A1628">
        <v>1627</v>
      </c>
      <c r="B1628" s="3">
        <v>1</v>
      </c>
    </row>
    <row r="1629" spans="1:5" x14ac:dyDescent="0.25">
      <c r="A1629">
        <v>1628</v>
      </c>
      <c r="B1629" s="3">
        <v>1</v>
      </c>
    </row>
    <row r="1630" spans="1:5" x14ac:dyDescent="0.25">
      <c r="A1630">
        <v>1629</v>
      </c>
      <c r="B1630" s="3">
        <v>1</v>
      </c>
    </row>
    <row r="1631" spans="1:5" x14ac:dyDescent="0.25">
      <c r="A1631">
        <v>1630</v>
      </c>
      <c r="B1631" s="3">
        <v>1</v>
      </c>
      <c r="E1631" s="4">
        <v>4</v>
      </c>
    </row>
    <row r="1632" spans="1:5" x14ac:dyDescent="0.25">
      <c r="A1632">
        <v>1631</v>
      </c>
      <c r="B1632" s="3">
        <v>1</v>
      </c>
      <c r="E1632" s="4">
        <v>4</v>
      </c>
    </row>
    <row r="1633" spans="1:5" x14ac:dyDescent="0.25">
      <c r="A1633">
        <v>1632</v>
      </c>
      <c r="B1633" s="3">
        <v>1</v>
      </c>
      <c r="E1633" s="4">
        <v>4</v>
      </c>
    </row>
    <row r="1634" spans="1:5" x14ac:dyDescent="0.25">
      <c r="A1634">
        <v>1633</v>
      </c>
      <c r="B1634" s="3">
        <v>1</v>
      </c>
      <c r="D1634" s="5">
        <v>3</v>
      </c>
      <c r="E1634" s="4">
        <v>4</v>
      </c>
    </row>
    <row r="1635" spans="1:5" x14ac:dyDescent="0.25">
      <c r="A1635">
        <v>1634</v>
      </c>
      <c r="D1635" s="5">
        <v>3</v>
      </c>
      <c r="E1635" s="4">
        <v>4</v>
      </c>
    </row>
    <row r="1636" spans="1:5" x14ac:dyDescent="0.25">
      <c r="A1636">
        <v>1635</v>
      </c>
      <c r="D1636" s="5">
        <v>3</v>
      </c>
      <c r="E1636" s="4">
        <v>4</v>
      </c>
    </row>
    <row r="1637" spans="1:5" x14ac:dyDescent="0.25">
      <c r="A1637">
        <v>1636</v>
      </c>
      <c r="D1637" s="5">
        <v>3</v>
      </c>
      <c r="E1637" s="4">
        <v>4</v>
      </c>
    </row>
    <row r="1638" spans="1:5" x14ac:dyDescent="0.25">
      <c r="A1638">
        <v>1637</v>
      </c>
      <c r="D1638" s="5">
        <v>3</v>
      </c>
      <c r="E1638" s="4">
        <v>4</v>
      </c>
    </row>
    <row r="1639" spans="1:5" x14ac:dyDescent="0.25">
      <c r="A1639">
        <v>1638</v>
      </c>
      <c r="D1639" s="5">
        <v>3</v>
      </c>
      <c r="E1639" s="4">
        <v>4</v>
      </c>
    </row>
    <row r="1640" spans="1:5" x14ac:dyDescent="0.25">
      <c r="A1640">
        <v>1639</v>
      </c>
      <c r="D1640" s="5">
        <v>3</v>
      </c>
      <c r="E1640" s="4">
        <v>4</v>
      </c>
    </row>
    <row r="1641" spans="1:5" x14ac:dyDescent="0.25">
      <c r="A1641">
        <v>1640</v>
      </c>
      <c r="C1641" s="2">
        <v>2</v>
      </c>
      <c r="D1641" s="5">
        <v>3</v>
      </c>
      <c r="E1641" s="4">
        <v>4</v>
      </c>
    </row>
    <row r="1642" spans="1:5" x14ac:dyDescent="0.25">
      <c r="A1642">
        <v>1641</v>
      </c>
      <c r="C1642" s="2">
        <v>2</v>
      </c>
      <c r="D1642" s="5">
        <v>3</v>
      </c>
      <c r="E1642" s="4">
        <v>4</v>
      </c>
    </row>
    <row r="1643" spans="1:5" x14ac:dyDescent="0.25">
      <c r="A1643">
        <v>1642</v>
      </c>
      <c r="C1643" s="2">
        <v>2</v>
      </c>
      <c r="D1643" s="5">
        <v>3</v>
      </c>
    </row>
    <row r="1644" spans="1:5" x14ac:dyDescent="0.25">
      <c r="A1644">
        <v>1643</v>
      </c>
      <c r="C1644" s="2">
        <v>2</v>
      </c>
    </row>
    <row r="1645" spans="1:5" x14ac:dyDescent="0.25">
      <c r="A1645">
        <v>1644</v>
      </c>
      <c r="C1645" s="2">
        <v>2</v>
      </c>
    </row>
    <row r="1646" spans="1:5" x14ac:dyDescent="0.25">
      <c r="A1646">
        <v>1645</v>
      </c>
      <c r="C1646" s="2">
        <v>2</v>
      </c>
    </row>
    <row r="1647" spans="1:5" x14ac:dyDescent="0.25">
      <c r="A1647">
        <v>1646</v>
      </c>
      <c r="C1647" s="2">
        <v>2</v>
      </c>
    </row>
    <row r="1648" spans="1:5" x14ac:dyDescent="0.25">
      <c r="A1648">
        <v>1647</v>
      </c>
      <c r="B1648" s="3">
        <v>1</v>
      </c>
      <c r="C1648" s="2">
        <v>2</v>
      </c>
    </row>
    <row r="1649" spans="1:5" x14ac:dyDescent="0.25">
      <c r="A1649">
        <v>1648</v>
      </c>
      <c r="B1649" s="3">
        <v>1</v>
      </c>
      <c r="C1649" s="2">
        <v>2</v>
      </c>
    </row>
    <row r="1650" spans="1:5" x14ac:dyDescent="0.25">
      <c r="A1650">
        <v>1649</v>
      </c>
      <c r="B1650" s="3">
        <v>1</v>
      </c>
      <c r="C1650" s="2">
        <v>2</v>
      </c>
    </row>
    <row r="1651" spans="1:5" x14ac:dyDescent="0.25">
      <c r="A1651">
        <v>1650</v>
      </c>
      <c r="B1651" s="3">
        <v>1</v>
      </c>
      <c r="C1651" s="2">
        <v>2</v>
      </c>
    </row>
    <row r="1652" spans="1:5" x14ac:dyDescent="0.25">
      <c r="A1652">
        <v>1651</v>
      </c>
      <c r="B1652" s="3">
        <v>1</v>
      </c>
    </row>
    <row r="1653" spans="1:5" x14ac:dyDescent="0.25">
      <c r="A1653">
        <v>1652</v>
      </c>
      <c r="B1653" s="3">
        <v>1</v>
      </c>
    </row>
    <row r="1654" spans="1:5" x14ac:dyDescent="0.25">
      <c r="A1654">
        <v>1653</v>
      </c>
      <c r="B1654" s="3">
        <v>1</v>
      </c>
    </row>
    <row r="1655" spans="1:5" x14ac:dyDescent="0.25">
      <c r="A1655">
        <v>1654</v>
      </c>
      <c r="B1655" s="3">
        <v>1</v>
      </c>
    </row>
    <row r="1656" spans="1:5" x14ac:dyDescent="0.25">
      <c r="A1656">
        <v>1655</v>
      </c>
      <c r="B1656" s="3">
        <v>1</v>
      </c>
      <c r="E1656" s="4">
        <v>4</v>
      </c>
    </row>
    <row r="1657" spans="1:5" x14ac:dyDescent="0.25">
      <c r="A1657">
        <v>1656</v>
      </c>
      <c r="B1657" s="3">
        <v>1</v>
      </c>
      <c r="E1657" s="4">
        <v>4</v>
      </c>
    </row>
    <row r="1658" spans="1:5" x14ac:dyDescent="0.25">
      <c r="A1658">
        <v>1657</v>
      </c>
      <c r="D1658" s="5">
        <v>3</v>
      </c>
      <c r="E1658" s="4">
        <v>4</v>
      </c>
    </row>
    <row r="1659" spans="1:5" x14ac:dyDescent="0.25">
      <c r="A1659">
        <v>1658</v>
      </c>
      <c r="D1659" s="5">
        <v>3</v>
      </c>
      <c r="E1659" s="4">
        <v>4</v>
      </c>
    </row>
    <row r="1660" spans="1:5" x14ac:dyDescent="0.25">
      <c r="A1660">
        <v>1659</v>
      </c>
      <c r="D1660" s="5">
        <v>3</v>
      </c>
      <c r="E1660" s="4">
        <v>4</v>
      </c>
    </row>
    <row r="1661" spans="1:5" x14ac:dyDescent="0.25">
      <c r="A1661">
        <v>1660</v>
      </c>
      <c r="D1661" s="5">
        <v>3</v>
      </c>
      <c r="E1661" s="4">
        <v>4</v>
      </c>
    </row>
    <row r="1662" spans="1:5" x14ac:dyDescent="0.25">
      <c r="A1662">
        <v>1661</v>
      </c>
      <c r="D1662" s="5">
        <v>3</v>
      </c>
      <c r="E1662" s="4">
        <v>4</v>
      </c>
    </row>
    <row r="1663" spans="1:5" x14ac:dyDescent="0.25">
      <c r="A1663">
        <v>1662</v>
      </c>
      <c r="D1663" s="5">
        <v>3</v>
      </c>
      <c r="E1663" s="4">
        <v>4</v>
      </c>
    </row>
    <row r="1664" spans="1:5" x14ac:dyDescent="0.25">
      <c r="A1664">
        <v>1663</v>
      </c>
      <c r="D1664" s="5">
        <v>3</v>
      </c>
      <c r="E1664" s="4">
        <v>4</v>
      </c>
    </row>
    <row r="1665" spans="1:5" x14ac:dyDescent="0.25">
      <c r="A1665">
        <v>1664</v>
      </c>
      <c r="C1665" s="2">
        <v>2</v>
      </c>
      <c r="D1665" s="5">
        <v>3</v>
      </c>
      <c r="E1665" s="4">
        <v>4</v>
      </c>
    </row>
    <row r="1666" spans="1:5" x14ac:dyDescent="0.25">
      <c r="A1666">
        <v>1665</v>
      </c>
      <c r="C1666" s="2">
        <v>2</v>
      </c>
      <c r="D1666" s="5">
        <v>3</v>
      </c>
      <c r="E1666" s="4">
        <v>4</v>
      </c>
    </row>
    <row r="1667" spans="1:5" x14ac:dyDescent="0.25">
      <c r="A1667">
        <v>1666</v>
      </c>
      <c r="C1667" s="2">
        <v>2</v>
      </c>
    </row>
    <row r="1668" spans="1:5" x14ac:dyDescent="0.25">
      <c r="A1668">
        <v>1667</v>
      </c>
      <c r="C1668" s="2">
        <v>2</v>
      </c>
    </row>
    <row r="1669" spans="1:5" x14ac:dyDescent="0.25">
      <c r="A1669">
        <v>1668</v>
      </c>
      <c r="C1669" s="2">
        <v>2</v>
      </c>
    </row>
    <row r="1670" spans="1:5" x14ac:dyDescent="0.25">
      <c r="A1670">
        <v>1669</v>
      </c>
      <c r="C1670" s="2">
        <v>2</v>
      </c>
    </row>
    <row r="1671" spans="1:5" x14ac:dyDescent="0.25">
      <c r="A1671">
        <v>1670</v>
      </c>
      <c r="B1671" s="3">
        <v>1</v>
      </c>
      <c r="C1671" s="2">
        <v>2</v>
      </c>
    </row>
    <row r="1672" spans="1:5" x14ac:dyDescent="0.25">
      <c r="A1672">
        <v>1671</v>
      </c>
      <c r="B1672" s="3">
        <v>1</v>
      </c>
      <c r="C1672" s="2">
        <v>2</v>
      </c>
    </row>
    <row r="1673" spans="1:5" x14ac:dyDescent="0.25">
      <c r="A1673">
        <v>1672</v>
      </c>
      <c r="B1673" s="3">
        <v>1</v>
      </c>
      <c r="C1673" s="2">
        <v>2</v>
      </c>
    </row>
    <row r="1674" spans="1:5" x14ac:dyDescent="0.25">
      <c r="A1674">
        <v>1673</v>
      </c>
      <c r="B1674" s="3">
        <v>1</v>
      </c>
      <c r="C1674" s="2">
        <v>2</v>
      </c>
    </row>
    <row r="1675" spans="1:5" x14ac:dyDescent="0.25">
      <c r="A1675">
        <v>1674</v>
      </c>
      <c r="B1675" s="3">
        <v>1</v>
      </c>
    </row>
    <row r="1676" spans="1:5" x14ac:dyDescent="0.25">
      <c r="A1676">
        <v>1675</v>
      </c>
      <c r="B1676" s="3">
        <v>1</v>
      </c>
    </row>
    <row r="1677" spans="1:5" x14ac:dyDescent="0.25">
      <c r="A1677">
        <v>1676</v>
      </c>
      <c r="B1677" s="3">
        <v>1</v>
      </c>
    </row>
    <row r="1678" spans="1:5" x14ac:dyDescent="0.25">
      <c r="A1678">
        <v>1677</v>
      </c>
      <c r="B1678" s="3">
        <v>1</v>
      </c>
    </row>
    <row r="1679" spans="1:5" x14ac:dyDescent="0.25">
      <c r="A1679">
        <v>1678</v>
      </c>
      <c r="B1679" s="3">
        <v>1</v>
      </c>
      <c r="E1679" s="4">
        <v>4</v>
      </c>
    </row>
    <row r="1680" spans="1:5" x14ac:dyDescent="0.25">
      <c r="A1680">
        <v>1679</v>
      </c>
      <c r="B1680" s="3">
        <v>1</v>
      </c>
      <c r="E1680" s="4">
        <v>4</v>
      </c>
    </row>
    <row r="1681" spans="1:5" x14ac:dyDescent="0.25">
      <c r="A1681">
        <v>1680</v>
      </c>
      <c r="D1681" s="5">
        <v>3</v>
      </c>
      <c r="E1681" s="4">
        <v>4</v>
      </c>
    </row>
    <row r="1682" spans="1:5" x14ac:dyDescent="0.25">
      <c r="A1682">
        <v>1681</v>
      </c>
      <c r="D1682" s="5">
        <v>3</v>
      </c>
      <c r="E1682" s="4">
        <v>4</v>
      </c>
    </row>
    <row r="1683" spans="1:5" x14ac:dyDescent="0.25">
      <c r="A1683">
        <v>1682</v>
      </c>
      <c r="D1683" s="5">
        <v>3</v>
      </c>
      <c r="E1683" s="4">
        <v>4</v>
      </c>
    </row>
    <row r="1684" spans="1:5" x14ac:dyDescent="0.25">
      <c r="A1684">
        <v>1683</v>
      </c>
      <c r="D1684" s="5">
        <v>3</v>
      </c>
      <c r="E1684" s="4">
        <v>4</v>
      </c>
    </row>
    <row r="1685" spans="1:5" x14ac:dyDescent="0.25">
      <c r="A1685">
        <v>1684</v>
      </c>
      <c r="D1685" s="5">
        <v>3</v>
      </c>
      <c r="E1685" s="4">
        <v>4</v>
      </c>
    </row>
    <row r="1686" spans="1:5" x14ac:dyDescent="0.25">
      <c r="A1686">
        <v>1685</v>
      </c>
      <c r="C1686" s="2">
        <v>2</v>
      </c>
      <c r="D1686" s="5">
        <v>3</v>
      </c>
      <c r="E1686" s="4">
        <v>4</v>
      </c>
    </row>
    <row r="1687" spans="1:5" x14ac:dyDescent="0.25">
      <c r="A1687">
        <v>1686</v>
      </c>
      <c r="C1687" s="2">
        <v>2</v>
      </c>
      <c r="D1687" s="5">
        <v>3</v>
      </c>
      <c r="E1687" s="4">
        <v>4</v>
      </c>
    </row>
    <row r="1688" spans="1:5" x14ac:dyDescent="0.25">
      <c r="A1688">
        <v>1687</v>
      </c>
      <c r="C1688" s="2">
        <v>2</v>
      </c>
      <c r="D1688" s="5">
        <v>3</v>
      </c>
      <c r="E1688" s="4">
        <v>4</v>
      </c>
    </row>
    <row r="1689" spans="1:5" x14ac:dyDescent="0.25">
      <c r="A1689">
        <v>1688</v>
      </c>
      <c r="C1689" s="2">
        <v>2</v>
      </c>
      <c r="D1689" s="5">
        <v>3</v>
      </c>
    </row>
    <row r="1690" spans="1:5" x14ac:dyDescent="0.25">
      <c r="A1690">
        <v>1689</v>
      </c>
      <c r="C1690" s="2">
        <v>2</v>
      </c>
      <c r="D1690" s="5">
        <v>3</v>
      </c>
    </row>
    <row r="1691" spans="1:5" x14ac:dyDescent="0.25">
      <c r="A1691">
        <v>1690</v>
      </c>
      <c r="C1691" s="2">
        <v>2</v>
      </c>
    </row>
    <row r="1692" spans="1:5" x14ac:dyDescent="0.25">
      <c r="A1692">
        <v>1691</v>
      </c>
      <c r="C1692" s="2">
        <v>2</v>
      </c>
    </row>
    <row r="1693" spans="1:5" x14ac:dyDescent="0.25">
      <c r="A1693">
        <v>1692</v>
      </c>
      <c r="B1693" s="3">
        <v>1</v>
      </c>
      <c r="C1693" s="2">
        <v>2</v>
      </c>
    </row>
    <row r="1694" spans="1:5" x14ac:dyDescent="0.25">
      <c r="A1694">
        <v>1693</v>
      </c>
      <c r="B1694" s="3">
        <v>1</v>
      </c>
      <c r="C1694" s="2">
        <v>2</v>
      </c>
    </row>
    <row r="1695" spans="1:5" x14ac:dyDescent="0.25">
      <c r="A1695">
        <v>1694</v>
      </c>
      <c r="B1695" s="3">
        <v>1</v>
      </c>
      <c r="C1695" s="2">
        <v>2</v>
      </c>
    </row>
    <row r="1696" spans="1:5" x14ac:dyDescent="0.25">
      <c r="A1696">
        <v>1695</v>
      </c>
      <c r="B1696" s="3">
        <v>1</v>
      </c>
      <c r="C1696" s="2">
        <v>2</v>
      </c>
    </row>
    <row r="1697" spans="1:5" x14ac:dyDescent="0.25">
      <c r="A1697">
        <v>1696</v>
      </c>
      <c r="B1697" s="3">
        <v>1</v>
      </c>
      <c r="C1697" s="2">
        <v>2</v>
      </c>
    </row>
    <row r="1698" spans="1:5" x14ac:dyDescent="0.25">
      <c r="A1698">
        <v>1697</v>
      </c>
      <c r="B1698" s="3">
        <v>1</v>
      </c>
    </row>
    <row r="1699" spans="1:5" x14ac:dyDescent="0.25">
      <c r="A1699">
        <v>1698</v>
      </c>
      <c r="B1699" s="3">
        <v>1</v>
      </c>
    </row>
    <row r="1700" spans="1:5" x14ac:dyDescent="0.25">
      <c r="A1700">
        <v>1699</v>
      </c>
      <c r="B1700" s="3">
        <v>1</v>
      </c>
    </row>
    <row r="1701" spans="1:5" x14ac:dyDescent="0.25">
      <c r="A1701">
        <v>1700</v>
      </c>
      <c r="B1701" s="3">
        <v>1</v>
      </c>
      <c r="E1701" s="4">
        <v>4</v>
      </c>
    </row>
    <row r="1702" spans="1:5" x14ac:dyDescent="0.25">
      <c r="A1702">
        <v>1701</v>
      </c>
      <c r="B1702" s="3">
        <v>1</v>
      </c>
      <c r="E1702" s="4">
        <v>4</v>
      </c>
    </row>
    <row r="1703" spans="1:5" x14ac:dyDescent="0.25">
      <c r="A1703">
        <v>1702</v>
      </c>
      <c r="B1703" s="3">
        <v>1</v>
      </c>
      <c r="E1703" s="4">
        <v>4</v>
      </c>
    </row>
    <row r="1704" spans="1:5" x14ac:dyDescent="0.25">
      <c r="A1704">
        <v>1703</v>
      </c>
      <c r="D1704" s="5">
        <v>3</v>
      </c>
      <c r="E1704" s="4">
        <v>4</v>
      </c>
    </row>
    <row r="1705" spans="1:5" x14ac:dyDescent="0.25">
      <c r="A1705">
        <v>1704</v>
      </c>
      <c r="D1705" s="5">
        <v>3</v>
      </c>
      <c r="E1705" s="4">
        <v>4</v>
      </c>
    </row>
    <row r="1706" spans="1:5" x14ac:dyDescent="0.25">
      <c r="A1706">
        <v>1705</v>
      </c>
      <c r="D1706" s="5">
        <v>3</v>
      </c>
      <c r="E1706" s="4">
        <v>4</v>
      </c>
    </row>
    <row r="1707" spans="1:5" x14ac:dyDescent="0.25">
      <c r="A1707">
        <v>1706</v>
      </c>
      <c r="D1707" s="5">
        <v>3</v>
      </c>
      <c r="E1707" s="4">
        <v>4</v>
      </c>
    </row>
    <row r="1708" spans="1:5" x14ac:dyDescent="0.25">
      <c r="A1708">
        <v>1707</v>
      </c>
      <c r="D1708" s="5">
        <v>3</v>
      </c>
      <c r="E1708" s="4">
        <v>4</v>
      </c>
    </row>
    <row r="1709" spans="1:5" x14ac:dyDescent="0.25">
      <c r="A1709">
        <v>1708</v>
      </c>
      <c r="C1709" s="2">
        <v>2</v>
      </c>
      <c r="D1709" s="5">
        <v>3</v>
      </c>
      <c r="E1709" s="4">
        <v>4</v>
      </c>
    </row>
    <row r="1710" spans="1:5" x14ac:dyDescent="0.25">
      <c r="A1710">
        <v>1709</v>
      </c>
      <c r="C1710" s="2">
        <v>2</v>
      </c>
      <c r="D1710" s="5">
        <v>3</v>
      </c>
      <c r="E1710" s="4">
        <v>4</v>
      </c>
    </row>
    <row r="1711" spans="1:5" x14ac:dyDescent="0.25">
      <c r="A1711">
        <v>1710</v>
      </c>
      <c r="C1711" s="2">
        <v>2</v>
      </c>
      <c r="D1711" s="5">
        <v>3</v>
      </c>
      <c r="E1711" s="4">
        <v>4</v>
      </c>
    </row>
    <row r="1712" spans="1:5" x14ac:dyDescent="0.25">
      <c r="A1712">
        <v>1711</v>
      </c>
      <c r="C1712" s="2">
        <v>2</v>
      </c>
      <c r="D1712" s="5">
        <v>3</v>
      </c>
    </row>
    <row r="1713" spans="1:5" x14ac:dyDescent="0.25">
      <c r="A1713">
        <v>1712</v>
      </c>
      <c r="C1713" s="2">
        <v>2</v>
      </c>
      <c r="D1713" s="5">
        <v>3</v>
      </c>
    </row>
    <row r="1714" spans="1:5" x14ac:dyDescent="0.25">
      <c r="A1714">
        <v>1713</v>
      </c>
      <c r="C1714" s="2">
        <v>2</v>
      </c>
      <c r="D1714" s="5">
        <v>3</v>
      </c>
    </row>
    <row r="1715" spans="1:5" x14ac:dyDescent="0.25">
      <c r="A1715">
        <v>1714</v>
      </c>
      <c r="C1715" s="2">
        <v>2</v>
      </c>
      <c r="D1715" s="5">
        <v>3</v>
      </c>
    </row>
    <row r="1716" spans="1:5" x14ac:dyDescent="0.25">
      <c r="A1716">
        <v>1715</v>
      </c>
      <c r="C1716" s="2">
        <v>2</v>
      </c>
    </row>
    <row r="1717" spans="1:5" x14ac:dyDescent="0.25">
      <c r="A1717">
        <v>1716</v>
      </c>
      <c r="B1717" s="3">
        <v>1</v>
      </c>
      <c r="C1717" s="2">
        <v>2</v>
      </c>
    </row>
    <row r="1718" spans="1:5" x14ac:dyDescent="0.25">
      <c r="A1718">
        <v>1717</v>
      </c>
      <c r="B1718" s="3">
        <v>1</v>
      </c>
      <c r="C1718" s="2">
        <v>2</v>
      </c>
    </row>
    <row r="1719" spans="1:5" x14ac:dyDescent="0.25">
      <c r="A1719">
        <v>1718</v>
      </c>
      <c r="B1719" s="3">
        <v>1</v>
      </c>
      <c r="C1719" s="2">
        <v>2</v>
      </c>
    </row>
    <row r="1720" spans="1:5" x14ac:dyDescent="0.25">
      <c r="A1720">
        <v>1719</v>
      </c>
      <c r="B1720" s="3">
        <v>1</v>
      </c>
      <c r="C1720" s="2">
        <v>2</v>
      </c>
    </row>
    <row r="1721" spans="1:5" x14ac:dyDescent="0.25">
      <c r="A1721">
        <v>1720</v>
      </c>
      <c r="B1721" s="3">
        <v>1</v>
      </c>
    </row>
    <row r="1722" spans="1:5" x14ac:dyDescent="0.25">
      <c r="A1722">
        <v>1721</v>
      </c>
      <c r="B1722" s="3">
        <v>1</v>
      </c>
    </row>
    <row r="1723" spans="1:5" x14ac:dyDescent="0.25">
      <c r="A1723">
        <v>1722</v>
      </c>
      <c r="B1723" s="3">
        <v>1</v>
      </c>
    </row>
    <row r="1724" spans="1:5" x14ac:dyDescent="0.25">
      <c r="A1724">
        <v>1723</v>
      </c>
      <c r="B1724" s="3">
        <v>1</v>
      </c>
      <c r="E1724" s="4">
        <v>4</v>
      </c>
    </row>
    <row r="1725" spans="1:5" x14ac:dyDescent="0.25">
      <c r="A1725">
        <v>1724</v>
      </c>
      <c r="B1725" s="3">
        <v>1</v>
      </c>
      <c r="E1725" s="4">
        <v>4</v>
      </c>
    </row>
    <row r="1726" spans="1:5" x14ac:dyDescent="0.25">
      <c r="A1726">
        <v>1725</v>
      </c>
      <c r="B1726" s="3">
        <v>1</v>
      </c>
      <c r="E1726" s="4">
        <v>4</v>
      </c>
    </row>
    <row r="1727" spans="1:5" x14ac:dyDescent="0.25">
      <c r="A1727">
        <v>1726</v>
      </c>
      <c r="B1727" s="3">
        <v>1</v>
      </c>
      <c r="E1727" s="4">
        <v>4</v>
      </c>
    </row>
    <row r="1728" spans="1:5" x14ac:dyDescent="0.25">
      <c r="A1728">
        <v>1727</v>
      </c>
      <c r="B1728" s="3">
        <v>1</v>
      </c>
      <c r="E1728" s="4">
        <v>4</v>
      </c>
    </row>
    <row r="1729" spans="1:5" x14ac:dyDescent="0.25">
      <c r="A1729">
        <v>1728</v>
      </c>
      <c r="D1729" s="5">
        <v>3</v>
      </c>
      <c r="E1729" s="4">
        <v>4</v>
      </c>
    </row>
    <row r="1730" spans="1:5" x14ac:dyDescent="0.25">
      <c r="A1730">
        <v>1729</v>
      </c>
      <c r="D1730" s="5">
        <v>3</v>
      </c>
      <c r="E1730" s="4">
        <v>4</v>
      </c>
    </row>
    <row r="1731" spans="1:5" x14ac:dyDescent="0.25">
      <c r="A1731">
        <v>1730</v>
      </c>
      <c r="D1731" s="5">
        <v>3</v>
      </c>
      <c r="E1731" s="4">
        <v>4</v>
      </c>
    </row>
    <row r="1732" spans="1:5" x14ac:dyDescent="0.25">
      <c r="A1732">
        <v>1731</v>
      </c>
      <c r="C1732" s="2">
        <v>2</v>
      </c>
      <c r="D1732" s="5">
        <v>3</v>
      </c>
      <c r="E1732" s="4">
        <v>4</v>
      </c>
    </row>
    <row r="1733" spans="1:5" x14ac:dyDescent="0.25">
      <c r="A1733">
        <v>1732</v>
      </c>
      <c r="C1733" s="2">
        <v>2</v>
      </c>
      <c r="D1733" s="5">
        <v>3</v>
      </c>
      <c r="E1733" s="4">
        <v>4</v>
      </c>
    </row>
    <row r="1734" spans="1:5" x14ac:dyDescent="0.25">
      <c r="A1734">
        <v>1733</v>
      </c>
      <c r="C1734" s="2">
        <v>2</v>
      </c>
      <c r="D1734" s="5">
        <v>3</v>
      </c>
      <c r="E1734" s="4">
        <v>4</v>
      </c>
    </row>
    <row r="1735" spans="1:5" x14ac:dyDescent="0.25">
      <c r="A1735">
        <v>1734</v>
      </c>
      <c r="C1735" s="2">
        <v>2</v>
      </c>
      <c r="D1735" s="5">
        <v>3</v>
      </c>
      <c r="E1735" s="4">
        <v>4</v>
      </c>
    </row>
    <row r="1736" spans="1:5" x14ac:dyDescent="0.25">
      <c r="A1736">
        <v>1735</v>
      </c>
      <c r="C1736" s="2">
        <v>2</v>
      </c>
      <c r="D1736" s="5">
        <v>3</v>
      </c>
      <c r="E1736" s="4">
        <v>4</v>
      </c>
    </row>
    <row r="1737" spans="1:5" x14ac:dyDescent="0.25">
      <c r="A1737">
        <v>1736</v>
      </c>
      <c r="C1737" s="2">
        <v>2</v>
      </c>
      <c r="D1737" s="5">
        <v>3</v>
      </c>
    </row>
    <row r="1738" spans="1:5" x14ac:dyDescent="0.25">
      <c r="A1738">
        <v>1737</v>
      </c>
      <c r="C1738" s="2">
        <v>2</v>
      </c>
      <c r="D1738" s="5">
        <v>3</v>
      </c>
    </row>
    <row r="1739" spans="1:5" x14ac:dyDescent="0.25">
      <c r="A1739">
        <v>1738</v>
      </c>
      <c r="C1739" s="2">
        <v>2</v>
      </c>
      <c r="D1739" s="5">
        <v>3</v>
      </c>
    </row>
    <row r="1740" spans="1:5" x14ac:dyDescent="0.25">
      <c r="A1740">
        <v>1739</v>
      </c>
      <c r="C1740" s="2">
        <v>2</v>
      </c>
      <c r="D1740" s="5">
        <v>3</v>
      </c>
    </row>
    <row r="1741" spans="1:5" x14ac:dyDescent="0.25">
      <c r="A1741">
        <v>1740</v>
      </c>
      <c r="C1741" s="2">
        <v>2</v>
      </c>
      <c r="D1741" s="5">
        <v>3</v>
      </c>
    </row>
    <row r="1742" spans="1:5" x14ac:dyDescent="0.25">
      <c r="A1742">
        <v>1741</v>
      </c>
      <c r="C1742" s="2">
        <v>2</v>
      </c>
      <c r="D1742" s="5">
        <v>3</v>
      </c>
    </row>
    <row r="1743" spans="1:5" x14ac:dyDescent="0.25">
      <c r="A1743">
        <v>1742</v>
      </c>
      <c r="B1743" s="3">
        <v>1</v>
      </c>
      <c r="C1743" s="2">
        <v>2</v>
      </c>
    </row>
    <row r="1744" spans="1:5" x14ac:dyDescent="0.25">
      <c r="A1744">
        <v>1743</v>
      </c>
      <c r="B1744" s="3">
        <v>1</v>
      </c>
      <c r="C1744" s="2">
        <v>2</v>
      </c>
    </row>
    <row r="1745" spans="1:6" x14ac:dyDescent="0.25">
      <c r="A1745">
        <v>1744</v>
      </c>
      <c r="B1745" s="3">
        <v>1</v>
      </c>
      <c r="C1745" s="2">
        <v>2</v>
      </c>
    </row>
    <row r="1746" spans="1:6" x14ac:dyDescent="0.25">
      <c r="A1746">
        <v>1745</v>
      </c>
      <c r="B1746" s="3">
        <v>1</v>
      </c>
      <c r="C1746" s="2">
        <v>2</v>
      </c>
    </row>
    <row r="1747" spans="1:6" x14ac:dyDescent="0.25">
      <c r="A1747">
        <v>1746</v>
      </c>
      <c r="B1747" s="3">
        <v>1</v>
      </c>
      <c r="C1747" s="2">
        <v>2</v>
      </c>
    </row>
    <row r="1748" spans="1:6" x14ac:dyDescent="0.25">
      <c r="A1748">
        <v>1747</v>
      </c>
      <c r="B1748" s="3">
        <v>1</v>
      </c>
    </row>
    <row r="1749" spans="1:6" x14ac:dyDescent="0.25">
      <c r="A1749">
        <v>1748</v>
      </c>
      <c r="B1749" s="3">
        <v>1</v>
      </c>
      <c r="E1749" s="4">
        <v>4</v>
      </c>
    </row>
    <row r="1750" spans="1:6" x14ac:dyDescent="0.25">
      <c r="A1750">
        <v>1749</v>
      </c>
      <c r="B1750" s="3">
        <v>1</v>
      </c>
      <c r="E1750" s="4">
        <v>4</v>
      </c>
    </row>
    <row r="1751" spans="1:6" x14ac:dyDescent="0.25">
      <c r="A1751">
        <v>1750</v>
      </c>
      <c r="B1751" s="3">
        <v>1</v>
      </c>
      <c r="E1751" s="4">
        <v>4</v>
      </c>
    </row>
    <row r="1752" spans="1:6" x14ac:dyDescent="0.25">
      <c r="A1752">
        <v>1751</v>
      </c>
      <c r="B1752" s="3">
        <v>1</v>
      </c>
      <c r="E1752" s="4">
        <v>4</v>
      </c>
    </row>
    <row r="1753" spans="1:6" x14ac:dyDescent="0.25">
      <c r="A1753">
        <v>1752</v>
      </c>
      <c r="B1753" s="3">
        <v>1</v>
      </c>
      <c r="E1753" s="4">
        <v>4</v>
      </c>
    </row>
    <row r="1754" spans="1:6" x14ac:dyDescent="0.25">
      <c r="A1754">
        <v>1753</v>
      </c>
      <c r="B1754" s="3">
        <v>1</v>
      </c>
      <c r="E1754" s="4">
        <v>4</v>
      </c>
    </row>
    <row r="1755" spans="1:6" x14ac:dyDescent="0.25">
      <c r="A1755">
        <v>1754</v>
      </c>
      <c r="B1755" s="3">
        <v>1</v>
      </c>
      <c r="D1755" s="5">
        <v>3</v>
      </c>
      <c r="E1755" s="4">
        <v>4</v>
      </c>
    </row>
    <row r="1756" spans="1:6" x14ac:dyDescent="0.25">
      <c r="A1756">
        <v>1755</v>
      </c>
      <c r="B1756" s="3">
        <v>1</v>
      </c>
      <c r="D1756" s="5">
        <v>3</v>
      </c>
      <c r="E1756" s="4">
        <v>4</v>
      </c>
    </row>
    <row r="1757" spans="1:6" x14ac:dyDescent="0.25">
      <c r="A1757">
        <v>1756</v>
      </c>
      <c r="B1757" s="3">
        <v>1</v>
      </c>
      <c r="D1757" s="5">
        <v>3</v>
      </c>
      <c r="E1757" s="4">
        <v>4</v>
      </c>
    </row>
    <row r="1758" spans="1:6" x14ac:dyDescent="0.25">
      <c r="A1758">
        <v>1757</v>
      </c>
      <c r="D1758" s="5">
        <v>3</v>
      </c>
      <c r="E1758" s="4">
        <v>4</v>
      </c>
    </row>
    <row r="1759" spans="1:6" x14ac:dyDescent="0.25">
      <c r="A1759">
        <v>1758</v>
      </c>
      <c r="C1759" s="2">
        <v>2</v>
      </c>
      <c r="D1759" s="5">
        <v>3</v>
      </c>
      <c r="E1759" s="4">
        <v>4</v>
      </c>
    </row>
    <row r="1760" spans="1:6" x14ac:dyDescent="0.25">
      <c r="A1760">
        <v>1759</v>
      </c>
      <c r="C1760" s="2">
        <v>2</v>
      </c>
      <c r="D1760" s="5">
        <v>3</v>
      </c>
      <c r="E1760" s="4">
        <v>4</v>
      </c>
      <c r="F1760" t="s">
        <v>22</v>
      </c>
    </row>
    <row r="1761" spans="1:6" x14ac:dyDescent="0.25">
      <c r="A1761">
        <v>1760</v>
      </c>
    </row>
    <row r="1762" spans="1:6" x14ac:dyDescent="0.25">
      <c r="A1762">
        <v>1761</v>
      </c>
      <c r="F1762" t="s">
        <v>22</v>
      </c>
    </row>
    <row r="1763" spans="1:6" x14ac:dyDescent="0.25">
      <c r="A1763">
        <v>1762</v>
      </c>
      <c r="B1763" s="3">
        <v>1</v>
      </c>
    </row>
    <row r="1764" spans="1:6" x14ac:dyDescent="0.25">
      <c r="A1764">
        <v>1763</v>
      </c>
      <c r="B1764" s="3">
        <v>1</v>
      </c>
    </row>
    <row r="1765" spans="1:6" x14ac:dyDescent="0.25">
      <c r="A1765">
        <v>1764</v>
      </c>
      <c r="B1765" s="3">
        <v>1</v>
      </c>
    </row>
    <row r="1766" spans="1:6" x14ac:dyDescent="0.25">
      <c r="A1766">
        <v>1765</v>
      </c>
      <c r="B1766" s="3">
        <v>1</v>
      </c>
      <c r="E1766" s="4">
        <v>4</v>
      </c>
    </row>
    <row r="1767" spans="1:6" x14ac:dyDescent="0.25">
      <c r="A1767">
        <v>1766</v>
      </c>
      <c r="B1767" s="3">
        <v>1</v>
      </c>
      <c r="E1767" s="4">
        <v>4</v>
      </c>
    </row>
    <row r="1768" spans="1:6" x14ac:dyDescent="0.25">
      <c r="A1768">
        <v>1767</v>
      </c>
      <c r="B1768" s="3">
        <v>1</v>
      </c>
      <c r="E1768" s="4">
        <v>4</v>
      </c>
    </row>
    <row r="1769" spans="1:6" x14ac:dyDescent="0.25">
      <c r="A1769">
        <v>1768</v>
      </c>
      <c r="B1769" s="3">
        <v>1</v>
      </c>
      <c r="E1769" s="4">
        <v>4</v>
      </c>
    </row>
    <row r="1770" spans="1:6" x14ac:dyDescent="0.25">
      <c r="A1770">
        <v>1769</v>
      </c>
      <c r="B1770" s="3">
        <v>1</v>
      </c>
      <c r="E1770" s="4">
        <v>4</v>
      </c>
    </row>
    <row r="1771" spans="1:6" x14ac:dyDescent="0.25">
      <c r="A1771">
        <v>1770</v>
      </c>
      <c r="B1771" s="3">
        <v>1</v>
      </c>
      <c r="E1771" s="4">
        <v>4</v>
      </c>
    </row>
    <row r="1772" spans="1:6" x14ac:dyDescent="0.25">
      <c r="A1772">
        <v>1771</v>
      </c>
      <c r="B1772" s="3">
        <v>1</v>
      </c>
      <c r="E1772" s="4">
        <v>4</v>
      </c>
    </row>
    <row r="1773" spans="1:6" x14ac:dyDescent="0.25">
      <c r="A1773">
        <v>1772</v>
      </c>
      <c r="B1773" s="3">
        <v>1</v>
      </c>
      <c r="E1773" s="4">
        <v>4</v>
      </c>
    </row>
    <row r="1774" spans="1:6" x14ac:dyDescent="0.25">
      <c r="A1774">
        <v>1773</v>
      </c>
      <c r="B1774" s="3">
        <v>1</v>
      </c>
      <c r="E1774" s="4">
        <v>4</v>
      </c>
    </row>
    <row r="1775" spans="1:6" x14ac:dyDescent="0.25">
      <c r="A1775">
        <v>1774</v>
      </c>
      <c r="B1775" s="3">
        <v>1</v>
      </c>
      <c r="E1775" s="4">
        <v>4</v>
      </c>
    </row>
    <row r="1776" spans="1:6" x14ac:dyDescent="0.25">
      <c r="A1776">
        <v>1775</v>
      </c>
      <c r="E1776" s="4">
        <v>4</v>
      </c>
    </row>
    <row r="1777" spans="1:5" x14ac:dyDescent="0.25">
      <c r="A1777">
        <v>1776</v>
      </c>
      <c r="D1777" s="5">
        <v>3</v>
      </c>
      <c r="E1777" s="4">
        <v>4</v>
      </c>
    </row>
    <row r="1778" spans="1:5" x14ac:dyDescent="0.25">
      <c r="A1778">
        <v>1777</v>
      </c>
      <c r="D1778" s="5">
        <v>3</v>
      </c>
      <c r="E1778" s="4">
        <v>4</v>
      </c>
    </row>
    <row r="1779" spans="1:5" x14ac:dyDescent="0.25">
      <c r="A1779">
        <v>1778</v>
      </c>
      <c r="C1779" s="2">
        <v>2</v>
      </c>
      <c r="D1779" s="5">
        <v>3</v>
      </c>
    </row>
    <row r="1780" spans="1:5" x14ac:dyDescent="0.25">
      <c r="A1780">
        <v>1779</v>
      </c>
      <c r="C1780" s="2">
        <v>2</v>
      </c>
      <c r="D1780" s="5">
        <v>3</v>
      </c>
    </row>
    <row r="1781" spans="1:5" x14ac:dyDescent="0.25">
      <c r="A1781">
        <v>1780</v>
      </c>
      <c r="C1781" s="2">
        <v>2</v>
      </c>
      <c r="D1781" s="5">
        <v>3</v>
      </c>
    </row>
    <row r="1782" spans="1:5" x14ac:dyDescent="0.25">
      <c r="A1782">
        <v>1781</v>
      </c>
      <c r="C1782" s="2">
        <v>2</v>
      </c>
      <c r="D1782" s="5">
        <v>3</v>
      </c>
    </row>
    <row r="1783" spans="1:5" x14ac:dyDescent="0.25">
      <c r="A1783">
        <v>1782</v>
      </c>
      <c r="C1783" s="2">
        <v>2</v>
      </c>
      <c r="D1783" s="5">
        <v>3</v>
      </c>
    </row>
    <row r="1784" spans="1:5" x14ac:dyDescent="0.25">
      <c r="A1784">
        <v>1783</v>
      </c>
      <c r="C1784" s="2">
        <v>2</v>
      </c>
      <c r="D1784" s="5">
        <v>3</v>
      </c>
    </row>
    <row r="1785" spans="1:5" x14ac:dyDescent="0.25">
      <c r="A1785">
        <v>1784</v>
      </c>
      <c r="C1785" s="2">
        <v>2</v>
      </c>
      <c r="D1785" s="5">
        <v>3</v>
      </c>
    </row>
    <row r="1786" spans="1:5" x14ac:dyDescent="0.25">
      <c r="A1786">
        <v>1785</v>
      </c>
      <c r="C1786" s="2">
        <v>2</v>
      </c>
      <c r="D1786" s="5">
        <v>3</v>
      </c>
    </row>
    <row r="1787" spans="1:5" x14ac:dyDescent="0.25">
      <c r="A1787">
        <v>1786</v>
      </c>
      <c r="C1787" s="2">
        <v>2</v>
      </c>
    </row>
    <row r="1788" spans="1:5" x14ac:dyDescent="0.25">
      <c r="A1788">
        <v>1787</v>
      </c>
      <c r="C1788" s="2">
        <v>2</v>
      </c>
    </row>
    <row r="1789" spans="1:5" x14ac:dyDescent="0.25">
      <c r="A1789">
        <v>1788</v>
      </c>
      <c r="B1789" s="3">
        <v>1</v>
      </c>
    </row>
    <row r="1790" spans="1:5" x14ac:dyDescent="0.25">
      <c r="A1790">
        <v>1789</v>
      </c>
      <c r="B1790" s="3">
        <v>1</v>
      </c>
    </row>
    <row r="1791" spans="1:5" x14ac:dyDescent="0.25">
      <c r="A1791">
        <v>1790</v>
      </c>
      <c r="B1791" s="3">
        <v>1</v>
      </c>
      <c r="E1791" s="4">
        <v>4</v>
      </c>
    </row>
    <row r="1792" spans="1:5" x14ac:dyDescent="0.25">
      <c r="A1792">
        <v>1791</v>
      </c>
      <c r="B1792" s="3">
        <v>1</v>
      </c>
      <c r="E1792" s="4">
        <v>4</v>
      </c>
    </row>
    <row r="1793" spans="1:5" x14ac:dyDescent="0.25">
      <c r="A1793">
        <v>1792</v>
      </c>
      <c r="B1793" s="3">
        <v>1</v>
      </c>
      <c r="E1793" s="4">
        <v>4</v>
      </c>
    </row>
    <row r="1794" spans="1:5" x14ac:dyDescent="0.25">
      <c r="A1794">
        <v>1793</v>
      </c>
      <c r="B1794" s="3">
        <v>1</v>
      </c>
      <c r="E1794" s="4">
        <v>4</v>
      </c>
    </row>
    <row r="1795" spans="1:5" x14ac:dyDescent="0.25">
      <c r="A1795">
        <v>1794</v>
      </c>
      <c r="B1795" s="3">
        <v>1</v>
      </c>
      <c r="E1795" s="4">
        <v>4</v>
      </c>
    </row>
    <row r="1796" spans="1:5" x14ac:dyDescent="0.25">
      <c r="A1796">
        <v>1795</v>
      </c>
      <c r="B1796" s="3">
        <v>1</v>
      </c>
      <c r="E1796" s="4">
        <v>4</v>
      </c>
    </row>
    <row r="1797" spans="1:5" x14ac:dyDescent="0.25">
      <c r="A1797">
        <v>1796</v>
      </c>
      <c r="B1797" s="3">
        <v>1</v>
      </c>
      <c r="D1797" s="5">
        <v>3</v>
      </c>
      <c r="E1797" s="4">
        <v>4</v>
      </c>
    </row>
    <row r="1798" spans="1:5" x14ac:dyDescent="0.25">
      <c r="A1798">
        <v>1797</v>
      </c>
      <c r="D1798" s="5">
        <v>3</v>
      </c>
      <c r="E1798" s="4">
        <v>4</v>
      </c>
    </row>
    <row r="1799" spans="1:5" x14ac:dyDescent="0.25">
      <c r="A1799">
        <v>1798</v>
      </c>
      <c r="D1799" s="5">
        <v>3</v>
      </c>
      <c r="E1799" s="4">
        <v>4</v>
      </c>
    </row>
    <row r="1800" spans="1:5" x14ac:dyDescent="0.25">
      <c r="A1800">
        <v>1799</v>
      </c>
      <c r="D1800" s="5">
        <v>3</v>
      </c>
      <c r="E1800" s="4">
        <v>4</v>
      </c>
    </row>
    <row r="1801" spans="1:5" x14ac:dyDescent="0.25">
      <c r="A1801">
        <v>1800</v>
      </c>
      <c r="D1801" s="5">
        <v>3</v>
      </c>
    </row>
    <row r="1802" spans="1:5" x14ac:dyDescent="0.25">
      <c r="A1802">
        <v>1801</v>
      </c>
      <c r="D1802" s="5">
        <v>3</v>
      </c>
    </row>
    <row r="1803" spans="1:5" x14ac:dyDescent="0.25">
      <c r="A1803">
        <v>1802</v>
      </c>
      <c r="C1803" s="2">
        <v>2</v>
      </c>
      <c r="D1803" s="5">
        <v>3</v>
      </c>
    </row>
    <row r="1804" spans="1:5" x14ac:dyDescent="0.25">
      <c r="A1804">
        <v>1803</v>
      </c>
      <c r="C1804" s="2">
        <v>2</v>
      </c>
      <c r="D1804" s="5">
        <v>3</v>
      </c>
    </row>
    <row r="1805" spans="1:5" x14ac:dyDescent="0.25">
      <c r="A1805">
        <v>1804</v>
      </c>
      <c r="C1805" s="2">
        <v>2</v>
      </c>
    </row>
    <row r="1806" spans="1:5" x14ac:dyDescent="0.25">
      <c r="A1806">
        <v>1805</v>
      </c>
      <c r="C1806" s="2">
        <v>2</v>
      </c>
    </row>
    <row r="1807" spans="1:5" x14ac:dyDescent="0.25">
      <c r="A1807">
        <v>1806</v>
      </c>
      <c r="C1807" s="2">
        <v>2</v>
      </c>
    </row>
    <row r="1808" spans="1:5" x14ac:dyDescent="0.25">
      <c r="A1808">
        <v>1807</v>
      </c>
      <c r="B1808" s="3">
        <v>1</v>
      </c>
      <c r="C1808" s="2">
        <v>2</v>
      </c>
    </row>
    <row r="1809" spans="1:5" x14ac:dyDescent="0.25">
      <c r="A1809">
        <v>1808</v>
      </c>
      <c r="B1809" s="3">
        <v>1</v>
      </c>
      <c r="C1809" s="2">
        <v>2</v>
      </c>
    </row>
    <row r="1810" spans="1:5" x14ac:dyDescent="0.25">
      <c r="A1810">
        <v>1809</v>
      </c>
      <c r="B1810" s="3">
        <v>1</v>
      </c>
      <c r="C1810" s="2">
        <v>2</v>
      </c>
    </row>
    <row r="1811" spans="1:5" x14ac:dyDescent="0.25">
      <c r="A1811">
        <v>1810</v>
      </c>
      <c r="B1811" s="3">
        <v>1</v>
      </c>
      <c r="C1811" s="2">
        <v>2</v>
      </c>
    </row>
    <row r="1812" spans="1:5" x14ac:dyDescent="0.25">
      <c r="A1812">
        <v>1811</v>
      </c>
      <c r="B1812" s="3">
        <v>1</v>
      </c>
    </row>
    <row r="1813" spans="1:5" x14ac:dyDescent="0.25">
      <c r="A1813">
        <v>1812</v>
      </c>
      <c r="B1813" s="3">
        <v>1</v>
      </c>
    </row>
    <row r="1814" spans="1:5" x14ac:dyDescent="0.25">
      <c r="A1814">
        <v>1813</v>
      </c>
      <c r="B1814" s="3">
        <v>1</v>
      </c>
    </row>
    <row r="1815" spans="1:5" x14ac:dyDescent="0.25">
      <c r="A1815">
        <v>1814</v>
      </c>
      <c r="B1815" s="3">
        <v>1</v>
      </c>
      <c r="E1815" s="4">
        <v>4</v>
      </c>
    </row>
    <row r="1816" spans="1:5" x14ac:dyDescent="0.25">
      <c r="A1816">
        <v>1815</v>
      </c>
      <c r="B1816" s="3">
        <v>1</v>
      </c>
      <c r="E1816" s="4">
        <v>4</v>
      </c>
    </row>
    <row r="1817" spans="1:5" x14ac:dyDescent="0.25">
      <c r="A1817">
        <v>1816</v>
      </c>
      <c r="D1817" s="5">
        <v>3</v>
      </c>
      <c r="E1817" s="4">
        <v>4</v>
      </c>
    </row>
    <row r="1818" spans="1:5" x14ac:dyDescent="0.25">
      <c r="A1818">
        <v>1817</v>
      </c>
      <c r="D1818" s="5">
        <v>3</v>
      </c>
      <c r="E1818" s="4">
        <v>4</v>
      </c>
    </row>
    <row r="1819" spans="1:5" x14ac:dyDescent="0.25">
      <c r="A1819">
        <v>1818</v>
      </c>
      <c r="D1819" s="5">
        <v>3</v>
      </c>
      <c r="E1819" s="4">
        <v>4</v>
      </c>
    </row>
    <row r="1820" spans="1:5" x14ac:dyDescent="0.25">
      <c r="A1820">
        <v>1819</v>
      </c>
      <c r="D1820" s="5">
        <v>3</v>
      </c>
      <c r="E1820" s="4">
        <v>4</v>
      </c>
    </row>
    <row r="1821" spans="1:5" x14ac:dyDescent="0.25">
      <c r="A1821">
        <v>1820</v>
      </c>
      <c r="D1821" s="5">
        <v>3</v>
      </c>
      <c r="E1821" s="4">
        <v>4</v>
      </c>
    </row>
    <row r="1822" spans="1:5" x14ac:dyDescent="0.25">
      <c r="A1822">
        <v>1821</v>
      </c>
      <c r="D1822" s="5">
        <v>3</v>
      </c>
      <c r="E1822" s="4">
        <v>4</v>
      </c>
    </row>
    <row r="1823" spans="1:5" x14ac:dyDescent="0.25">
      <c r="A1823">
        <v>1822</v>
      </c>
      <c r="D1823" s="5">
        <v>3</v>
      </c>
      <c r="E1823" s="4">
        <v>4</v>
      </c>
    </row>
    <row r="1824" spans="1:5" x14ac:dyDescent="0.25">
      <c r="A1824">
        <v>1823</v>
      </c>
      <c r="D1824" s="5">
        <v>3</v>
      </c>
      <c r="E1824" s="4">
        <v>4</v>
      </c>
    </row>
    <row r="1825" spans="1:5" x14ac:dyDescent="0.25">
      <c r="A1825">
        <v>1824</v>
      </c>
    </row>
    <row r="1826" spans="1:5" x14ac:dyDescent="0.25">
      <c r="A1826">
        <v>1825</v>
      </c>
      <c r="C1826" s="2">
        <v>2</v>
      </c>
    </row>
    <row r="1827" spans="1:5" x14ac:dyDescent="0.25">
      <c r="A1827">
        <v>1826</v>
      </c>
      <c r="C1827" s="2">
        <v>2</v>
      </c>
    </row>
    <row r="1828" spans="1:5" x14ac:dyDescent="0.25">
      <c r="A1828">
        <v>1827</v>
      </c>
      <c r="C1828" s="2">
        <v>2</v>
      </c>
    </row>
    <row r="1829" spans="1:5" x14ac:dyDescent="0.25">
      <c r="A1829">
        <v>1828</v>
      </c>
      <c r="C1829" s="2">
        <v>2</v>
      </c>
    </row>
    <row r="1830" spans="1:5" x14ac:dyDescent="0.25">
      <c r="A1830">
        <v>1829</v>
      </c>
      <c r="C1830" s="2">
        <v>2</v>
      </c>
    </row>
    <row r="1831" spans="1:5" x14ac:dyDescent="0.25">
      <c r="A1831">
        <v>1830</v>
      </c>
      <c r="B1831" s="3">
        <v>1</v>
      </c>
      <c r="C1831" s="2">
        <v>2</v>
      </c>
    </row>
    <row r="1832" spans="1:5" x14ac:dyDescent="0.25">
      <c r="A1832">
        <v>1831</v>
      </c>
      <c r="B1832" s="3">
        <v>1</v>
      </c>
      <c r="C1832" s="2">
        <v>2</v>
      </c>
    </row>
    <row r="1833" spans="1:5" x14ac:dyDescent="0.25">
      <c r="A1833">
        <v>1832</v>
      </c>
      <c r="B1833" s="3">
        <v>1</v>
      </c>
      <c r="C1833" s="2">
        <v>2</v>
      </c>
    </row>
    <row r="1834" spans="1:5" x14ac:dyDescent="0.25">
      <c r="A1834">
        <v>1833</v>
      </c>
      <c r="B1834" s="3">
        <v>1</v>
      </c>
    </row>
    <row r="1835" spans="1:5" x14ac:dyDescent="0.25">
      <c r="A1835">
        <v>1834</v>
      </c>
      <c r="B1835" s="3">
        <v>1</v>
      </c>
    </row>
    <row r="1836" spans="1:5" x14ac:dyDescent="0.25">
      <c r="A1836">
        <v>1835</v>
      </c>
      <c r="B1836" s="3">
        <v>1</v>
      </c>
    </row>
    <row r="1837" spans="1:5" x14ac:dyDescent="0.25">
      <c r="A1837">
        <v>1836</v>
      </c>
      <c r="B1837" s="3">
        <v>1</v>
      </c>
    </row>
    <row r="1838" spans="1:5" x14ac:dyDescent="0.25">
      <c r="A1838">
        <v>1837</v>
      </c>
      <c r="E1838" s="4">
        <v>4</v>
      </c>
    </row>
    <row r="1839" spans="1:5" x14ac:dyDescent="0.25">
      <c r="A1839">
        <v>1838</v>
      </c>
      <c r="D1839" s="5">
        <v>3</v>
      </c>
      <c r="E1839" s="4">
        <v>4</v>
      </c>
    </row>
    <row r="1840" spans="1:5" x14ac:dyDescent="0.25">
      <c r="A1840">
        <v>1839</v>
      </c>
      <c r="D1840" s="5">
        <v>3</v>
      </c>
      <c r="E1840" s="4">
        <v>4</v>
      </c>
    </row>
    <row r="1841" spans="1:5" x14ac:dyDescent="0.25">
      <c r="A1841">
        <v>1840</v>
      </c>
      <c r="D1841" s="5">
        <v>3</v>
      </c>
      <c r="E1841" s="4">
        <v>4</v>
      </c>
    </row>
    <row r="1842" spans="1:5" x14ac:dyDescent="0.25">
      <c r="A1842">
        <v>1841</v>
      </c>
      <c r="D1842" s="5">
        <v>3</v>
      </c>
      <c r="E1842" s="4">
        <v>4</v>
      </c>
    </row>
    <row r="1843" spans="1:5" x14ac:dyDescent="0.25">
      <c r="A1843">
        <v>1842</v>
      </c>
      <c r="D1843" s="5">
        <v>3</v>
      </c>
      <c r="E1843" s="4">
        <v>4</v>
      </c>
    </row>
    <row r="1844" spans="1:5" x14ac:dyDescent="0.25">
      <c r="A1844">
        <v>1843</v>
      </c>
      <c r="D1844" s="5">
        <v>3</v>
      </c>
      <c r="E1844" s="4">
        <v>4</v>
      </c>
    </row>
    <row r="1845" spans="1:5" x14ac:dyDescent="0.25">
      <c r="A1845">
        <v>1844</v>
      </c>
      <c r="D1845" s="5">
        <v>3</v>
      </c>
      <c r="E1845" s="4">
        <v>4</v>
      </c>
    </row>
    <row r="1846" spans="1:5" x14ac:dyDescent="0.25">
      <c r="A1846">
        <v>1845</v>
      </c>
      <c r="C1846" s="2">
        <v>2</v>
      </c>
      <c r="D1846" s="5">
        <v>3</v>
      </c>
      <c r="E1846" s="4">
        <v>4</v>
      </c>
    </row>
    <row r="1847" spans="1:5" x14ac:dyDescent="0.25">
      <c r="A1847">
        <v>1846</v>
      </c>
      <c r="C1847" s="2">
        <v>2</v>
      </c>
    </row>
    <row r="1848" spans="1:5" x14ac:dyDescent="0.25">
      <c r="A1848">
        <v>1847</v>
      </c>
      <c r="C1848" s="2">
        <v>2</v>
      </c>
    </row>
    <row r="1849" spans="1:5" x14ac:dyDescent="0.25">
      <c r="A1849">
        <v>1848</v>
      </c>
      <c r="C1849" s="2">
        <v>2</v>
      </c>
    </row>
    <row r="1850" spans="1:5" x14ac:dyDescent="0.25">
      <c r="A1850">
        <v>1849</v>
      </c>
      <c r="C1850" s="2">
        <v>2</v>
      </c>
    </row>
    <row r="1851" spans="1:5" x14ac:dyDescent="0.25">
      <c r="A1851">
        <v>1850</v>
      </c>
      <c r="B1851" s="3">
        <v>1</v>
      </c>
      <c r="C1851" s="2">
        <v>2</v>
      </c>
    </row>
    <row r="1852" spans="1:5" x14ac:dyDescent="0.25">
      <c r="A1852">
        <v>1851</v>
      </c>
      <c r="B1852" s="3">
        <v>1</v>
      </c>
      <c r="C1852" s="2">
        <v>2</v>
      </c>
    </row>
    <row r="1853" spans="1:5" x14ac:dyDescent="0.25">
      <c r="A1853">
        <v>1852</v>
      </c>
      <c r="B1853" s="3">
        <v>1</v>
      </c>
      <c r="C1853" s="2">
        <v>2</v>
      </c>
    </row>
    <row r="1854" spans="1:5" x14ac:dyDescent="0.25">
      <c r="A1854">
        <v>1853</v>
      </c>
      <c r="B1854" s="3">
        <v>1</v>
      </c>
    </row>
    <row r="1855" spans="1:5" x14ac:dyDescent="0.25">
      <c r="A1855">
        <v>1854</v>
      </c>
      <c r="B1855" s="3">
        <v>1</v>
      </c>
    </row>
    <row r="1856" spans="1:5" x14ac:dyDescent="0.25">
      <c r="A1856">
        <v>1855</v>
      </c>
      <c r="B1856" s="3">
        <v>1</v>
      </c>
    </row>
    <row r="1857" spans="1:5" x14ac:dyDescent="0.25">
      <c r="A1857">
        <v>1856</v>
      </c>
      <c r="B1857" s="3">
        <v>1</v>
      </c>
    </row>
    <row r="1858" spans="1:5" x14ac:dyDescent="0.25">
      <c r="A1858">
        <v>1857</v>
      </c>
      <c r="B1858" s="3">
        <v>1</v>
      </c>
    </row>
    <row r="1859" spans="1:5" x14ac:dyDescent="0.25">
      <c r="A1859">
        <v>1858</v>
      </c>
      <c r="E1859" s="4">
        <v>4</v>
      </c>
    </row>
    <row r="1860" spans="1:5" x14ac:dyDescent="0.25">
      <c r="A1860">
        <v>1859</v>
      </c>
      <c r="D1860" s="5">
        <v>3</v>
      </c>
      <c r="E1860" s="4">
        <v>4</v>
      </c>
    </row>
    <row r="1861" spans="1:5" x14ac:dyDescent="0.25">
      <c r="A1861">
        <v>1860</v>
      </c>
      <c r="D1861" s="5">
        <v>3</v>
      </c>
      <c r="E1861" s="4">
        <v>4</v>
      </c>
    </row>
    <row r="1862" spans="1:5" x14ac:dyDescent="0.25">
      <c r="A1862">
        <v>1861</v>
      </c>
      <c r="D1862" s="5">
        <v>3</v>
      </c>
      <c r="E1862" s="4">
        <v>4</v>
      </c>
    </row>
    <row r="1863" spans="1:5" x14ac:dyDescent="0.25">
      <c r="A1863">
        <v>1862</v>
      </c>
      <c r="D1863" s="5">
        <v>3</v>
      </c>
      <c r="E1863" s="4">
        <v>4</v>
      </c>
    </row>
    <row r="1864" spans="1:5" x14ac:dyDescent="0.25">
      <c r="A1864">
        <v>1863</v>
      </c>
      <c r="D1864" s="5">
        <v>3</v>
      </c>
      <c r="E1864" s="4">
        <v>4</v>
      </c>
    </row>
    <row r="1865" spans="1:5" x14ac:dyDescent="0.25">
      <c r="A1865">
        <v>1864</v>
      </c>
      <c r="D1865" s="5">
        <v>3</v>
      </c>
      <c r="E1865" s="4">
        <v>4</v>
      </c>
    </row>
    <row r="1866" spans="1:5" x14ac:dyDescent="0.25">
      <c r="A1866">
        <v>1865</v>
      </c>
      <c r="C1866" s="2">
        <v>2</v>
      </c>
      <c r="D1866" s="5">
        <v>3</v>
      </c>
      <c r="E1866" s="4">
        <v>4</v>
      </c>
    </row>
    <row r="1867" spans="1:5" x14ac:dyDescent="0.25">
      <c r="A1867">
        <v>1866</v>
      </c>
      <c r="C1867" s="2">
        <v>2</v>
      </c>
      <c r="D1867" s="5">
        <v>3</v>
      </c>
      <c r="E1867" s="4">
        <v>4</v>
      </c>
    </row>
    <row r="1868" spans="1:5" x14ac:dyDescent="0.25">
      <c r="A1868">
        <v>1867</v>
      </c>
      <c r="C1868" s="2">
        <v>2</v>
      </c>
      <c r="D1868" s="5">
        <v>3</v>
      </c>
    </row>
    <row r="1869" spans="1:5" x14ac:dyDescent="0.25">
      <c r="A1869">
        <v>1868</v>
      </c>
      <c r="C1869" s="2">
        <v>2</v>
      </c>
    </row>
    <row r="1870" spans="1:5" x14ac:dyDescent="0.25">
      <c r="A1870">
        <v>1869</v>
      </c>
      <c r="C1870" s="2">
        <v>2</v>
      </c>
    </row>
    <row r="1871" spans="1:5" x14ac:dyDescent="0.25">
      <c r="A1871">
        <v>1870</v>
      </c>
      <c r="C1871" s="2">
        <v>2</v>
      </c>
    </row>
    <row r="1872" spans="1:5" x14ac:dyDescent="0.25">
      <c r="A1872">
        <v>1871</v>
      </c>
      <c r="B1872" s="3">
        <v>1</v>
      </c>
      <c r="C1872" s="2">
        <v>2</v>
      </c>
    </row>
    <row r="1873" spans="1:5" x14ac:dyDescent="0.25">
      <c r="A1873">
        <v>1872</v>
      </c>
      <c r="B1873" s="3">
        <v>1</v>
      </c>
      <c r="C1873" s="2">
        <v>2</v>
      </c>
    </row>
    <row r="1874" spans="1:5" x14ac:dyDescent="0.25">
      <c r="A1874">
        <v>1873</v>
      </c>
      <c r="B1874" s="3">
        <v>1</v>
      </c>
      <c r="C1874" s="2">
        <v>2</v>
      </c>
    </row>
    <row r="1875" spans="1:5" x14ac:dyDescent="0.25">
      <c r="A1875">
        <v>1874</v>
      </c>
      <c r="B1875" s="3">
        <v>1</v>
      </c>
    </row>
    <row r="1876" spans="1:5" x14ac:dyDescent="0.25">
      <c r="A1876">
        <v>1875</v>
      </c>
      <c r="B1876" s="3">
        <v>1</v>
      </c>
    </row>
    <row r="1877" spans="1:5" x14ac:dyDescent="0.25">
      <c r="A1877">
        <v>1876</v>
      </c>
      <c r="B1877" s="3">
        <v>1</v>
      </c>
    </row>
    <row r="1878" spans="1:5" x14ac:dyDescent="0.25">
      <c r="A1878">
        <v>1877</v>
      </c>
      <c r="B1878" s="3">
        <v>1</v>
      </c>
    </row>
    <row r="1879" spans="1:5" x14ac:dyDescent="0.25">
      <c r="A1879">
        <v>1878</v>
      </c>
      <c r="B1879" s="3">
        <v>1</v>
      </c>
      <c r="E1879" s="4">
        <v>4</v>
      </c>
    </row>
    <row r="1880" spans="1:5" x14ac:dyDescent="0.25">
      <c r="A1880">
        <v>1879</v>
      </c>
      <c r="D1880" s="5">
        <v>3</v>
      </c>
      <c r="E1880" s="4">
        <v>4</v>
      </c>
    </row>
    <row r="1881" spans="1:5" x14ac:dyDescent="0.25">
      <c r="A1881">
        <v>1880</v>
      </c>
      <c r="D1881" s="5">
        <v>3</v>
      </c>
      <c r="E1881" s="4">
        <v>4</v>
      </c>
    </row>
    <row r="1882" spans="1:5" x14ac:dyDescent="0.25">
      <c r="A1882">
        <v>1881</v>
      </c>
      <c r="D1882" s="5">
        <v>3</v>
      </c>
      <c r="E1882" s="4">
        <v>4</v>
      </c>
    </row>
    <row r="1883" spans="1:5" x14ac:dyDescent="0.25">
      <c r="A1883">
        <v>1882</v>
      </c>
      <c r="D1883" s="5">
        <v>3</v>
      </c>
      <c r="E1883" s="4">
        <v>4</v>
      </c>
    </row>
    <row r="1884" spans="1:5" x14ac:dyDescent="0.25">
      <c r="A1884">
        <v>1883</v>
      </c>
      <c r="D1884" s="5">
        <v>3</v>
      </c>
      <c r="E1884" s="4">
        <v>4</v>
      </c>
    </row>
    <row r="1885" spans="1:5" x14ac:dyDescent="0.25">
      <c r="A1885">
        <v>1884</v>
      </c>
      <c r="D1885" s="5">
        <v>3</v>
      </c>
      <c r="E1885" s="4">
        <v>4</v>
      </c>
    </row>
    <row r="1886" spans="1:5" x14ac:dyDescent="0.25">
      <c r="A1886">
        <v>1885</v>
      </c>
      <c r="D1886" s="5">
        <v>3</v>
      </c>
      <c r="E1886" s="4">
        <v>4</v>
      </c>
    </row>
    <row r="1887" spans="1:5" x14ac:dyDescent="0.25">
      <c r="A1887">
        <v>1886</v>
      </c>
      <c r="D1887" s="5">
        <v>3</v>
      </c>
      <c r="E1887" s="4">
        <v>4</v>
      </c>
    </row>
    <row r="1888" spans="1:5" x14ac:dyDescent="0.25">
      <c r="A1888">
        <v>1887</v>
      </c>
      <c r="C1888" s="2">
        <v>2</v>
      </c>
      <c r="D1888" s="5">
        <v>3</v>
      </c>
    </row>
    <row r="1889" spans="1:5" x14ac:dyDescent="0.25">
      <c r="A1889">
        <v>1888</v>
      </c>
      <c r="C1889" s="2">
        <v>2</v>
      </c>
    </row>
    <row r="1890" spans="1:5" x14ac:dyDescent="0.25">
      <c r="A1890">
        <v>1889</v>
      </c>
      <c r="C1890" s="2">
        <v>2</v>
      </c>
    </row>
    <row r="1891" spans="1:5" x14ac:dyDescent="0.25">
      <c r="A1891">
        <v>1890</v>
      </c>
      <c r="C1891" s="2">
        <v>2</v>
      </c>
    </row>
    <row r="1892" spans="1:5" x14ac:dyDescent="0.25">
      <c r="A1892">
        <v>1891</v>
      </c>
      <c r="C1892" s="2">
        <v>2</v>
      </c>
    </row>
    <row r="1893" spans="1:5" x14ac:dyDescent="0.25">
      <c r="A1893">
        <v>1892</v>
      </c>
      <c r="C1893" s="2">
        <v>2</v>
      </c>
    </row>
    <row r="1894" spans="1:5" x14ac:dyDescent="0.25">
      <c r="A1894">
        <v>1893</v>
      </c>
      <c r="C1894" s="2">
        <v>2</v>
      </c>
    </row>
    <row r="1895" spans="1:5" x14ac:dyDescent="0.25">
      <c r="A1895">
        <v>1894</v>
      </c>
      <c r="B1895" s="3">
        <v>1</v>
      </c>
      <c r="C1895" s="2">
        <v>2</v>
      </c>
    </row>
    <row r="1896" spans="1:5" x14ac:dyDescent="0.25">
      <c r="A1896">
        <v>1895</v>
      </c>
      <c r="B1896" s="3">
        <v>1</v>
      </c>
      <c r="C1896" s="2">
        <v>2</v>
      </c>
    </row>
    <row r="1897" spans="1:5" x14ac:dyDescent="0.25">
      <c r="A1897">
        <v>1896</v>
      </c>
      <c r="B1897" s="3">
        <v>1</v>
      </c>
      <c r="C1897" s="2">
        <v>2</v>
      </c>
    </row>
    <row r="1898" spans="1:5" x14ac:dyDescent="0.25">
      <c r="A1898">
        <v>1897</v>
      </c>
      <c r="B1898" s="3">
        <v>1</v>
      </c>
    </row>
    <row r="1899" spans="1:5" x14ac:dyDescent="0.25">
      <c r="A1899">
        <v>1898</v>
      </c>
      <c r="B1899" s="3">
        <v>1</v>
      </c>
    </row>
    <row r="1900" spans="1:5" x14ac:dyDescent="0.25">
      <c r="A1900">
        <v>1899</v>
      </c>
      <c r="B1900" s="3">
        <v>1</v>
      </c>
    </row>
    <row r="1901" spans="1:5" x14ac:dyDescent="0.25">
      <c r="A1901">
        <v>1900</v>
      </c>
      <c r="B1901" s="3">
        <v>1</v>
      </c>
    </row>
    <row r="1902" spans="1:5" x14ac:dyDescent="0.25">
      <c r="A1902">
        <v>1901</v>
      </c>
      <c r="B1902" s="3">
        <v>1</v>
      </c>
      <c r="E1902" s="4">
        <v>4</v>
      </c>
    </row>
    <row r="1903" spans="1:5" x14ac:dyDescent="0.25">
      <c r="A1903">
        <v>1902</v>
      </c>
      <c r="D1903" s="5">
        <v>3</v>
      </c>
      <c r="E1903" s="4">
        <v>4</v>
      </c>
    </row>
    <row r="1904" spans="1:5" x14ac:dyDescent="0.25">
      <c r="A1904">
        <v>1903</v>
      </c>
      <c r="D1904" s="5">
        <v>3</v>
      </c>
      <c r="E1904" s="4">
        <v>4</v>
      </c>
    </row>
    <row r="1905" spans="1:5" x14ac:dyDescent="0.25">
      <c r="A1905">
        <v>1904</v>
      </c>
      <c r="D1905" s="5">
        <v>3</v>
      </c>
      <c r="E1905" s="4">
        <v>4</v>
      </c>
    </row>
    <row r="1906" spans="1:5" x14ac:dyDescent="0.25">
      <c r="A1906">
        <v>1905</v>
      </c>
      <c r="D1906" s="5">
        <v>3</v>
      </c>
      <c r="E1906" s="4">
        <v>4</v>
      </c>
    </row>
    <row r="1907" spans="1:5" x14ac:dyDescent="0.25">
      <c r="A1907">
        <v>1906</v>
      </c>
      <c r="D1907" s="5">
        <v>3</v>
      </c>
      <c r="E1907" s="4">
        <v>4</v>
      </c>
    </row>
    <row r="1908" spans="1:5" x14ac:dyDescent="0.25">
      <c r="A1908">
        <v>1907</v>
      </c>
      <c r="D1908" s="5">
        <v>3</v>
      </c>
      <c r="E1908" s="4">
        <v>4</v>
      </c>
    </row>
    <row r="1909" spans="1:5" x14ac:dyDescent="0.25">
      <c r="A1909">
        <v>1908</v>
      </c>
      <c r="C1909" s="2">
        <v>2</v>
      </c>
      <c r="D1909" s="5">
        <v>3</v>
      </c>
      <c r="E1909" s="4">
        <v>4</v>
      </c>
    </row>
    <row r="1910" spans="1:5" x14ac:dyDescent="0.25">
      <c r="A1910">
        <v>1909</v>
      </c>
      <c r="C1910" s="2">
        <v>2</v>
      </c>
      <c r="D1910" s="5">
        <v>3</v>
      </c>
      <c r="E1910" s="4">
        <v>4</v>
      </c>
    </row>
    <row r="1911" spans="1:5" x14ac:dyDescent="0.25">
      <c r="A1911">
        <v>1910</v>
      </c>
      <c r="C1911" s="2">
        <v>2</v>
      </c>
      <c r="D1911" s="5">
        <v>3</v>
      </c>
    </row>
    <row r="1912" spans="1:5" x14ac:dyDescent="0.25">
      <c r="A1912">
        <v>1911</v>
      </c>
      <c r="C1912" s="2">
        <v>2</v>
      </c>
    </row>
    <row r="1913" spans="1:5" x14ac:dyDescent="0.25">
      <c r="A1913">
        <v>1912</v>
      </c>
      <c r="C1913" s="2">
        <v>2</v>
      </c>
    </row>
    <row r="1914" spans="1:5" x14ac:dyDescent="0.25">
      <c r="A1914">
        <v>1913</v>
      </c>
      <c r="C1914" s="2">
        <v>2</v>
      </c>
    </row>
    <row r="1915" spans="1:5" x14ac:dyDescent="0.25">
      <c r="A1915">
        <v>1914</v>
      </c>
      <c r="C1915" s="2">
        <v>2</v>
      </c>
    </row>
    <row r="1916" spans="1:5" x14ac:dyDescent="0.25">
      <c r="A1916">
        <v>1915</v>
      </c>
      <c r="B1916" s="3">
        <v>1</v>
      </c>
      <c r="C1916" s="2">
        <v>2</v>
      </c>
    </row>
    <row r="1917" spans="1:5" x14ac:dyDescent="0.25">
      <c r="A1917">
        <v>1916</v>
      </c>
      <c r="B1917" s="3">
        <v>1</v>
      </c>
      <c r="C1917" s="2">
        <v>2</v>
      </c>
    </row>
    <row r="1918" spans="1:5" x14ac:dyDescent="0.25">
      <c r="A1918">
        <v>1917</v>
      </c>
      <c r="B1918" s="3">
        <v>1</v>
      </c>
      <c r="C1918" s="2">
        <v>2</v>
      </c>
    </row>
    <row r="1919" spans="1:5" x14ac:dyDescent="0.25">
      <c r="A1919">
        <v>1918</v>
      </c>
      <c r="B1919" s="3">
        <v>1</v>
      </c>
    </row>
    <row r="1920" spans="1:5" x14ac:dyDescent="0.25">
      <c r="A1920">
        <v>1919</v>
      </c>
      <c r="B1920" s="3">
        <v>1</v>
      </c>
    </row>
    <row r="1921" spans="1:5" x14ac:dyDescent="0.25">
      <c r="A1921">
        <v>1920</v>
      </c>
      <c r="B1921" s="3">
        <v>1</v>
      </c>
    </row>
    <row r="1922" spans="1:5" x14ac:dyDescent="0.25">
      <c r="A1922">
        <v>1921</v>
      </c>
      <c r="B1922" s="3">
        <v>1</v>
      </c>
    </row>
    <row r="1923" spans="1:5" x14ac:dyDescent="0.25">
      <c r="A1923">
        <v>1922</v>
      </c>
      <c r="B1923" s="3">
        <v>1</v>
      </c>
    </row>
    <row r="1924" spans="1:5" x14ac:dyDescent="0.25">
      <c r="A1924">
        <v>1923</v>
      </c>
      <c r="B1924" s="3">
        <v>1</v>
      </c>
      <c r="E1924" s="4">
        <v>4</v>
      </c>
    </row>
    <row r="1925" spans="1:5" x14ac:dyDescent="0.25">
      <c r="A1925">
        <v>1924</v>
      </c>
      <c r="E1925" s="4">
        <v>4</v>
      </c>
    </row>
    <row r="1926" spans="1:5" x14ac:dyDescent="0.25">
      <c r="A1926">
        <v>1925</v>
      </c>
      <c r="D1926" s="5">
        <v>3</v>
      </c>
      <c r="E1926" s="4">
        <v>4</v>
      </c>
    </row>
    <row r="1927" spans="1:5" x14ac:dyDescent="0.25">
      <c r="A1927">
        <v>1926</v>
      </c>
      <c r="D1927" s="5">
        <v>3</v>
      </c>
      <c r="E1927" s="4">
        <v>4</v>
      </c>
    </row>
    <row r="1928" spans="1:5" x14ac:dyDescent="0.25">
      <c r="A1928">
        <v>1927</v>
      </c>
      <c r="D1928" s="5">
        <v>3</v>
      </c>
      <c r="E1928" s="4">
        <v>4</v>
      </c>
    </row>
    <row r="1929" spans="1:5" x14ac:dyDescent="0.25">
      <c r="A1929">
        <v>1928</v>
      </c>
      <c r="D1929" s="5">
        <v>3</v>
      </c>
      <c r="E1929" s="4">
        <v>4</v>
      </c>
    </row>
    <row r="1930" spans="1:5" x14ac:dyDescent="0.25">
      <c r="A1930">
        <v>1929</v>
      </c>
      <c r="C1930" s="2">
        <v>2</v>
      </c>
      <c r="D1930" s="5">
        <v>3</v>
      </c>
      <c r="E1930" s="4">
        <v>4</v>
      </c>
    </row>
    <row r="1931" spans="1:5" x14ac:dyDescent="0.25">
      <c r="A1931">
        <v>1930</v>
      </c>
      <c r="C1931" s="2">
        <v>2</v>
      </c>
      <c r="D1931" s="5">
        <v>3</v>
      </c>
      <c r="E1931" s="4">
        <v>4</v>
      </c>
    </row>
    <row r="1932" spans="1:5" x14ac:dyDescent="0.25">
      <c r="A1932">
        <v>1931</v>
      </c>
      <c r="C1932" s="2">
        <v>2</v>
      </c>
      <c r="D1932" s="5">
        <v>3</v>
      </c>
      <c r="E1932" s="4">
        <v>4</v>
      </c>
    </row>
    <row r="1933" spans="1:5" x14ac:dyDescent="0.25">
      <c r="A1933">
        <v>1932</v>
      </c>
      <c r="C1933" s="2">
        <v>2</v>
      </c>
      <c r="D1933" s="5">
        <v>3</v>
      </c>
      <c r="E1933" s="4">
        <v>4</v>
      </c>
    </row>
    <row r="1934" spans="1:5" x14ac:dyDescent="0.25">
      <c r="A1934">
        <v>1933</v>
      </c>
      <c r="C1934" s="2">
        <v>2</v>
      </c>
      <c r="D1934" s="5">
        <v>3</v>
      </c>
    </row>
    <row r="1935" spans="1:5" x14ac:dyDescent="0.25">
      <c r="A1935">
        <v>1934</v>
      </c>
      <c r="C1935" s="2">
        <v>2</v>
      </c>
    </row>
    <row r="1936" spans="1:5" x14ac:dyDescent="0.25">
      <c r="A1936">
        <v>1935</v>
      </c>
      <c r="C1936" s="2">
        <v>2</v>
      </c>
    </row>
    <row r="1937" spans="1:5" x14ac:dyDescent="0.25">
      <c r="A1937">
        <v>1936</v>
      </c>
      <c r="C1937" s="2">
        <v>2</v>
      </c>
    </row>
    <row r="1938" spans="1:5" x14ac:dyDescent="0.25">
      <c r="A1938">
        <v>1937</v>
      </c>
      <c r="B1938" s="3">
        <v>1</v>
      </c>
      <c r="C1938" s="2">
        <v>2</v>
      </c>
    </row>
    <row r="1939" spans="1:5" x14ac:dyDescent="0.25">
      <c r="A1939">
        <v>1938</v>
      </c>
      <c r="B1939" s="3">
        <v>1</v>
      </c>
      <c r="C1939" s="2">
        <v>2</v>
      </c>
    </row>
    <row r="1940" spans="1:5" x14ac:dyDescent="0.25">
      <c r="A1940">
        <v>1939</v>
      </c>
      <c r="B1940" s="3">
        <v>1</v>
      </c>
      <c r="C1940" s="2">
        <v>2</v>
      </c>
    </row>
    <row r="1941" spans="1:5" x14ac:dyDescent="0.25">
      <c r="A1941">
        <v>1940</v>
      </c>
      <c r="B1941" s="3">
        <v>1</v>
      </c>
    </row>
    <row r="1942" spans="1:5" x14ac:dyDescent="0.25">
      <c r="A1942">
        <v>1941</v>
      </c>
      <c r="B1942" s="3">
        <v>1</v>
      </c>
    </row>
    <row r="1943" spans="1:5" x14ac:dyDescent="0.25">
      <c r="A1943">
        <v>1942</v>
      </c>
      <c r="B1943" s="3">
        <v>1</v>
      </c>
    </row>
    <row r="1944" spans="1:5" x14ac:dyDescent="0.25">
      <c r="A1944">
        <v>1943</v>
      </c>
      <c r="B1944" s="3">
        <v>1</v>
      </c>
    </row>
    <row r="1945" spans="1:5" x14ac:dyDescent="0.25">
      <c r="A1945">
        <v>1944</v>
      </c>
      <c r="B1945" s="3">
        <v>1</v>
      </c>
      <c r="E1945" s="4">
        <v>4</v>
      </c>
    </row>
    <row r="1946" spans="1:5" x14ac:dyDescent="0.25">
      <c r="A1946">
        <v>1945</v>
      </c>
      <c r="B1946" s="3">
        <v>1</v>
      </c>
      <c r="E1946" s="4">
        <v>4</v>
      </c>
    </row>
    <row r="1947" spans="1:5" x14ac:dyDescent="0.25">
      <c r="A1947">
        <v>1946</v>
      </c>
      <c r="B1947" s="3">
        <v>1</v>
      </c>
      <c r="E1947" s="4">
        <v>4</v>
      </c>
    </row>
    <row r="1948" spans="1:5" x14ac:dyDescent="0.25">
      <c r="A1948">
        <v>1947</v>
      </c>
      <c r="D1948" s="5">
        <v>3</v>
      </c>
      <c r="E1948" s="4">
        <v>4</v>
      </c>
    </row>
    <row r="1949" spans="1:5" x14ac:dyDescent="0.25">
      <c r="A1949">
        <v>1948</v>
      </c>
      <c r="D1949" s="5">
        <v>3</v>
      </c>
      <c r="E1949" s="4">
        <v>4</v>
      </c>
    </row>
    <row r="1950" spans="1:5" x14ac:dyDescent="0.25">
      <c r="A1950">
        <v>1949</v>
      </c>
      <c r="D1950" s="5">
        <v>3</v>
      </c>
      <c r="E1950" s="4">
        <v>4</v>
      </c>
    </row>
    <row r="1951" spans="1:5" x14ac:dyDescent="0.25">
      <c r="A1951">
        <v>1950</v>
      </c>
      <c r="D1951" s="5">
        <v>3</v>
      </c>
      <c r="E1951" s="4">
        <v>4</v>
      </c>
    </row>
    <row r="1952" spans="1:5" x14ac:dyDescent="0.25">
      <c r="A1952">
        <v>1951</v>
      </c>
      <c r="D1952" s="5">
        <v>3</v>
      </c>
      <c r="E1952" s="4">
        <v>4</v>
      </c>
    </row>
    <row r="1953" spans="1:5" x14ac:dyDescent="0.25">
      <c r="A1953">
        <v>1952</v>
      </c>
      <c r="C1953" s="2">
        <v>2</v>
      </c>
      <c r="D1953" s="5">
        <v>3</v>
      </c>
      <c r="E1953" s="4">
        <v>4</v>
      </c>
    </row>
    <row r="1954" spans="1:5" x14ac:dyDescent="0.25">
      <c r="A1954">
        <v>1953</v>
      </c>
      <c r="C1954" s="2">
        <v>2</v>
      </c>
      <c r="D1954" s="5">
        <v>3</v>
      </c>
      <c r="E1954" s="4">
        <v>4</v>
      </c>
    </row>
    <row r="1955" spans="1:5" x14ac:dyDescent="0.25">
      <c r="A1955">
        <v>1954</v>
      </c>
      <c r="C1955" s="2">
        <v>2</v>
      </c>
      <c r="D1955" s="5">
        <v>3</v>
      </c>
      <c r="E1955" s="4">
        <v>4</v>
      </c>
    </row>
    <row r="1956" spans="1:5" x14ac:dyDescent="0.25">
      <c r="A1956">
        <v>1955</v>
      </c>
      <c r="C1956" s="2">
        <v>2</v>
      </c>
      <c r="D1956" s="5">
        <v>3</v>
      </c>
    </row>
    <row r="1957" spans="1:5" x14ac:dyDescent="0.25">
      <c r="A1957">
        <v>1956</v>
      </c>
      <c r="C1957" s="2">
        <v>2</v>
      </c>
      <c r="D1957" s="5">
        <v>3</v>
      </c>
    </row>
    <row r="1958" spans="1:5" x14ac:dyDescent="0.25">
      <c r="A1958">
        <v>1957</v>
      </c>
      <c r="C1958" s="2">
        <v>2</v>
      </c>
    </row>
    <row r="1959" spans="1:5" x14ac:dyDescent="0.25">
      <c r="A1959">
        <v>1958</v>
      </c>
      <c r="C1959" s="2">
        <v>2</v>
      </c>
    </row>
    <row r="1960" spans="1:5" x14ac:dyDescent="0.25">
      <c r="A1960">
        <v>1959</v>
      </c>
      <c r="B1960" s="3">
        <v>1</v>
      </c>
      <c r="C1960" s="2">
        <v>2</v>
      </c>
    </row>
    <row r="1961" spans="1:5" x14ac:dyDescent="0.25">
      <c r="A1961">
        <v>1960</v>
      </c>
      <c r="B1961" s="3">
        <v>1</v>
      </c>
      <c r="C1961" s="2">
        <v>2</v>
      </c>
    </row>
    <row r="1962" spans="1:5" x14ac:dyDescent="0.25">
      <c r="A1962">
        <v>1961</v>
      </c>
      <c r="B1962" s="3">
        <v>1</v>
      </c>
      <c r="C1962" s="2">
        <v>2</v>
      </c>
    </row>
    <row r="1963" spans="1:5" x14ac:dyDescent="0.25">
      <c r="A1963">
        <v>1962</v>
      </c>
      <c r="B1963" s="3">
        <v>1</v>
      </c>
      <c r="C1963" s="2">
        <v>2</v>
      </c>
    </row>
    <row r="1964" spans="1:5" x14ac:dyDescent="0.25">
      <c r="A1964">
        <v>1963</v>
      </c>
      <c r="B1964" s="3">
        <v>1</v>
      </c>
      <c r="C1964" s="2">
        <v>2</v>
      </c>
    </row>
    <row r="1965" spans="1:5" x14ac:dyDescent="0.25">
      <c r="A1965">
        <v>1964</v>
      </c>
      <c r="B1965" s="3">
        <v>1</v>
      </c>
    </row>
    <row r="1966" spans="1:5" x14ac:dyDescent="0.25">
      <c r="A1966">
        <v>1965</v>
      </c>
      <c r="B1966" s="3">
        <v>1</v>
      </c>
    </row>
    <row r="1967" spans="1:5" x14ac:dyDescent="0.25">
      <c r="A1967">
        <v>1966</v>
      </c>
      <c r="B1967" s="3">
        <v>1</v>
      </c>
    </row>
    <row r="1968" spans="1:5" x14ac:dyDescent="0.25">
      <c r="A1968">
        <v>1967</v>
      </c>
      <c r="B1968" s="3">
        <v>1</v>
      </c>
      <c r="E1968" s="4">
        <v>4</v>
      </c>
    </row>
    <row r="1969" spans="1:5" x14ac:dyDescent="0.25">
      <c r="A1969">
        <v>1968</v>
      </c>
      <c r="B1969" s="3">
        <v>1</v>
      </c>
      <c r="E1969" s="4">
        <v>4</v>
      </c>
    </row>
    <row r="1970" spans="1:5" x14ac:dyDescent="0.25">
      <c r="A1970">
        <v>1969</v>
      </c>
      <c r="B1970" s="3">
        <v>1</v>
      </c>
      <c r="E1970" s="4">
        <v>4</v>
      </c>
    </row>
    <row r="1971" spans="1:5" x14ac:dyDescent="0.25">
      <c r="A1971">
        <v>1970</v>
      </c>
      <c r="D1971" s="5">
        <v>3</v>
      </c>
      <c r="E1971" s="4">
        <v>4</v>
      </c>
    </row>
    <row r="1972" spans="1:5" x14ac:dyDescent="0.25">
      <c r="A1972">
        <v>1971</v>
      </c>
      <c r="D1972" s="5">
        <v>3</v>
      </c>
      <c r="E1972" s="4">
        <v>4</v>
      </c>
    </row>
    <row r="1973" spans="1:5" x14ac:dyDescent="0.25">
      <c r="A1973">
        <v>1972</v>
      </c>
      <c r="D1973" s="5">
        <v>3</v>
      </c>
      <c r="E1973" s="4">
        <v>4</v>
      </c>
    </row>
    <row r="1974" spans="1:5" x14ac:dyDescent="0.25">
      <c r="A1974">
        <v>1973</v>
      </c>
      <c r="D1974" s="5">
        <v>3</v>
      </c>
      <c r="E1974" s="4">
        <v>4</v>
      </c>
    </row>
    <row r="1975" spans="1:5" x14ac:dyDescent="0.25">
      <c r="A1975">
        <v>1974</v>
      </c>
      <c r="C1975" s="2">
        <v>2</v>
      </c>
      <c r="D1975" s="5">
        <v>3</v>
      </c>
      <c r="E1975" s="4">
        <v>4</v>
      </c>
    </row>
    <row r="1976" spans="1:5" x14ac:dyDescent="0.25">
      <c r="A1976">
        <v>1975</v>
      </c>
      <c r="C1976" s="2">
        <v>2</v>
      </c>
      <c r="D1976" s="5">
        <v>3</v>
      </c>
      <c r="E1976" s="4">
        <v>4</v>
      </c>
    </row>
    <row r="1977" spans="1:5" x14ac:dyDescent="0.25">
      <c r="A1977">
        <v>1976</v>
      </c>
      <c r="C1977" s="2">
        <v>2</v>
      </c>
      <c r="D1977" s="5">
        <v>3</v>
      </c>
      <c r="E1977" s="4">
        <v>4</v>
      </c>
    </row>
    <row r="1978" spans="1:5" x14ac:dyDescent="0.25">
      <c r="A1978">
        <v>1977</v>
      </c>
      <c r="C1978" s="2">
        <v>2</v>
      </c>
      <c r="D1978" s="5">
        <v>3</v>
      </c>
      <c r="E1978" s="4">
        <v>4</v>
      </c>
    </row>
    <row r="1979" spans="1:5" x14ac:dyDescent="0.25">
      <c r="A1979">
        <v>1978</v>
      </c>
      <c r="C1979" s="2">
        <v>2</v>
      </c>
      <c r="D1979" s="5">
        <v>3</v>
      </c>
    </row>
    <row r="1980" spans="1:5" x14ac:dyDescent="0.25">
      <c r="A1980">
        <v>1979</v>
      </c>
      <c r="C1980" s="2">
        <v>2</v>
      </c>
      <c r="D1980" s="5">
        <v>3</v>
      </c>
    </row>
    <row r="1981" spans="1:5" x14ac:dyDescent="0.25">
      <c r="A1981">
        <v>1980</v>
      </c>
      <c r="C1981" s="2">
        <v>2</v>
      </c>
      <c r="D1981" s="5">
        <v>3</v>
      </c>
    </row>
    <row r="1982" spans="1:5" x14ac:dyDescent="0.25">
      <c r="A1982">
        <v>1981</v>
      </c>
      <c r="C1982" s="2">
        <v>2</v>
      </c>
      <c r="D1982" s="5">
        <v>3</v>
      </c>
    </row>
    <row r="1983" spans="1:5" x14ac:dyDescent="0.25">
      <c r="A1983">
        <v>1982</v>
      </c>
      <c r="B1983" s="3">
        <v>1</v>
      </c>
      <c r="C1983" s="2">
        <v>2</v>
      </c>
    </row>
    <row r="1984" spans="1:5" x14ac:dyDescent="0.25">
      <c r="A1984">
        <v>1983</v>
      </c>
      <c r="B1984" s="3">
        <v>1</v>
      </c>
      <c r="C1984" s="2">
        <v>2</v>
      </c>
    </row>
    <row r="1985" spans="1:6" x14ac:dyDescent="0.25">
      <c r="A1985">
        <v>1984</v>
      </c>
      <c r="B1985" s="3">
        <v>1</v>
      </c>
      <c r="C1985" s="2">
        <v>2</v>
      </c>
    </row>
    <row r="1986" spans="1:6" x14ac:dyDescent="0.25">
      <c r="A1986">
        <v>1985</v>
      </c>
      <c r="B1986" s="3">
        <v>1</v>
      </c>
      <c r="C1986" s="2">
        <v>2</v>
      </c>
    </row>
    <row r="1987" spans="1:6" x14ac:dyDescent="0.25">
      <c r="A1987">
        <v>1986</v>
      </c>
      <c r="B1987" s="3">
        <v>1</v>
      </c>
      <c r="C1987" s="2">
        <v>2</v>
      </c>
    </row>
    <row r="1988" spans="1:6" x14ac:dyDescent="0.25">
      <c r="A1988">
        <v>1987</v>
      </c>
      <c r="B1988" s="3">
        <v>1</v>
      </c>
      <c r="C1988" s="2">
        <v>2</v>
      </c>
    </row>
    <row r="1989" spans="1:6" x14ac:dyDescent="0.25">
      <c r="A1989">
        <v>1988</v>
      </c>
      <c r="B1989" s="3">
        <v>1</v>
      </c>
    </row>
    <row r="1990" spans="1:6" x14ac:dyDescent="0.25">
      <c r="A1990">
        <v>1989</v>
      </c>
      <c r="B1990" s="3">
        <v>1</v>
      </c>
    </row>
    <row r="1991" spans="1:6" x14ac:dyDescent="0.25">
      <c r="A1991">
        <v>1990</v>
      </c>
      <c r="B1991" s="3">
        <v>1</v>
      </c>
      <c r="E1991" s="4">
        <v>4</v>
      </c>
    </row>
    <row r="1992" spans="1:6" x14ac:dyDescent="0.25">
      <c r="A1992">
        <v>1991</v>
      </c>
      <c r="B1992" s="3">
        <v>1</v>
      </c>
      <c r="E1992" s="4">
        <v>4</v>
      </c>
    </row>
    <row r="1993" spans="1:6" x14ac:dyDescent="0.25">
      <c r="A1993">
        <v>1992</v>
      </c>
      <c r="B1993" s="3">
        <v>1</v>
      </c>
      <c r="E1993" s="4">
        <v>4</v>
      </c>
    </row>
    <row r="1994" spans="1:6" x14ac:dyDescent="0.25">
      <c r="A1994">
        <v>1993</v>
      </c>
      <c r="B1994" s="3">
        <v>1</v>
      </c>
      <c r="E1994" s="4">
        <v>4</v>
      </c>
    </row>
    <row r="1995" spans="1:6" x14ac:dyDescent="0.25">
      <c r="A1995">
        <v>1994</v>
      </c>
      <c r="B1995" s="3">
        <v>1</v>
      </c>
      <c r="E1995" s="4">
        <v>4</v>
      </c>
    </row>
    <row r="1996" spans="1:6" x14ac:dyDescent="0.25">
      <c r="A1996">
        <v>1995</v>
      </c>
      <c r="E1996" s="4">
        <v>4</v>
      </c>
    </row>
    <row r="1997" spans="1:6" x14ac:dyDescent="0.25">
      <c r="A1997">
        <v>1996</v>
      </c>
      <c r="D1997" s="5">
        <v>3</v>
      </c>
      <c r="E1997" s="4">
        <v>4</v>
      </c>
    </row>
    <row r="1998" spans="1:6" x14ac:dyDescent="0.25">
      <c r="A1998">
        <v>1997</v>
      </c>
      <c r="D1998" s="5">
        <v>3</v>
      </c>
      <c r="E1998" s="4">
        <v>4</v>
      </c>
      <c r="F1998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Data</vt:lpstr>
      <vt:lpstr>Cycle</vt:lpstr>
      <vt:lpstr>Coordination</vt:lpstr>
      <vt:lpstr>Graph</vt:lpstr>
      <vt:lpstr>catRange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McKenzie</dc:creator>
  <cp:lastModifiedBy>Bell, McKenzie</cp:lastModifiedBy>
  <dcterms:created xsi:type="dcterms:W3CDTF">2025-07-09T12:27:22Z</dcterms:created>
  <dcterms:modified xsi:type="dcterms:W3CDTF">2025-07-21T20:20:14Z</dcterms:modified>
</cp:coreProperties>
</file>