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13_ncr:1_{5FDA12A1-9AFA-4D1B-9B4E-BAE8E2F543A3}" xr6:coauthVersionLast="47" xr6:coauthVersionMax="47" xr10:uidLastSave="{00000000-0000-0000-0000-000000000000}"/>
  <bookViews>
    <workbookView xWindow="-120" yWindow="-120" windowWidth="29040" windowHeight="16440" xr2:uid="{1E6CA4A9-ADAF-4F9F-8F4F-7E20A639E9B3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Coordination!$R$939:$R$942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2" i="3"/>
  <c r="BS12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3" i="3"/>
  <c r="BS23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R34" i="3"/>
  <c r="BS34" i="3"/>
  <c r="BZ39" i="4"/>
  <c r="CA39" i="4"/>
  <c r="BZ38" i="4"/>
  <c r="CB38" i="4"/>
  <c r="CA38" i="4"/>
  <c r="CB37" i="4"/>
  <c r="BZ37" i="4"/>
  <c r="CA37" i="4"/>
  <c r="BZ36" i="4"/>
  <c r="CB36" i="4"/>
  <c r="CA36" i="4"/>
  <c r="BZ35" i="4"/>
  <c r="CB35" i="4"/>
  <c r="CA35" i="4"/>
  <c r="BZ34" i="4"/>
  <c r="CB34" i="4"/>
  <c r="CA34" i="4"/>
  <c r="BZ33" i="4"/>
  <c r="CB33" i="4"/>
  <c r="CA33" i="4"/>
  <c r="BZ32" i="4"/>
  <c r="CB32" i="4"/>
  <c r="CA32" i="4"/>
  <c r="BZ31" i="4"/>
  <c r="CB31" i="4"/>
  <c r="CA31" i="4"/>
  <c r="BZ30" i="4"/>
  <c r="CB30" i="4"/>
  <c r="CA30" i="4"/>
  <c r="BZ29" i="4"/>
  <c r="CA29" i="4"/>
  <c r="CB29" i="4"/>
  <c r="BY37" i="4"/>
  <c r="BX38" i="4"/>
  <c r="BW37" i="4"/>
  <c r="BY36" i="4"/>
  <c r="BX37" i="4"/>
  <c r="BW36" i="4"/>
  <c r="BX36" i="4"/>
  <c r="BY35" i="4"/>
  <c r="BW35" i="4"/>
  <c r="BX35" i="4"/>
  <c r="BY34" i="4"/>
  <c r="BW34" i="4"/>
  <c r="BX34" i="4"/>
  <c r="BY33" i="4"/>
  <c r="BW33" i="4"/>
  <c r="BX33" i="4"/>
  <c r="BY32" i="4"/>
  <c r="BW32" i="4"/>
  <c r="BX32" i="4"/>
  <c r="BY31" i="4"/>
  <c r="BW31" i="4"/>
  <c r="BX31" i="4"/>
  <c r="BY30" i="4"/>
  <c r="BW30" i="4"/>
  <c r="BX30" i="4"/>
  <c r="BY29" i="4"/>
  <c r="BW29" i="4"/>
  <c r="BX29" i="4"/>
  <c r="BV38" i="4"/>
  <c r="BT38" i="4"/>
  <c r="BU37" i="4"/>
  <c r="BV37" i="4"/>
  <c r="BT37" i="4"/>
  <c r="BU36" i="4"/>
  <c r="BV36" i="4"/>
  <c r="BT36" i="4"/>
  <c r="BU35" i="4"/>
  <c r="BV35" i="4"/>
  <c r="BT35" i="4"/>
  <c r="BU34" i="4"/>
  <c r="BV34" i="4"/>
  <c r="BT34" i="4"/>
  <c r="BV33" i="4"/>
  <c r="BT33" i="4"/>
  <c r="BU33" i="4"/>
  <c r="BV32" i="4"/>
  <c r="BT32" i="4"/>
  <c r="BU32" i="4"/>
  <c r="BV31" i="4"/>
  <c r="BT31" i="4"/>
  <c r="BU31" i="4"/>
  <c r="BV30" i="4"/>
  <c r="BT30" i="4"/>
  <c r="BU30" i="4"/>
  <c r="BV29" i="4"/>
  <c r="BT29" i="4"/>
  <c r="BU29" i="4"/>
  <c r="BS37" i="4"/>
  <c r="BQ38" i="4"/>
  <c r="BR38" i="4"/>
  <c r="BS36" i="4"/>
  <c r="BQ37" i="4"/>
  <c r="BR37" i="4"/>
  <c r="BQ36" i="4"/>
  <c r="BR36" i="4"/>
  <c r="BS35" i="4"/>
  <c r="BQ35" i="4"/>
  <c r="BR35" i="4"/>
  <c r="BS34" i="4"/>
  <c r="BQ34" i="4"/>
  <c r="BR34" i="4"/>
  <c r="BS33" i="4"/>
  <c r="BQ33" i="4"/>
  <c r="BR33" i="4"/>
  <c r="BS32" i="4"/>
  <c r="BQ32" i="4"/>
  <c r="BR32" i="4"/>
  <c r="BS31" i="4"/>
  <c r="BQ31" i="4"/>
  <c r="BR31" i="4"/>
  <c r="BS30" i="4"/>
  <c r="BQ30" i="4"/>
  <c r="BR30" i="4"/>
  <c r="BS29" i="4"/>
  <c r="BQ29" i="4"/>
  <c r="BR29" i="4"/>
  <c r="CA26" i="4"/>
  <c r="BZ26" i="4"/>
  <c r="CB26" i="4"/>
  <c r="CA25" i="4"/>
  <c r="BZ25" i="4"/>
  <c r="CB25" i="4"/>
  <c r="CA24" i="4"/>
  <c r="BZ24" i="4"/>
  <c r="CB24" i="4"/>
  <c r="CA23" i="4"/>
  <c r="AV3" i="2" s="1"/>
  <c r="BZ23" i="4"/>
  <c r="CB23" i="4"/>
  <c r="CA22" i="4"/>
  <c r="CB22" i="4"/>
  <c r="BZ22" i="4"/>
  <c r="CA21" i="4"/>
  <c r="BZ21" i="4"/>
  <c r="CB21" i="4"/>
  <c r="CA20" i="4"/>
  <c r="BZ20" i="4"/>
  <c r="CB20" i="4"/>
  <c r="CA19" i="4"/>
  <c r="BZ19" i="4"/>
  <c r="CB19" i="4"/>
  <c r="CA18" i="4"/>
  <c r="BZ18" i="4"/>
  <c r="CB18" i="4"/>
  <c r="CA17" i="4"/>
  <c r="BZ17" i="4"/>
  <c r="CB17" i="4"/>
  <c r="CA16" i="4"/>
  <c r="BZ16" i="4"/>
  <c r="CB16" i="4"/>
  <c r="BY25" i="4"/>
  <c r="BX25" i="4"/>
  <c r="BW25" i="4"/>
  <c r="BY24" i="4"/>
  <c r="BX24" i="4"/>
  <c r="BW24" i="4"/>
  <c r="BY23" i="4"/>
  <c r="BX23" i="4"/>
  <c r="BW23" i="4"/>
  <c r="BY22" i="4"/>
  <c r="BX22" i="4"/>
  <c r="BW22" i="4"/>
  <c r="BY21" i="4"/>
  <c r="BX21" i="4"/>
  <c r="BW21" i="4"/>
  <c r="BX20" i="4"/>
  <c r="BY20" i="4"/>
  <c r="BW20" i="4"/>
  <c r="BY19" i="4"/>
  <c r="BX19" i="4"/>
  <c r="BW19" i="4"/>
  <c r="BY18" i="4"/>
  <c r="BX18" i="4"/>
  <c r="BW18" i="4"/>
  <c r="BY17" i="4"/>
  <c r="BX17" i="4"/>
  <c r="BW17" i="4"/>
  <c r="BY16" i="4"/>
  <c r="BX16" i="4"/>
  <c r="BW16" i="4"/>
  <c r="BV25" i="4"/>
  <c r="BT25" i="4"/>
  <c r="BU25" i="4"/>
  <c r="BV24" i="4"/>
  <c r="BT24" i="4"/>
  <c r="BU24" i="4"/>
  <c r="BV23" i="4"/>
  <c r="BT23" i="4"/>
  <c r="BU23" i="4"/>
  <c r="BV22" i="4"/>
  <c r="BT22" i="4"/>
  <c r="BU22" i="4"/>
  <c r="BV21" i="4"/>
  <c r="BT21" i="4"/>
  <c r="BU21" i="4"/>
  <c r="BV20" i="4"/>
  <c r="BT20" i="4"/>
  <c r="BU20" i="4"/>
  <c r="BV19" i="4"/>
  <c r="BT19" i="4"/>
  <c r="BU19" i="4"/>
  <c r="BV18" i="4"/>
  <c r="BT18" i="4"/>
  <c r="BU18" i="4"/>
  <c r="BV17" i="4"/>
  <c r="BT17" i="4"/>
  <c r="BU17" i="4"/>
  <c r="BV16" i="4"/>
  <c r="BT16" i="4"/>
  <c r="BU16" i="4"/>
  <c r="BS25" i="4"/>
  <c r="BQ26" i="4"/>
  <c r="BR26" i="4"/>
  <c r="BQ25" i="4"/>
  <c r="BR25" i="4"/>
  <c r="BS24" i="4"/>
  <c r="BQ24" i="4"/>
  <c r="BR24" i="4"/>
  <c r="BS23" i="4"/>
  <c r="BQ23" i="4"/>
  <c r="BR23" i="4"/>
  <c r="BS22" i="4"/>
  <c r="BS21" i="4"/>
  <c r="AL4" i="2" s="1"/>
  <c r="BQ22" i="4"/>
  <c r="BR22" i="4"/>
  <c r="BS20" i="4"/>
  <c r="BQ21" i="4"/>
  <c r="BR21" i="4"/>
  <c r="BQ20" i="4"/>
  <c r="BR20" i="4"/>
  <c r="BS19" i="4"/>
  <c r="BQ19" i="4"/>
  <c r="BR19" i="4"/>
  <c r="BS18" i="4"/>
  <c r="BS17" i="4"/>
  <c r="BQ18" i="4"/>
  <c r="BR18" i="4"/>
  <c r="BQ17" i="4"/>
  <c r="BR17" i="4"/>
  <c r="BS16" i="4"/>
  <c r="BQ16" i="4"/>
  <c r="BR16" i="4"/>
  <c r="CA13" i="4"/>
  <c r="CB12" i="4"/>
  <c r="CA12" i="4"/>
  <c r="BZ12" i="4"/>
  <c r="CB11" i="4"/>
  <c r="BZ11" i="4"/>
  <c r="CA11" i="4"/>
  <c r="CB10" i="4"/>
  <c r="BZ10" i="4"/>
  <c r="CA10" i="4"/>
  <c r="CB9" i="4"/>
  <c r="CA9" i="4"/>
  <c r="BZ9" i="4"/>
  <c r="CB8" i="4"/>
  <c r="BZ8" i="4"/>
  <c r="CA8" i="4"/>
  <c r="CB7" i="4"/>
  <c r="BZ7" i="4"/>
  <c r="CA7" i="4"/>
  <c r="CB6" i="4"/>
  <c r="BZ6" i="4"/>
  <c r="CA6" i="4"/>
  <c r="CB5" i="4"/>
  <c r="BZ5" i="4"/>
  <c r="CA5" i="4"/>
  <c r="CB4" i="4"/>
  <c r="BZ4" i="4"/>
  <c r="CA4" i="4"/>
  <c r="CB3" i="4"/>
  <c r="BZ3" i="4"/>
  <c r="CA3" i="4"/>
  <c r="AU3" i="2" s="1"/>
  <c r="CB2" i="4"/>
  <c r="AU4" i="2" s="1"/>
  <c r="CA2" i="4"/>
  <c r="BZ2" i="4"/>
  <c r="AU2" i="2" s="1"/>
  <c r="BX12" i="4"/>
  <c r="BY11" i="4"/>
  <c r="BX11" i="4"/>
  <c r="BW11" i="4"/>
  <c r="BY10" i="4"/>
  <c r="BW10" i="4"/>
  <c r="BX10" i="4"/>
  <c r="BY9" i="4"/>
  <c r="BW9" i="4"/>
  <c r="BX9" i="4"/>
  <c r="BY8" i="4"/>
  <c r="BW8" i="4"/>
  <c r="BX8" i="4"/>
  <c r="BY7" i="4"/>
  <c r="BW7" i="4"/>
  <c r="BX7" i="4"/>
  <c r="BY6" i="4"/>
  <c r="BX6" i="4"/>
  <c r="BW6" i="4"/>
  <c r="BY5" i="4"/>
  <c r="BX5" i="4"/>
  <c r="BW5" i="4"/>
  <c r="BY4" i="4"/>
  <c r="BX4" i="4"/>
  <c r="BW4" i="4"/>
  <c r="BY3" i="4"/>
  <c r="BX3" i="4"/>
  <c r="BW3" i="4"/>
  <c r="BY2" i="4"/>
  <c r="AS4" i="2" s="1"/>
  <c r="BX2" i="4"/>
  <c r="AS3" i="2" s="1"/>
  <c r="BW2" i="4"/>
  <c r="AS2" i="2" s="1"/>
  <c r="BV11" i="4"/>
  <c r="BT12" i="4"/>
  <c r="BU11" i="4"/>
  <c r="BV10" i="4"/>
  <c r="BT11" i="4"/>
  <c r="BU10" i="4"/>
  <c r="BV9" i="4"/>
  <c r="BT10" i="4"/>
  <c r="BU9" i="4"/>
  <c r="BV8" i="4"/>
  <c r="BT9" i="4"/>
  <c r="BU8" i="4"/>
  <c r="BV7" i="4"/>
  <c r="BT8" i="4"/>
  <c r="BU7" i="4"/>
  <c r="BV6" i="4"/>
  <c r="BT7" i="4"/>
  <c r="BU6" i="4"/>
  <c r="BV5" i="4"/>
  <c r="BT6" i="4"/>
  <c r="BV4" i="4"/>
  <c r="BU5" i="4"/>
  <c r="BT5" i="4"/>
  <c r="BV3" i="4"/>
  <c r="BU4" i="4"/>
  <c r="BT4" i="4"/>
  <c r="BV2" i="4"/>
  <c r="AP4" i="2" s="1"/>
  <c r="BU3" i="4"/>
  <c r="BT3" i="4"/>
  <c r="BU2" i="4"/>
  <c r="AP3" i="2" s="1"/>
  <c r="BT2" i="4"/>
  <c r="AP2" i="2" s="1"/>
  <c r="BQ12" i="4"/>
  <c r="BS11" i="4"/>
  <c r="BR12" i="4"/>
  <c r="BQ11" i="4"/>
  <c r="BR11" i="4"/>
  <c r="BS10" i="4"/>
  <c r="BQ10" i="4"/>
  <c r="BS9" i="4"/>
  <c r="BR10" i="4"/>
  <c r="BQ9" i="4"/>
  <c r="BS8" i="4"/>
  <c r="BR9" i="4"/>
  <c r="BQ8" i="4"/>
  <c r="AL2" i="2" s="1"/>
  <c r="BR8" i="4"/>
  <c r="BS7" i="4"/>
  <c r="BQ7" i="4"/>
  <c r="BR7" i="4"/>
  <c r="BS6" i="4"/>
  <c r="BQ6" i="4"/>
  <c r="BR6" i="4"/>
  <c r="BS5" i="4"/>
  <c r="BQ5" i="4"/>
  <c r="BR5" i="4"/>
  <c r="BS4" i="4"/>
  <c r="BQ4" i="4"/>
  <c r="BR4" i="4"/>
  <c r="BS3" i="4"/>
  <c r="BQ3" i="4"/>
  <c r="BR3" i="4"/>
  <c r="BS2" i="4"/>
  <c r="AM4" i="2" s="1"/>
  <c r="BQ2" i="4"/>
  <c r="AM2" i="2" s="1"/>
  <c r="BR2" i="4"/>
  <c r="AM3" i="2" s="1"/>
  <c r="BC39" i="4"/>
  <c r="BD39" i="4"/>
  <c r="BC38" i="4"/>
  <c r="BE38" i="4"/>
  <c r="BD38" i="4"/>
  <c r="BE37" i="4"/>
  <c r="BC37" i="4"/>
  <c r="BD37" i="4"/>
  <c r="BC36" i="4"/>
  <c r="BE36" i="4"/>
  <c r="BD36" i="4"/>
  <c r="BC35" i="4"/>
  <c r="BE35" i="4"/>
  <c r="BD35" i="4"/>
  <c r="BC34" i="4"/>
  <c r="BE34" i="4"/>
  <c r="BD34" i="4"/>
  <c r="BC33" i="4"/>
  <c r="BE33" i="4"/>
  <c r="BD33" i="4"/>
  <c r="BC32" i="4"/>
  <c r="BE32" i="4"/>
  <c r="BD32" i="4"/>
  <c r="BC31" i="4"/>
  <c r="BE31" i="4"/>
  <c r="BD31" i="4"/>
  <c r="BC30" i="4"/>
  <c r="BE30" i="4"/>
  <c r="BD30" i="4"/>
  <c r="BC29" i="4"/>
  <c r="BD29" i="4"/>
  <c r="BE29" i="4"/>
  <c r="BB37" i="4"/>
  <c r="BA38" i="4"/>
  <c r="AZ37" i="4"/>
  <c r="BB36" i="4"/>
  <c r="BA37" i="4"/>
  <c r="AZ36" i="4"/>
  <c r="BA36" i="4"/>
  <c r="BB35" i="4"/>
  <c r="AZ35" i="4"/>
  <c r="BA35" i="4"/>
  <c r="BB34" i="4"/>
  <c r="AZ34" i="4"/>
  <c r="BA34" i="4"/>
  <c r="BB33" i="4"/>
  <c r="AZ33" i="4"/>
  <c r="BA33" i="4"/>
  <c r="BB32" i="4"/>
  <c r="AZ32" i="4"/>
  <c r="BA32" i="4"/>
  <c r="BB31" i="4"/>
  <c r="AZ31" i="4"/>
  <c r="BA31" i="4"/>
  <c r="BB30" i="4"/>
  <c r="AZ30" i="4"/>
  <c r="BA30" i="4"/>
  <c r="BB29" i="4"/>
  <c r="AZ29" i="4"/>
  <c r="BA29" i="4"/>
  <c r="AY38" i="4"/>
  <c r="AW38" i="4"/>
  <c r="AX37" i="4"/>
  <c r="AY37" i="4"/>
  <c r="AW37" i="4"/>
  <c r="AX36" i="4"/>
  <c r="AY36" i="4"/>
  <c r="AW36" i="4"/>
  <c r="AX35" i="4"/>
  <c r="AB3" i="2" s="1"/>
  <c r="AY35" i="4"/>
  <c r="AW35" i="4"/>
  <c r="AX34" i="4"/>
  <c r="AY34" i="4"/>
  <c r="AW34" i="4"/>
  <c r="AY33" i="4"/>
  <c r="AW33" i="4"/>
  <c r="AX33" i="4"/>
  <c r="AY32" i="4"/>
  <c r="AW32" i="4"/>
  <c r="AX32" i="4"/>
  <c r="AY31" i="4"/>
  <c r="AW31" i="4"/>
  <c r="AX31" i="4"/>
  <c r="AY30" i="4"/>
  <c r="AW30" i="4"/>
  <c r="AX30" i="4"/>
  <c r="AY29" i="4"/>
  <c r="AW29" i="4"/>
  <c r="AX29" i="4"/>
  <c r="AV37" i="4"/>
  <c r="AT38" i="4"/>
  <c r="AU38" i="4"/>
  <c r="AV36" i="4"/>
  <c r="AT37" i="4"/>
  <c r="AU37" i="4"/>
  <c r="AT36" i="4"/>
  <c r="AU36" i="4"/>
  <c r="AV35" i="4"/>
  <c r="AT35" i="4"/>
  <c r="AU35" i="4"/>
  <c r="AV34" i="4"/>
  <c r="AT34" i="4"/>
  <c r="AU34" i="4"/>
  <c r="AV33" i="4"/>
  <c r="AT33" i="4"/>
  <c r="AU33" i="4"/>
  <c r="AV32" i="4"/>
  <c r="AT32" i="4"/>
  <c r="AU32" i="4"/>
  <c r="AV31" i="4"/>
  <c r="AT31" i="4"/>
  <c r="AU31" i="4"/>
  <c r="AV30" i="4"/>
  <c r="AT30" i="4"/>
  <c r="AU30" i="4"/>
  <c r="AV29" i="4"/>
  <c r="AT29" i="4"/>
  <c r="AU29" i="4"/>
  <c r="BD26" i="4"/>
  <c r="BC26" i="4"/>
  <c r="BE26" i="4"/>
  <c r="BD25" i="4"/>
  <c r="BC25" i="4"/>
  <c r="BE25" i="4"/>
  <c r="BD24" i="4"/>
  <c r="BC24" i="4"/>
  <c r="BE24" i="4"/>
  <c r="BD23" i="4"/>
  <c r="BC23" i="4"/>
  <c r="BE23" i="4"/>
  <c r="BD22" i="4"/>
  <c r="BE22" i="4"/>
  <c r="BC22" i="4"/>
  <c r="BD21" i="4"/>
  <c r="BC21" i="4"/>
  <c r="BE21" i="4"/>
  <c r="BD20" i="4"/>
  <c r="BC20" i="4"/>
  <c r="BE20" i="4"/>
  <c r="BD19" i="4"/>
  <c r="BC19" i="4"/>
  <c r="BE19" i="4"/>
  <c r="BD18" i="4"/>
  <c r="BC18" i="4"/>
  <c r="BE18" i="4"/>
  <c r="BD17" i="4"/>
  <c r="BC17" i="4"/>
  <c r="BE17" i="4"/>
  <c r="BD16" i="4"/>
  <c r="BC16" i="4"/>
  <c r="BE16" i="4"/>
  <c r="BB25" i="4"/>
  <c r="BA25" i="4"/>
  <c r="AZ25" i="4"/>
  <c r="BB24" i="4"/>
  <c r="BA24" i="4"/>
  <c r="AZ24" i="4"/>
  <c r="BB23" i="4"/>
  <c r="BA23" i="4"/>
  <c r="AZ23" i="4"/>
  <c r="BB22" i="4"/>
  <c r="BA22" i="4"/>
  <c r="AZ22" i="4"/>
  <c r="BB21" i="4"/>
  <c r="BA21" i="4"/>
  <c r="AZ21" i="4"/>
  <c r="BA20" i="4"/>
  <c r="BB20" i="4"/>
  <c r="AZ20" i="4"/>
  <c r="BB19" i="4"/>
  <c r="BA19" i="4"/>
  <c r="AZ19" i="4"/>
  <c r="BB18" i="4"/>
  <c r="BA18" i="4"/>
  <c r="AZ18" i="4"/>
  <c r="BB17" i="4"/>
  <c r="BA17" i="4"/>
  <c r="AZ17" i="4"/>
  <c r="BB16" i="4"/>
  <c r="BA16" i="4"/>
  <c r="AZ16" i="4"/>
  <c r="AY25" i="4"/>
  <c r="AW25" i="4"/>
  <c r="AX25" i="4"/>
  <c r="AY24" i="4"/>
  <c r="AW24" i="4"/>
  <c r="AX24" i="4"/>
  <c r="AY23" i="4"/>
  <c r="AW23" i="4"/>
  <c r="AX23" i="4"/>
  <c r="AY22" i="4"/>
  <c r="AW22" i="4"/>
  <c r="AX22" i="4"/>
  <c r="AY21" i="4"/>
  <c r="AW21" i="4"/>
  <c r="AX21" i="4"/>
  <c r="AY20" i="4"/>
  <c r="AW20" i="4"/>
  <c r="AX20" i="4"/>
  <c r="AY19" i="4"/>
  <c r="AW19" i="4"/>
  <c r="AX19" i="4"/>
  <c r="AY18" i="4"/>
  <c r="AW18" i="4"/>
  <c r="AX18" i="4"/>
  <c r="AY17" i="4"/>
  <c r="AW17" i="4"/>
  <c r="AX17" i="4"/>
  <c r="AY16" i="4"/>
  <c r="AW16" i="4"/>
  <c r="AX16" i="4"/>
  <c r="AV25" i="4"/>
  <c r="AT26" i="4"/>
  <c r="AU26" i="4"/>
  <c r="AT25" i="4"/>
  <c r="AU25" i="4"/>
  <c r="AV24" i="4"/>
  <c r="AT24" i="4"/>
  <c r="AU24" i="4"/>
  <c r="AV23" i="4"/>
  <c r="AT23" i="4"/>
  <c r="AU23" i="4"/>
  <c r="AV22" i="4"/>
  <c r="AV21" i="4"/>
  <c r="AT22" i="4"/>
  <c r="AU22" i="4"/>
  <c r="AV20" i="4"/>
  <c r="AT21" i="4"/>
  <c r="AU21" i="4"/>
  <c r="AT20" i="4"/>
  <c r="AU20" i="4"/>
  <c r="AV19" i="4"/>
  <c r="AT19" i="4"/>
  <c r="AU19" i="4"/>
  <c r="AV18" i="4"/>
  <c r="AV17" i="4"/>
  <c r="AT18" i="4"/>
  <c r="AU18" i="4"/>
  <c r="AT17" i="4"/>
  <c r="AU17" i="4"/>
  <c r="AV16" i="4"/>
  <c r="AT16" i="4"/>
  <c r="AU16" i="4"/>
  <c r="BD13" i="4"/>
  <c r="BE12" i="4"/>
  <c r="BD12" i="4"/>
  <c r="BC12" i="4"/>
  <c r="BE11" i="4"/>
  <c r="BC11" i="4"/>
  <c r="BD11" i="4"/>
  <c r="BE10" i="4"/>
  <c r="BC10" i="4"/>
  <c r="BD10" i="4"/>
  <c r="BE9" i="4"/>
  <c r="BD9" i="4"/>
  <c r="BC9" i="4"/>
  <c r="BE8" i="4"/>
  <c r="BC8" i="4"/>
  <c r="BD8" i="4"/>
  <c r="BE7" i="4"/>
  <c r="BC7" i="4"/>
  <c r="BD7" i="4"/>
  <c r="BE6" i="4"/>
  <c r="BC6" i="4"/>
  <c r="BD6" i="4"/>
  <c r="BE5" i="4"/>
  <c r="AH4" i="2" s="1"/>
  <c r="BC5" i="4"/>
  <c r="BD5" i="4"/>
  <c r="BE4" i="4"/>
  <c r="BC4" i="4"/>
  <c r="BD4" i="4"/>
  <c r="BE3" i="4"/>
  <c r="BC3" i="4"/>
  <c r="BD3" i="4"/>
  <c r="AH3" i="2" s="1"/>
  <c r="BE2" i="4"/>
  <c r="BD2" i="4"/>
  <c r="BC2" i="4"/>
  <c r="AH2" i="2" s="1"/>
  <c r="BA12" i="4"/>
  <c r="BB11" i="4"/>
  <c r="BA11" i="4"/>
  <c r="AZ11" i="4"/>
  <c r="BB10" i="4"/>
  <c r="AZ10" i="4"/>
  <c r="BA10" i="4"/>
  <c r="BB9" i="4"/>
  <c r="AZ9" i="4"/>
  <c r="BA9" i="4"/>
  <c r="BB8" i="4"/>
  <c r="AZ8" i="4"/>
  <c r="BA8" i="4"/>
  <c r="BB7" i="4"/>
  <c r="AZ7" i="4"/>
  <c r="BA7" i="4"/>
  <c r="BB6" i="4"/>
  <c r="BA6" i="4"/>
  <c r="AZ6" i="4"/>
  <c r="BB5" i="4"/>
  <c r="AE4" i="2" s="1"/>
  <c r="BA5" i="4"/>
  <c r="AZ5" i="4"/>
  <c r="AE2" i="2" s="1"/>
  <c r="BB4" i="4"/>
  <c r="AD4" i="2" s="1"/>
  <c r="BA4" i="4"/>
  <c r="AZ4" i="4"/>
  <c r="AD2" i="2" s="1"/>
  <c r="BB3" i="4"/>
  <c r="BA3" i="4"/>
  <c r="AZ3" i="4"/>
  <c r="BB2" i="4"/>
  <c r="BA2" i="4"/>
  <c r="AE3" i="2" s="1"/>
  <c r="AZ2" i="4"/>
  <c r="AY11" i="4"/>
  <c r="AW12" i="4"/>
  <c r="AX11" i="4"/>
  <c r="AY10" i="4"/>
  <c r="AW11" i="4"/>
  <c r="AX10" i="4"/>
  <c r="AY9" i="4"/>
  <c r="AW10" i="4"/>
  <c r="AX9" i="4"/>
  <c r="AY8" i="4"/>
  <c r="AW9" i="4"/>
  <c r="AX8" i="4"/>
  <c r="AY7" i="4"/>
  <c r="AW8" i="4"/>
  <c r="AX7" i="4"/>
  <c r="AY6" i="4"/>
  <c r="AW7" i="4"/>
  <c r="AX6" i="4"/>
  <c r="AA3" i="2" s="1"/>
  <c r="AY5" i="4"/>
  <c r="AW6" i="4"/>
  <c r="AY4" i="4"/>
  <c r="AX5" i="4"/>
  <c r="AW5" i="4"/>
  <c r="AY3" i="4"/>
  <c r="AB4" i="2" s="1"/>
  <c r="AX4" i="4"/>
  <c r="AW4" i="4"/>
  <c r="AY2" i="4"/>
  <c r="AX3" i="4"/>
  <c r="AW3" i="4"/>
  <c r="AB2" i="2" s="1"/>
  <c r="AX2" i="4"/>
  <c r="AW2" i="4"/>
  <c r="AT12" i="4"/>
  <c r="AV11" i="4"/>
  <c r="AU12" i="4"/>
  <c r="AT11" i="4"/>
  <c r="AU11" i="4"/>
  <c r="AV10" i="4"/>
  <c r="AT10" i="4"/>
  <c r="AV9" i="4"/>
  <c r="AU10" i="4"/>
  <c r="AT9" i="4"/>
  <c r="AV8" i="4"/>
  <c r="AU9" i="4"/>
  <c r="AT8" i="4"/>
  <c r="AU8" i="4"/>
  <c r="AV7" i="4"/>
  <c r="AT7" i="4"/>
  <c r="AU7" i="4"/>
  <c r="AV6" i="4"/>
  <c r="AT6" i="4"/>
  <c r="AU6" i="4"/>
  <c r="Y3" i="2" s="1"/>
  <c r="AV5" i="4"/>
  <c r="AT5" i="4"/>
  <c r="AU5" i="4"/>
  <c r="AV4" i="4"/>
  <c r="AT4" i="4"/>
  <c r="AU4" i="4"/>
  <c r="AV3" i="4"/>
  <c r="AT3" i="4"/>
  <c r="AU3" i="4"/>
  <c r="AV2" i="4"/>
  <c r="Y4" i="2" s="1"/>
  <c r="AT2" i="4"/>
  <c r="Y2" i="2" s="1"/>
  <c r="AU2" i="4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K2" i="4"/>
  <c r="BJ4" i="4"/>
  <c r="BJ3" i="4"/>
  <c r="BJ2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M3" i="4" s="1"/>
  <c r="BI4" i="4"/>
  <c r="BI3" i="4"/>
  <c r="BI2" i="4"/>
  <c r="AC137" i="4"/>
  <c r="AC133" i="4"/>
  <c r="AC129" i="4"/>
  <c r="AC125" i="4"/>
  <c r="AC121" i="4"/>
  <c r="AC116" i="4"/>
  <c r="AC112" i="4"/>
  <c r="AC108" i="4"/>
  <c r="AC104" i="4"/>
  <c r="AC100" i="4"/>
  <c r="AC92" i="4"/>
  <c r="AC88" i="4"/>
  <c r="AC84" i="4"/>
  <c r="AC80" i="4"/>
  <c r="AC76" i="4"/>
  <c r="AC72" i="4"/>
  <c r="AC68" i="4"/>
  <c r="AC64" i="4"/>
  <c r="AC60" i="4"/>
  <c r="AC56" i="4"/>
  <c r="AC52" i="4"/>
  <c r="AC44" i="4"/>
  <c r="AC40" i="4"/>
  <c r="AC36" i="4"/>
  <c r="AC32" i="4"/>
  <c r="AC28" i="4"/>
  <c r="AC24" i="4"/>
  <c r="AC20" i="4"/>
  <c r="AC15" i="4"/>
  <c r="AC11" i="4"/>
  <c r="AC7" i="4"/>
  <c r="AC3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CS2" i="2" s="1"/>
  <c r="DX18" i="3"/>
  <c r="DW18" i="3"/>
  <c r="DV18" i="3"/>
  <c r="DX17" i="3"/>
  <c r="DW17" i="3"/>
  <c r="DV17" i="3"/>
  <c r="DX16" i="3"/>
  <c r="DW16" i="3"/>
  <c r="DV16" i="3"/>
  <c r="DX15" i="3"/>
  <c r="DW15" i="3"/>
  <c r="DV15" i="3"/>
  <c r="DX11" i="3"/>
  <c r="DW11" i="3"/>
  <c r="DV11" i="3"/>
  <c r="DX10" i="3"/>
  <c r="CS4" i="2" s="1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R4" i="2" s="1"/>
  <c r="DW2" i="3"/>
  <c r="CS3" i="2" s="1"/>
  <c r="DV2" i="3"/>
  <c r="CR2" i="2" s="1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3" i="3"/>
  <c r="DT13" i="3"/>
  <c r="DS13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CP3" i="2" s="1"/>
  <c r="DS3" i="3"/>
  <c r="DU2" i="3"/>
  <c r="CP4" i="2" s="1"/>
  <c r="DT2" i="3"/>
  <c r="DS2" i="3"/>
  <c r="CP2" i="2" s="1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CM3" i="2" s="1"/>
  <c r="DP3" i="3"/>
  <c r="DR2" i="3"/>
  <c r="CM4" i="2" s="1"/>
  <c r="DQ2" i="3"/>
  <c r="DP2" i="3"/>
  <c r="CM2" i="2" s="1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2" i="3"/>
  <c r="DM12" i="3"/>
  <c r="DL12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CI3" i="2" s="1"/>
  <c r="DL3" i="3"/>
  <c r="DN2" i="3"/>
  <c r="CI4" i="2" s="1"/>
  <c r="DM2" i="3"/>
  <c r="CH3" i="2" s="1"/>
  <c r="DL2" i="3"/>
  <c r="CI2" i="2" s="1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CF2" i="2" s="1"/>
  <c r="DK5" i="3"/>
  <c r="CE4" i="2" s="1"/>
  <c r="DJ5" i="3"/>
  <c r="DI5" i="3"/>
  <c r="DK4" i="3"/>
  <c r="DJ4" i="3"/>
  <c r="CF3" i="2" s="1"/>
  <c r="DI4" i="3"/>
  <c r="DK3" i="3"/>
  <c r="DJ3" i="3"/>
  <c r="DI3" i="3"/>
  <c r="DK2" i="3"/>
  <c r="DJ2" i="3"/>
  <c r="CE3" i="2" s="1"/>
  <c r="DI2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2" i="3"/>
  <c r="DG12" i="3"/>
  <c r="DF12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CC2" i="2" s="1"/>
  <c r="DH4" i="3"/>
  <c r="CC4" i="2" s="1"/>
  <c r="DG4" i="3"/>
  <c r="DF4" i="3"/>
  <c r="DH3" i="3"/>
  <c r="DG3" i="3"/>
  <c r="DF3" i="3"/>
  <c r="DH2" i="3"/>
  <c r="DG2" i="3"/>
  <c r="CC3" i="2" s="1"/>
  <c r="DF2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2" i="3"/>
  <c r="DD12" i="3"/>
  <c r="DC12" i="3"/>
  <c r="DE11" i="3"/>
  <c r="DD11" i="3"/>
  <c r="DC11" i="3"/>
  <c r="DE10" i="3"/>
  <c r="DD10" i="3"/>
  <c r="DC10" i="3"/>
  <c r="BZ2" i="2" s="1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BY2" i="2" s="1"/>
  <c r="DE4" i="3"/>
  <c r="BZ4" i="2" s="1"/>
  <c r="DD4" i="3"/>
  <c r="DC4" i="3"/>
  <c r="DE3" i="3"/>
  <c r="DD3" i="3"/>
  <c r="BZ3" i="2" s="1"/>
  <c r="DC3" i="3"/>
  <c r="DE2" i="3"/>
  <c r="DD2" i="3"/>
  <c r="DC2" i="3"/>
  <c r="BI11" i="2"/>
  <c r="BD37" i="3"/>
  <c r="AY37" i="3"/>
  <c r="BD36" i="3"/>
  <c r="AY36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5" i="3"/>
  <c r="AY25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2" i="3"/>
  <c r="AY12" i="3"/>
  <c r="BD11" i="3"/>
  <c r="AY11" i="3"/>
  <c r="BD10" i="3"/>
  <c r="AY10" i="3"/>
  <c r="BD9" i="3"/>
  <c r="AY9" i="3"/>
  <c r="BD8" i="3"/>
  <c r="AY8" i="3"/>
  <c r="BD7" i="3"/>
  <c r="AY7" i="3"/>
  <c r="BD6" i="3"/>
  <c r="BH11" i="2" s="1"/>
  <c r="AY6" i="3"/>
  <c r="BD5" i="3"/>
  <c r="AY5" i="3"/>
  <c r="BD4" i="3"/>
  <c r="AY4" i="3"/>
  <c r="BI10" i="2" s="1"/>
  <c r="BD3" i="3"/>
  <c r="AY3" i="3"/>
  <c r="BD2" i="3"/>
  <c r="AY2" i="3"/>
  <c r="BH10" i="2" s="1"/>
  <c r="BC36" i="3"/>
  <c r="AX36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BF11" i="2" s="1"/>
  <c r="AX3" i="3"/>
  <c r="BC2" i="3"/>
  <c r="AX2" i="3"/>
  <c r="BF10" i="2" s="1"/>
  <c r="BB37" i="3"/>
  <c r="AW37" i="3"/>
  <c r="BB36" i="3"/>
  <c r="AW36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C10" i="2" s="1"/>
  <c r="BB17" i="3"/>
  <c r="AW17" i="3"/>
  <c r="BB16" i="3"/>
  <c r="AW16" i="3"/>
  <c r="BB15" i="3"/>
  <c r="AW15" i="3"/>
  <c r="BB12" i="3"/>
  <c r="AW12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2" i="3"/>
  <c r="BB11" i="2" s="1"/>
  <c r="AW2" i="3"/>
  <c r="BB10" i="2" s="1"/>
  <c r="BA37" i="3"/>
  <c r="AV37" i="3"/>
  <c r="BA36" i="3"/>
  <c r="AV36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5" i="3"/>
  <c r="AV25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2" i="3"/>
  <c r="AV12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BA2" i="3"/>
  <c r="AY11" i="2" s="1"/>
  <c r="AV2" i="3"/>
  <c r="AY10" i="2" s="1"/>
  <c r="AM37" i="3"/>
  <c r="AM36" i="3"/>
  <c r="AM35" i="3"/>
  <c r="AM34" i="3"/>
  <c r="AM33" i="3"/>
  <c r="AM32" i="3"/>
  <c r="AM31" i="3"/>
  <c r="AM30" i="3"/>
  <c r="AM29" i="3"/>
  <c r="AM28" i="3"/>
  <c r="AM25" i="3"/>
  <c r="AM24" i="3"/>
  <c r="AM23" i="3"/>
  <c r="AM22" i="3"/>
  <c r="AM21" i="3"/>
  <c r="AM20" i="3"/>
  <c r="AM19" i="3"/>
  <c r="AM18" i="3"/>
  <c r="AM17" i="3"/>
  <c r="AM16" i="3"/>
  <c r="AM15" i="3"/>
  <c r="AM12" i="3"/>
  <c r="AM11" i="3"/>
  <c r="AM10" i="3"/>
  <c r="AM9" i="3"/>
  <c r="AM8" i="3"/>
  <c r="AM7" i="3"/>
  <c r="AM6" i="3"/>
  <c r="BI8" i="2" s="1"/>
  <c r="AM5" i="3"/>
  <c r="AM4" i="3"/>
  <c r="AM3" i="3"/>
  <c r="AM2" i="3"/>
  <c r="BH8" i="2" s="1"/>
  <c r="AL36" i="3"/>
  <c r="AL35" i="3"/>
  <c r="AL34" i="3"/>
  <c r="AL33" i="3"/>
  <c r="AL32" i="3"/>
  <c r="AL31" i="3"/>
  <c r="AL30" i="3"/>
  <c r="AL29" i="3"/>
  <c r="AL28" i="3"/>
  <c r="AL24" i="3"/>
  <c r="AL23" i="3"/>
  <c r="AL22" i="3"/>
  <c r="AL21" i="3"/>
  <c r="AL20" i="3"/>
  <c r="AL19" i="3"/>
  <c r="AL18" i="3"/>
  <c r="AL17" i="3"/>
  <c r="AL16" i="3"/>
  <c r="AL15" i="3"/>
  <c r="AL11" i="3"/>
  <c r="AL10" i="3"/>
  <c r="AL9" i="3"/>
  <c r="AL8" i="3"/>
  <c r="AL7" i="3"/>
  <c r="AL6" i="3"/>
  <c r="AL5" i="3"/>
  <c r="AL4" i="3"/>
  <c r="AL3" i="3"/>
  <c r="AL2" i="3"/>
  <c r="BF8" i="2" s="1"/>
  <c r="AK37" i="3"/>
  <c r="AK36" i="3"/>
  <c r="AK35" i="3"/>
  <c r="AK34" i="3"/>
  <c r="AK33" i="3"/>
  <c r="AK32" i="3"/>
  <c r="AK31" i="3"/>
  <c r="AK30" i="3"/>
  <c r="AK29" i="3"/>
  <c r="AK28" i="3"/>
  <c r="AK24" i="3"/>
  <c r="AK23" i="3"/>
  <c r="AK22" i="3"/>
  <c r="AK21" i="3"/>
  <c r="AK20" i="3"/>
  <c r="AK19" i="3"/>
  <c r="AK18" i="3"/>
  <c r="AK17" i="3"/>
  <c r="AK16" i="3"/>
  <c r="AK15" i="3"/>
  <c r="AK12" i="3"/>
  <c r="AK11" i="3"/>
  <c r="AK10" i="3"/>
  <c r="AK9" i="3"/>
  <c r="AK8" i="3"/>
  <c r="AK7" i="3"/>
  <c r="AK6" i="3"/>
  <c r="AK5" i="3"/>
  <c r="AK4" i="3"/>
  <c r="AK3" i="3"/>
  <c r="AK2" i="3"/>
  <c r="BC8" i="2" s="1"/>
  <c r="AJ37" i="3"/>
  <c r="AJ36" i="3"/>
  <c r="AJ35" i="3"/>
  <c r="AJ34" i="3"/>
  <c r="AJ33" i="3"/>
  <c r="AJ32" i="3"/>
  <c r="AJ31" i="3"/>
  <c r="AJ30" i="3"/>
  <c r="AJ29" i="3"/>
  <c r="AJ28" i="3"/>
  <c r="AJ25" i="3"/>
  <c r="AJ24" i="3"/>
  <c r="AJ23" i="3"/>
  <c r="AJ22" i="3"/>
  <c r="AJ21" i="3"/>
  <c r="AJ20" i="3"/>
  <c r="AJ19" i="3"/>
  <c r="AJ18" i="3"/>
  <c r="AJ17" i="3"/>
  <c r="AJ16" i="3"/>
  <c r="AJ15" i="3"/>
  <c r="AJ12" i="3"/>
  <c r="AJ11" i="3"/>
  <c r="AJ10" i="3"/>
  <c r="AJ9" i="3"/>
  <c r="AJ8" i="3"/>
  <c r="AJ7" i="3"/>
  <c r="AJ6" i="3"/>
  <c r="AJ5" i="3"/>
  <c r="AJ4" i="3"/>
  <c r="AJ3" i="3"/>
  <c r="AJ2" i="3"/>
  <c r="AY8" i="2" s="1"/>
  <c r="X37" i="3"/>
  <c r="X36" i="3"/>
  <c r="X35" i="3"/>
  <c r="X34" i="3"/>
  <c r="X33" i="3"/>
  <c r="X32" i="3"/>
  <c r="X31" i="3"/>
  <c r="X30" i="3"/>
  <c r="X29" i="3"/>
  <c r="X28" i="3"/>
  <c r="X25" i="3"/>
  <c r="X24" i="3"/>
  <c r="X23" i="3"/>
  <c r="X22" i="3"/>
  <c r="X21" i="3"/>
  <c r="X20" i="3"/>
  <c r="X19" i="3"/>
  <c r="X18" i="3"/>
  <c r="X17" i="3"/>
  <c r="X16" i="3"/>
  <c r="X15" i="3"/>
  <c r="X12" i="3"/>
  <c r="X11" i="3"/>
  <c r="X10" i="3"/>
  <c r="X9" i="3"/>
  <c r="X8" i="3"/>
  <c r="X7" i="3"/>
  <c r="X6" i="3"/>
  <c r="X5" i="3"/>
  <c r="X4" i="3"/>
  <c r="X3" i="3"/>
  <c r="X2" i="3"/>
  <c r="BH6" i="2" s="1"/>
  <c r="W36" i="3"/>
  <c r="W35" i="3"/>
  <c r="W34" i="3"/>
  <c r="W33" i="3"/>
  <c r="W32" i="3"/>
  <c r="W31" i="3"/>
  <c r="W30" i="3"/>
  <c r="W29" i="3"/>
  <c r="W28" i="3"/>
  <c r="W24" i="3"/>
  <c r="W23" i="3"/>
  <c r="W22" i="3"/>
  <c r="W21" i="3"/>
  <c r="W20" i="3"/>
  <c r="W19" i="3"/>
  <c r="W18" i="3"/>
  <c r="W17" i="3"/>
  <c r="W16" i="3"/>
  <c r="W15" i="3"/>
  <c r="W11" i="3"/>
  <c r="BF6" i="2" s="1"/>
  <c r="W10" i="3"/>
  <c r="W9" i="3"/>
  <c r="W8" i="3"/>
  <c r="W7" i="3"/>
  <c r="W6" i="3"/>
  <c r="W5" i="3"/>
  <c r="W4" i="3"/>
  <c r="W3" i="3"/>
  <c r="W2" i="3"/>
  <c r="AG2" i="3" s="1"/>
  <c r="V37" i="3"/>
  <c r="V36" i="3"/>
  <c r="V35" i="3"/>
  <c r="V34" i="3"/>
  <c r="V33" i="3"/>
  <c r="V32" i="3"/>
  <c r="V31" i="3"/>
  <c r="V30" i="3"/>
  <c r="V29" i="3"/>
  <c r="V28" i="3"/>
  <c r="V24" i="3"/>
  <c r="V23" i="3"/>
  <c r="V22" i="3"/>
  <c r="V21" i="3"/>
  <c r="V20" i="3"/>
  <c r="V19" i="3"/>
  <c r="V18" i="3"/>
  <c r="V17" i="3"/>
  <c r="V16" i="3"/>
  <c r="V15" i="3"/>
  <c r="V12" i="3"/>
  <c r="V11" i="3"/>
  <c r="V10" i="3"/>
  <c r="BC6" i="2" s="1"/>
  <c r="V9" i="3"/>
  <c r="V8" i="3"/>
  <c r="V7" i="3"/>
  <c r="V6" i="3"/>
  <c r="V5" i="3"/>
  <c r="V4" i="3"/>
  <c r="V3" i="3"/>
  <c r="V2" i="3"/>
  <c r="AF2" i="3" s="1"/>
  <c r="U37" i="3"/>
  <c r="U36" i="3"/>
  <c r="U35" i="3"/>
  <c r="U34" i="3"/>
  <c r="U33" i="3"/>
  <c r="U32" i="3"/>
  <c r="U31" i="3"/>
  <c r="U30" i="3"/>
  <c r="U29" i="3"/>
  <c r="U28" i="3"/>
  <c r="U25" i="3"/>
  <c r="U24" i="3"/>
  <c r="U23" i="3"/>
  <c r="U22" i="3"/>
  <c r="U21" i="3"/>
  <c r="U20" i="3"/>
  <c r="U19" i="3"/>
  <c r="U18" i="3"/>
  <c r="U17" i="3"/>
  <c r="U16" i="3"/>
  <c r="U15" i="3"/>
  <c r="U12" i="3"/>
  <c r="U11" i="3"/>
  <c r="U10" i="3"/>
  <c r="U9" i="3"/>
  <c r="U8" i="3"/>
  <c r="U7" i="3"/>
  <c r="U6" i="3"/>
  <c r="U5" i="3"/>
  <c r="U4" i="3"/>
  <c r="U3" i="3"/>
  <c r="U2" i="3"/>
  <c r="AE2" i="3" s="1"/>
  <c r="BI5" i="2"/>
  <c r="S37" i="3"/>
  <c r="S36" i="3"/>
  <c r="S35" i="3"/>
  <c r="S34" i="3"/>
  <c r="S33" i="3"/>
  <c r="S32" i="3"/>
  <c r="S31" i="3"/>
  <c r="S30" i="3"/>
  <c r="S29" i="3"/>
  <c r="S28" i="3"/>
  <c r="S25" i="3"/>
  <c r="S24" i="3"/>
  <c r="S23" i="3"/>
  <c r="S22" i="3"/>
  <c r="S21" i="3"/>
  <c r="S20" i="3"/>
  <c r="S19" i="3"/>
  <c r="S18" i="3"/>
  <c r="S17" i="3"/>
  <c r="S16" i="3"/>
  <c r="S15" i="3"/>
  <c r="S12" i="3"/>
  <c r="S11" i="3"/>
  <c r="S10" i="3"/>
  <c r="S9" i="3"/>
  <c r="S8" i="3"/>
  <c r="S7" i="3"/>
  <c r="S6" i="3"/>
  <c r="S5" i="3"/>
  <c r="S4" i="3"/>
  <c r="S3" i="3"/>
  <c r="S2" i="3"/>
  <c r="BH5" i="2" s="1"/>
  <c r="R37" i="3"/>
  <c r="R36" i="3"/>
  <c r="R35" i="3"/>
  <c r="R34" i="3"/>
  <c r="R33" i="3"/>
  <c r="R32" i="3"/>
  <c r="R31" i="3"/>
  <c r="R30" i="3"/>
  <c r="R29" i="3"/>
  <c r="R28" i="3"/>
  <c r="R25" i="3"/>
  <c r="R24" i="3"/>
  <c r="R23" i="3"/>
  <c r="R22" i="3"/>
  <c r="R21" i="3"/>
  <c r="R20" i="3"/>
  <c r="R19" i="3"/>
  <c r="R18" i="3"/>
  <c r="R17" i="3"/>
  <c r="R16" i="3"/>
  <c r="R15" i="3"/>
  <c r="R11" i="3"/>
  <c r="R10" i="3"/>
  <c r="R9" i="3"/>
  <c r="R8" i="3"/>
  <c r="R7" i="3"/>
  <c r="R6" i="3"/>
  <c r="R5" i="3"/>
  <c r="R4" i="3"/>
  <c r="BE5" i="2" s="1"/>
  <c r="R3" i="3"/>
  <c r="BF5" i="2" s="1"/>
  <c r="R2" i="3"/>
  <c r="Q38" i="3"/>
  <c r="Q37" i="3"/>
  <c r="Q36" i="3"/>
  <c r="Q35" i="3"/>
  <c r="Q34" i="3"/>
  <c r="Q33" i="3"/>
  <c r="Q32" i="3"/>
  <c r="Q31" i="3"/>
  <c r="Q30" i="3"/>
  <c r="Q29" i="3"/>
  <c r="Q28" i="3"/>
  <c r="Q25" i="3"/>
  <c r="Q24" i="3"/>
  <c r="Q23" i="3"/>
  <c r="Q22" i="3"/>
  <c r="Q21" i="3"/>
  <c r="Q20" i="3"/>
  <c r="Q19" i="3"/>
  <c r="Q18" i="3"/>
  <c r="Q17" i="3"/>
  <c r="Q16" i="3"/>
  <c r="Q15" i="3"/>
  <c r="Q13" i="3"/>
  <c r="Q12" i="3"/>
  <c r="Q11" i="3"/>
  <c r="Q10" i="3"/>
  <c r="Q9" i="3"/>
  <c r="Q8" i="3"/>
  <c r="Q7" i="3"/>
  <c r="Q6" i="3"/>
  <c r="Q5" i="3"/>
  <c r="Q4" i="3"/>
  <c r="Q3" i="3"/>
  <c r="BC5" i="2" s="1"/>
  <c r="Q2" i="3"/>
  <c r="P37" i="3"/>
  <c r="P36" i="3"/>
  <c r="P35" i="3"/>
  <c r="P34" i="3"/>
  <c r="P33" i="3"/>
  <c r="P32" i="3"/>
  <c r="P31" i="3"/>
  <c r="P30" i="3"/>
  <c r="P29" i="3"/>
  <c r="P28" i="3"/>
  <c r="P25" i="3"/>
  <c r="P24" i="3"/>
  <c r="P23" i="3"/>
  <c r="P22" i="3"/>
  <c r="P21" i="3"/>
  <c r="P20" i="3"/>
  <c r="P19" i="3"/>
  <c r="P18" i="3"/>
  <c r="P17" i="3"/>
  <c r="P16" i="3"/>
  <c r="P15" i="3"/>
  <c r="P12" i="3"/>
  <c r="P11" i="3"/>
  <c r="P10" i="3"/>
  <c r="P9" i="3"/>
  <c r="P8" i="3"/>
  <c r="P7" i="3"/>
  <c r="P6" i="3"/>
  <c r="P5" i="3"/>
  <c r="P4" i="3"/>
  <c r="P3" i="3"/>
  <c r="AY5" i="2" s="1"/>
  <c r="P2" i="3"/>
  <c r="N37" i="3"/>
  <c r="N36" i="3"/>
  <c r="N35" i="3"/>
  <c r="N34" i="3"/>
  <c r="N33" i="3"/>
  <c r="N32" i="3"/>
  <c r="N31" i="3"/>
  <c r="N30" i="3"/>
  <c r="N29" i="3"/>
  <c r="N28" i="3"/>
  <c r="N25" i="3"/>
  <c r="N24" i="3"/>
  <c r="N23" i="3"/>
  <c r="N22" i="3"/>
  <c r="N21" i="3"/>
  <c r="N20" i="3"/>
  <c r="N19" i="3"/>
  <c r="N18" i="3"/>
  <c r="N17" i="3"/>
  <c r="N16" i="3"/>
  <c r="N15" i="3"/>
  <c r="N12" i="3"/>
  <c r="N11" i="3"/>
  <c r="BI4" i="2" s="1"/>
  <c r="N10" i="3"/>
  <c r="N9" i="3"/>
  <c r="N8" i="3"/>
  <c r="N7" i="3"/>
  <c r="N6" i="3"/>
  <c r="N5" i="3"/>
  <c r="N4" i="3"/>
  <c r="N3" i="3"/>
  <c r="N2" i="3"/>
  <c r="BH4" i="2" s="1"/>
  <c r="M36" i="3"/>
  <c r="M35" i="3"/>
  <c r="M34" i="3"/>
  <c r="M33" i="3"/>
  <c r="M32" i="3"/>
  <c r="M31" i="3"/>
  <c r="M30" i="3"/>
  <c r="M29" i="3"/>
  <c r="M28" i="3"/>
  <c r="M24" i="3"/>
  <c r="M23" i="3"/>
  <c r="M22" i="3"/>
  <c r="M21" i="3"/>
  <c r="M20" i="3"/>
  <c r="M19" i="3"/>
  <c r="M18" i="3"/>
  <c r="M17" i="3"/>
  <c r="M16" i="3"/>
  <c r="M15" i="3"/>
  <c r="M11" i="3"/>
  <c r="M10" i="3"/>
  <c r="M9" i="3"/>
  <c r="M8" i="3"/>
  <c r="M7" i="3"/>
  <c r="M6" i="3"/>
  <c r="M5" i="3"/>
  <c r="M4" i="3"/>
  <c r="M3" i="3"/>
  <c r="M2" i="3"/>
  <c r="BE4" i="2" s="1"/>
  <c r="L37" i="3"/>
  <c r="L36" i="3"/>
  <c r="L35" i="3"/>
  <c r="L34" i="3"/>
  <c r="L33" i="3"/>
  <c r="L32" i="3"/>
  <c r="L31" i="3"/>
  <c r="L30" i="3"/>
  <c r="L29" i="3"/>
  <c r="L28" i="3"/>
  <c r="L24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8" i="3"/>
  <c r="L7" i="3"/>
  <c r="L6" i="3"/>
  <c r="L5" i="3"/>
  <c r="L4" i="3"/>
  <c r="L3" i="3"/>
  <c r="L2" i="3"/>
  <c r="BB4" i="2" s="1"/>
  <c r="K37" i="3"/>
  <c r="K36" i="3"/>
  <c r="K35" i="3"/>
  <c r="K34" i="3"/>
  <c r="K33" i="3"/>
  <c r="K32" i="3"/>
  <c r="K31" i="3"/>
  <c r="K30" i="3"/>
  <c r="K29" i="3"/>
  <c r="K28" i="3"/>
  <c r="K25" i="3"/>
  <c r="K24" i="3"/>
  <c r="K23" i="3"/>
  <c r="K22" i="3"/>
  <c r="K21" i="3"/>
  <c r="K20" i="3"/>
  <c r="K19" i="3"/>
  <c r="K18" i="3"/>
  <c r="K17" i="3"/>
  <c r="K16" i="3"/>
  <c r="K15" i="3"/>
  <c r="K12" i="3"/>
  <c r="K11" i="3"/>
  <c r="K10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38" i="3"/>
  <c r="BF38" i="3"/>
  <c r="BP37" i="3"/>
  <c r="BO37" i="3"/>
  <c r="BM37" i="3"/>
  <c r="BL37" i="3"/>
  <c r="BG37" i="3"/>
  <c r="BF37" i="3"/>
  <c r="AC37" i="3"/>
  <c r="AR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O26" i="3"/>
  <c r="BP25" i="3"/>
  <c r="BO25" i="3"/>
  <c r="BL25" i="3"/>
  <c r="BG25" i="3"/>
  <c r="BF25" i="3"/>
  <c r="AC25" i="3"/>
  <c r="AR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P9" i="2" s="1"/>
  <c r="BL16" i="3"/>
  <c r="BG16" i="3"/>
  <c r="BF16" i="3"/>
  <c r="AC16" i="3"/>
  <c r="BH7" i="2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O13" i="3"/>
  <c r="BF13" i="3"/>
  <c r="BP12" i="3"/>
  <c r="BO12" i="3"/>
  <c r="BM12" i="3"/>
  <c r="BL12" i="3"/>
  <c r="BG12" i="3"/>
  <c r="BF12" i="3"/>
  <c r="AC12" i="3"/>
  <c r="AR12" i="3" s="1"/>
  <c r="AA12" i="3"/>
  <c r="AP12" i="3" s="1"/>
  <c r="Z12" i="3"/>
  <c r="AO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Q15" i="2" s="1"/>
  <c r="BO3" i="3"/>
  <c r="BP14" i="2" s="1"/>
  <c r="BM3" i="3"/>
  <c r="BQ9" i="2" s="1"/>
  <c r="BL3" i="3"/>
  <c r="BP8" i="2" s="1"/>
  <c r="BG3" i="3"/>
  <c r="BF3" i="3"/>
  <c r="AC3" i="3"/>
  <c r="AR3" i="3" s="1"/>
  <c r="AB3" i="3"/>
  <c r="AQ3" i="3" s="1"/>
  <c r="AA3" i="3"/>
  <c r="AP3" i="3" s="1"/>
  <c r="Z3" i="3"/>
  <c r="AO3" i="3" s="1"/>
  <c r="BP2" i="3"/>
  <c r="BO2" i="3"/>
  <c r="BL2" i="3"/>
  <c r="BG2" i="3"/>
  <c r="BP3" i="2" s="1"/>
  <c r="BF2" i="3"/>
  <c r="BP2" i="2" s="1"/>
  <c r="AC2" i="3"/>
  <c r="AR2" i="3" s="1"/>
  <c r="AB2" i="3"/>
  <c r="AQ2" i="3" s="1"/>
  <c r="AA2" i="3"/>
  <c r="AP2" i="3" s="1"/>
  <c r="Z2" i="3"/>
  <c r="AO2" i="3" s="1"/>
  <c r="BB5" i="2" l="1"/>
  <c r="AZ5" i="2"/>
  <c r="BP15" i="2"/>
  <c r="AH2" i="3"/>
  <c r="BE8" i="2"/>
  <c r="BE10" i="2"/>
  <c r="AA2" i="2"/>
  <c r="AA4" i="2"/>
  <c r="AV2" i="2"/>
  <c r="AV4" i="2"/>
  <c r="AL3" i="2"/>
  <c r="BB8" i="2"/>
  <c r="CU2" i="2"/>
  <c r="CU4" i="2"/>
  <c r="BM2" i="4"/>
  <c r="AZ8" i="2"/>
  <c r="AZ10" i="2"/>
  <c r="AO3" i="2"/>
  <c r="BI7" i="2"/>
  <c r="BY4" i="2"/>
  <c r="CL3" i="2"/>
  <c r="AG2" i="2"/>
  <c r="AG4" i="2"/>
  <c r="AR16" i="3"/>
  <c r="BM2" i="2" s="1"/>
  <c r="AR3" i="2"/>
  <c r="BI6" i="2"/>
  <c r="BQ8" i="2"/>
  <c r="CB2" i="2"/>
  <c r="CB4" i="2"/>
  <c r="CO3" i="2"/>
  <c r="X3" i="2"/>
  <c r="AF2" i="4"/>
  <c r="BF7" i="2"/>
  <c r="CE2" i="2"/>
  <c r="BB7" i="2"/>
  <c r="BC11" i="2"/>
  <c r="BE7" i="2"/>
  <c r="BC7" i="2"/>
  <c r="AZ7" i="2"/>
  <c r="BQ14" i="2"/>
  <c r="BF4" i="2"/>
  <c r="BB6" i="2"/>
  <c r="CH2" i="2"/>
  <c r="CH4" i="2"/>
  <c r="CU3" i="2"/>
  <c r="AT4" i="3"/>
  <c r="AD3" i="2"/>
  <c r="BE6" i="2"/>
  <c r="CR3" i="2"/>
  <c r="CF4" i="2"/>
  <c r="AY7" i="2"/>
  <c r="AZ6" i="2"/>
  <c r="AZ11" i="2"/>
  <c r="AT6" i="3"/>
  <c r="AO2" i="2"/>
  <c r="AO4" i="2"/>
  <c r="BC4" i="2"/>
  <c r="AY6" i="2"/>
  <c r="BY3" i="2"/>
  <c r="CL2" i="2"/>
  <c r="CL4" i="2"/>
  <c r="AG3" i="2"/>
  <c r="BQ12" i="2"/>
  <c r="AR2" i="2"/>
  <c r="AR4" i="2"/>
  <c r="BE11" i="2"/>
  <c r="BQ3" i="2"/>
  <c r="BQ2" i="2"/>
  <c r="AZ4" i="2"/>
  <c r="CB3" i="2"/>
  <c r="CO2" i="2"/>
  <c r="CO4" i="2"/>
  <c r="X2" i="2"/>
  <c r="X4" i="2"/>
  <c r="BQ11" i="2"/>
  <c r="AT2" i="3" l="1"/>
  <c r="BL2" i="2"/>
</calcChain>
</file>

<file path=xl/sharedStrings.xml><?xml version="1.0" encoding="utf-8"?>
<sst xmlns="http://schemas.openxmlformats.org/spreadsheetml/2006/main" count="817" uniqueCount="321">
  <si>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</si>
  <si>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</si>
  <si>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</si>
  <si>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</si>
  <si>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</si>
  <si>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</si>
  <si>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</si>
  <si>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</si>
  <si>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</si>
  <si>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</si>
  <si>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</si>
  <si>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</si>
  <si>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</si>
  <si>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</si>
  <si>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</si>
  <si>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</si>
  <si>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</si>
  <si>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</si>
  <si>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</si>
  <si>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</si>
  <si>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</si>
  <si>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</si>
  <si>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</si>
  <si>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</si>
  <si>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</si>
  <si>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</si>
  <si>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</si>
  <si>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</si>
  <si>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</si>
  <si>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</si>
  <si>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</si>
  <si>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</si>
  <si>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</si>
  <si>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</si>
  <si>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</si>
  <si>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</si>
  <si>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</si>
  <si>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</si>
  <si>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</si>
  <si>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</si>
  <si>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</si>
  <si>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</si>
  <si>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</si>
  <si>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</si>
  <si>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</si>
  <si>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</si>
  <si>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</si>
  <si>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</si>
  <si>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</si>
  <si>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</si>
  <si>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</si>
  <si>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</si>
  <si>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</si>
  <si>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</si>
  <si>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</si>
  <si>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</si>
  <si>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</si>
  <si>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</si>
  <si>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</si>
  <si>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</si>
  <si>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</si>
  <si>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</si>
  <si>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</si>
  <si>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</si>
  <si>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</si>
  <si>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</si>
  <si>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</si>
  <si>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</si>
  <si>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</si>
  <si>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</si>
  <si>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</si>
  <si>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</si>
  <si>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</si>
  <si>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</si>
  <si>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</si>
  <si>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</si>
  <si>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</si>
  <si>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</si>
  <si>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</si>
  <si>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</si>
  <si>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</si>
  <si>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</si>
  <si>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</si>
  <si>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</si>
  <si>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</si>
  <si>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</si>
  <si>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</si>
  <si>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</si>
  <si>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</si>
  <si>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</si>
  <si>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</si>
  <si>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</si>
  <si>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</si>
  <si>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</si>
  <si>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</si>
  <si>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</si>
  <si>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</si>
  <si>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</si>
  <si>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</si>
  <si>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</si>
  <si>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</si>
  <si>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</si>
  <si>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</si>
  <si>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</si>
  <si>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</si>
  <si>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</si>
  <si>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</si>
  <si>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</si>
  <si>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</si>
  <si>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</si>
  <si>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</si>
  <si>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</si>
  <si>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</si>
  <si>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</si>
  <si>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</si>
  <si>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</si>
  <si>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</si>
  <si>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</si>
  <si>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</si>
  <si>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</si>
  <si>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</si>
  <si>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</si>
  <si>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</si>
  <si>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</si>
  <si>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</si>
  <si>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</si>
  <si>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</si>
  <si>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</si>
  <si>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</si>
  <si>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</si>
  <si>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</si>
  <si>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</si>
  <si>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</si>
  <si>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</si>
  <si>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</si>
  <si>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</si>
  <si>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</si>
  <si>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</si>
  <si>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</si>
  <si>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</si>
  <si>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</si>
  <si>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</si>
  <si>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</si>
  <si>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</si>
  <si>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</si>
  <si>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</si>
  <si>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</si>
  <si>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</si>
  <si>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</si>
  <si>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</si>
  <si>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</si>
  <si>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</si>
  <si>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</si>
  <si>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</si>
  <si>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</si>
  <si>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</si>
  <si>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</si>
  <si>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</si>
  <si>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</si>
  <si>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</si>
  <si>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</si>
  <si>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</si>
  <si>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</si>
  <si>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</si>
  <si>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</si>
  <si>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</si>
  <si>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</si>
  <si>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</si>
  <si>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</si>
  <si>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</si>
  <si>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</si>
  <si>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</si>
  <si>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</si>
  <si>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</si>
  <si>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</si>
  <si>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</si>
  <si>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</si>
  <si>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</si>
  <si>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</si>
  <si>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</si>
  <si>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</si>
  <si>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</si>
  <si>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</si>
  <si>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</si>
  <si>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</si>
  <si>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</si>
  <si>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</si>
  <si>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</si>
  <si>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</si>
  <si>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</si>
  <si>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</si>
  <si>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</si>
  <si>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</si>
  <si>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</si>
  <si>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</si>
  <si>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</si>
  <si>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</si>
  <si>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</si>
  <si>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</si>
  <si>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</si>
  <si>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</si>
  <si>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</si>
  <si>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</si>
  <si>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</si>
  <si>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</si>
  <si>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</si>
  <si>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</si>
  <si>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</si>
  <si>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</si>
  <si>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</si>
  <si>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</si>
  <si>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</si>
  <si>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</si>
  <si>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</si>
  <si>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</si>
  <si>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</si>
  <si>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</si>
  <si>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</si>
  <si>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</si>
  <si>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</si>
  <si>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</si>
  <si>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</si>
  <si>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</si>
  <si>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</si>
  <si>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</si>
  <si>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</si>
  <si>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</si>
  <si>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</si>
  <si>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</si>
  <si>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</si>
  <si>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</si>
  <si>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</si>
  <si>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</si>
  <si>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</si>
  <si>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</si>
  <si>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</si>
  <si>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</si>
  <si>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</si>
  <si>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</si>
  <si>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</si>
  <si>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</si>
  <si>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</si>
  <si>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</si>
  <si>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</si>
  <si>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</si>
  <si>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</si>
  <si>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</si>
  <si>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</si>
  <si>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</si>
  <si>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</si>
  <si>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</si>
  <si>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</si>
  <si>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</si>
  <si>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</si>
  <si>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</si>
  <si>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</si>
  <si>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</si>
  <si>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</si>
  <si>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</si>
  <si>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4213</t>
  </si>
  <si>
    <t>2132</t>
  </si>
  <si>
    <t>1324</t>
  </si>
  <si>
    <t>3241</t>
  </si>
  <si>
    <t>2413</t>
  </si>
  <si>
    <t>4132</t>
  </si>
  <si>
    <t>2412</t>
  </si>
  <si>
    <t>4123</t>
  </si>
  <si>
    <t>1234</t>
  </si>
  <si>
    <t>2341</t>
  </si>
  <si>
    <t>3412</t>
  </si>
  <si>
    <t>1231</t>
  </si>
  <si>
    <t>2314</t>
  </si>
  <si>
    <t>3142</t>
  </si>
  <si>
    <t>1423</t>
  </si>
  <si>
    <t>4231</t>
  </si>
  <si>
    <t>4234</t>
  </si>
  <si>
    <t>Rb</t>
  </si>
  <si>
    <t>Other</t>
  </si>
  <si>
    <t>Aa</t>
  </si>
  <si>
    <t>Ca</t>
  </si>
  <si>
    <t>Ab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</si>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</sst>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Graph!$A$4:$A$347</c:f>
              <c:numCache>
                <c:formatCode>General</c:formatCode>
                <c:ptCount val="3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</c:numCache>
            </c:numRef>
          </c:xVal>
          <c:yVal>
            <c:numRef>
              <c:f>Graph!$D$5:$D$346</c:f>
              <c:numCache>
                <c:formatCode>General</c:formatCode>
                <c:ptCount val="342"/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A-4FB1-A099-AD11658FFCE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Graph!$A$4:$A$347</c:f>
              <c:numCache>
                <c:formatCode>General</c:formatCode>
                <c:ptCount val="3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</c:numCache>
            </c:numRef>
          </c:xVal>
          <c:yVal>
            <c:numRef>
              <c:f>Graph!$B$5:$B$346</c:f>
              <c:numCache>
                <c:formatCode>General</c:formatCode>
                <c:ptCount val="342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A-4FB1-A099-AD11658FFCE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Graph!$A$4:$A$347</c:f>
              <c:numCache>
                <c:formatCode>General</c:formatCode>
                <c:ptCount val="3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</c:numCache>
            </c:numRef>
          </c:xVal>
          <c:yVal>
            <c:numRef>
              <c:f>Graph!$C$5:$C$346</c:f>
              <c:numCache>
                <c:formatCode>General</c:formatCode>
                <c:ptCount val="342"/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A-4FB1-A099-AD11658FFCE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Graph!$A$4:$A$347</c:f>
              <c:numCache>
                <c:formatCode>General</c:formatCode>
                <c:ptCount val="3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</c:numCache>
            </c:numRef>
          </c:xVal>
          <c:yVal>
            <c:numRef>
              <c:f>Graph!$E$5:$E$346</c:f>
              <c:numCache>
                <c:formatCode>General</c:formatCode>
                <c:ptCount val="34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4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A-4FB1-A099-AD11658FFCE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Graph!$A$4:$A$347</c:f>
              <c:numCache>
                <c:formatCode>General</c:formatCode>
                <c:ptCount val="3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</c:numCache>
            </c:numRef>
          </c:xVal>
          <c:yVal>
            <c:numRef>
              <c:f>Graph!$G$5:$G$346</c:f>
              <c:numCache>
                <c:formatCode>General</c:formatCode>
                <c:ptCount val="3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A-4FB1-A099-AD11658FFCE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Graph!$A$4:$A$347</c:f>
              <c:numCache>
                <c:formatCode>General</c:formatCode>
                <c:ptCount val="3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</c:numCache>
            </c:numRef>
          </c:xVal>
          <c:yVal>
            <c:numRef>
              <c:f>Graph!$H$5:$H$346</c:f>
              <c:numCache>
                <c:formatCode>General</c:formatCode>
                <c:ptCount val="3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A-4FB1-A099-AD11658FF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61472"/>
        <c:axId val="230961952"/>
      </c:scatterChart>
      <c:valAx>
        <c:axId val="230961472"/>
        <c:scaling>
          <c:orientation val="minMax"/>
          <c:max val="346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30961952"/>
        <c:crosses val="autoZero"/>
        <c:crossBetween val="midCat"/>
      </c:valAx>
      <c:valAx>
        <c:axId val="230961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0961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Graph!$A$349:$A$657</c:f>
              <c:numCache>
                <c:formatCode>General</c:formatCode>
                <c:ptCount val="309"/>
                <c:pt idx="0">
                  <c:v>348</c:v>
                </c:pt>
                <c:pt idx="1">
                  <c:v>349</c:v>
                </c:pt>
                <c:pt idx="2">
                  <c:v>350</c:v>
                </c:pt>
                <c:pt idx="3">
                  <c:v>351</c:v>
                </c:pt>
                <c:pt idx="4">
                  <c:v>352</c:v>
                </c:pt>
                <c:pt idx="5">
                  <c:v>353</c:v>
                </c:pt>
                <c:pt idx="6">
                  <c:v>354</c:v>
                </c:pt>
                <c:pt idx="7">
                  <c:v>355</c:v>
                </c:pt>
                <c:pt idx="8">
                  <c:v>356</c:v>
                </c:pt>
                <c:pt idx="9">
                  <c:v>357</c:v>
                </c:pt>
                <c:pt idx="10">
                  <c:v>358</c:v>
                </c:pt>
                <c:pt idx="11">
                  <c:v>359</c:v>
                </c:pt>
                <c:pt idx="12">
                  <c:v>360</c:v>
                </c:pt>
                <c:pt idx="13">
                  <c:v>361</c:v>
                </c:pt>
                <c:pt idx="14">
                  <c:v>362</c:v>
                </c:pt>
                <c:pt idx="15">
                  <c:v>363</c:v>
                </c:pt>
                <c:pt idx="16">
                  <c:v>364</c:v>
                </c:pt>
                <c:pt idx="17">
                  <c:v>365</c:v>
                </c:pt>
                <c:pt idx="18">
                  <c:v>366</c:v>
                </c:pt>
                <c:pt idx="19">
                  <c:v>367</c:v>
                </c:pt>
                <c:pt idx="20">
                  <c:v>368</c:v>
                </c:pt>
                <c:pt idx="21">
                  <c:v>369</c:v>
                </c:pt>
                <c:pt idx="22">
                  <c:v>370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374</c:v>
                </c:pt>
                <c:pt idx="27">
                  <c:v>375</c:v>
                </c:pt>
                <c:pt idx="28">
                  <c:v>376</c:v>
                </c:pt>
                <c:pt idx="29">
                  <c:v>377</c:v>
                </c:pt>
                <c:pt idx="30">
                  <c:v>378</c:v>
                </c:pt>
                <c:pt idx="31">
                  <c:v>379</c:v>
                </c:pt>
                <c:pt idx="32">
                  <c:v>380</c:v>
                </c:pt>
                <c:pt idx="33">
                  <c:v>381</c:v>
                </c:pt>
                <c:pt idx="34">
                  <c:v>382</c:v>
                </c:pt>
                <c:pt idx="35">
                  <c:v>383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387</c:v>
                </c:pt>
                <c:pt idx="40">
                  <c:v>388</c:v>
                </c:pt>
                <c:pt idx="41">
                  <c:v>389</c:v>
                </c:pt>
                <c:pt idx="42">
                  <c:v>390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394</c:v>
                </c:pt>
                <c:pt idx="47">
                  <c:v>395</c:v>
                </c:pt>
                <c:pt idx="48">
                  <c:v>396</c:v>
                </c:pt>
                <c:pt idx="49">
                  <c:v>397</c:v>
                </c:pt>
                <c:pt idx="50">
                  <c:v>398</c:v>
                </c:pt>
                <c:pt idx="51">
                  <c:v>399</c:v>
                </c:pt>
                <c:pt idx="52">
                  <c:v>400</c:v>
                </c:pt>
                <c:pt idx="53">
                  <c:v>401</c:v>
                </c:pt>
                <c:pt idx="54">
                  <c:v>402</c:v>
                </c:pt>
                <c:pt idx="55">
                  <c:v>403</c:v>
                </c:pt>
                <c:pt idx="56">
                  <c:v>404</c:v>
                </c:pt>
                <c:pt idx="57">
                  <c:v>405</c:v>
                </c:pt>
                <c:pt idx="58">
                  <c:v>406</c:v>
                </c:pt>
                <c:pt idx="59">
                  <c:v>407</c:v>
                </c:pt>
                <c:pt idx="60">
                  <c:v>408</c:v>
                </c:pt>
                <c:pt idx="61">
                  <c:v>409</c:v>
                </c:pt>
                <c:pt idx="62">
                  <c:v>410</c:v>
                </c:pt>
                <c:pt idx="63">
                  <c:v>411</c:v>
                </c:pt>
                <c:pt idx="64">
                  <c:v>412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419</c:v>
                </c:pt>
                <c:pt idx="72">
                  <c:v>420</c:v>
                </c:pt>
                <c:pt idx="73">
                  <c:v>421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425</c:v>
                </c:pt>
                <c:pt idx="78">
                  <c:v>426</c:v>
                </c:pt>
                <c:pt idx="79">
                  <c:v>427</c:v>
                </c:pt>
                <c:pt idx="80">
                  <c:v>428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432</c:v>
                </c:pt>
                <c:pt idx="85">
                  <c:v>433</c:v>
                </c:pt>
                <c:pt idx="86">
                  <c:v>434</c:v>
                </c:pt>
                <c:pt idx="87">
                  <c:v>435</c:v>
                </c:pt>
                <c:pt idx="88">
                  <c:v>436</c:v>
                </c:pt>
                <c:pt idx="89">
                  <c:v>437</c:v>
                </c:pt>
                <c:pt idx="90">
                  <c:v>438</c:v>
                </c:pt>
                <c:pt idx="91">
                  <c:v>439</c:v>
                </c:pt>
                <c:pt idx="92">
                  <c:v>440</c:v>
                </c:pt>
                <c:pt idx="93">
                  <c:v>441</c:v>
                </c:pt>
                <c:pt idx="94">
                  <c:v>442</c:v>
                </c:pt>
                <c:pt idx="95">
                  <c:v>443</c:v>
                </c:pt>
                <c:pt idx="96">
                  <c:v>444</c:v>
                </c:pt>
                <c:pt idx="97">
                  <c:v>445</c:v>
                </c:pt>
                <c:pt idx="98">
                  <c:v>446</c:v>
                </c:pt>
                <c:pt idx="99">
                  <c:v>447</c:v>
                </c:pt>
                <c:pt idx="100">
                  <c:v>448</c:v>
                </c:pt>
                <c:pt idx="101">
                  <c:v>449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453</c:v>
                </c:pt>
                <c:pt idx="106">
                  <c:v>454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460</c:v>
                </c:pt>
                <c:pt idx="113">
                  <c:v>461</c:v>
                </c:pt>
                <c:pt idx="114">
                  <c:v>462</c:v>
                </c:pt>
                <c:pt idx="115">
                  <c:v>463</c:v>
                </c:pt>
                <c:pt idx="116">
                  <c:v>464</c:v>
                </c:pt>
                <c:pt idx="117">
                  <c:v>465</c:v>
                </c:pt>
                <c:pt idx="118">
                  <c:v>466</c:v>
                </c:pt>
                <c:pt idx="119">
                  <c:v>467</c:v>
                </c:pt>
                <c:pt idx="120">
                  <c:v>468</c:v>
                </c:pt>
                <c:pt idx="121">
                  <c:v>469</c:v>
                </c:pt>
                <c:pt idx="122">
                  <c:v>470</c:v>
                </c:pt>
                <c:pt idx="123">
                  <c:v>471</c:v>
                </c:pt>
                <c:pt idx="124">
                  <c:v>472</c:v>
                </c:pt>
                <c:pt idx="125">
                  <c:v>473</c:v>
                </c:pt>
                <c:pt idx="126">
                  <c:v>474</c:v>
                </c:pt>
                <c:pt idx="127">
                  <c:v>475</c:v>
                </c:pt>
                <c:pt idx="128">
                  <c:v>476</c:v>
                </c:pt>
                <c:pt idx="129">
                  <c:v>477</c:v>
                </c:pt>
                <c:pt idx="130">
                  <c:v>478</c:v>
                </c:pt>
                <c:pt idx="131">
                  <c:v>479</c:v>
                </c:pt>
                <c:pt idx="132">
                  <c:v>480</c:v>
                </c:pt>
                <c:pt idx="133">
                  <c:v>481</c:v>
                </c:pt>
                <c:pt idx="134">
                  <c:v>482</c:v>
                </c:pt>
                <c:pt idx="135">
                  <c:v>483</c:v>
                </c:pt>
                <c:pt idx="136">
                  <c:v>484</c:v>
                </c:pt>
                <c:pt idx="137">
                  <c:v>485</c:v>
                </c:pt>
                <c:pt idx="138">
                  <c:v>486</c:v>
                </c:pt>
                <c:pt idx="139">
                  <c:v>487</c:v>
                </c:pt>
                <c:pt idx="140">
                  <c:v>488</c:v>
                </c:pt>
                <c:pt idx="141">
                  <c:v>489</c:v>
                </c:pt>
                <c:pt idx="142">
                  <c:v>490</c:v>
                </c:pt>
                <c:pt idx="143">
                  <c:v>491</c:v>
                </c:pt>
                <c:pt idx="144">
                  <c:v>492</c:v>
                </c:pt>
                <c:pt idx="145">
                  <c:v>493</c:v>
                </c:pt>
                <c:pt idx="146">
                  <c:v>494</c:v>
                </c:pt>
                <c:pt idx="147">
                  <c:v>495</c:v>
                </c:pt>
                <c:pt idx="148">
                  <c:v>496</c:v>
                </c:pt>
                <c:pt idx="149">
                  <c:v>497</c:v>
                </c:pt>
                <c:pt idx="150">
                  <c:v>498</c:v>
                </c:pt>
                <c:pt idx="151">
                  <c:v>499</c:v>
                </c:pt>
                <c:pt idx="152">
                  <c:v>500</c:v>
                </c:pt>
                <c:pt idx="153">
                  <c:v>501</c:v>
                </c:pt>
                <c:pt idx="154">
                  <c:v>502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506</c:v>
                </c:pt>
                <c:pt idx="159">
                  <c:v>507</c:v>
                </c:pt>
                <c:pt idx="160">
                  <c:v>508</c:v>
                </c:pt>
                <c:pt idx="161">
                  <c:v>509</c:v>
                </c:pt>
                <c:pt idx="162">
                  <c:v>510</c:v>
                </c:pt>
                <c:pt idx="163">
                  <c:v>511</c:v>
                </c:pt>
                <c:pt idx="164">
                  <c:v>512</c:v>
                </c:pt>
                <c:pt idx="165">
                  <c:v>513</c:v>
                </c:pt>
                <c:pt idx="166">
                  <c:v>514</c:v>
                </c:pt>
                <c:pt idx="167">
                  <c:v>515</c:v>
                </c:pt>
                <c:pt idx="168">
                  <c:v>516</c:v>
                </c:pt>
                <c:pt idx="169">
                  <c:v>517</c:v>
                </c:pt>
                <c:pt idx="170">
                  <c:v>518</c:v>
                </c:pt>
                <c:pt idx="171">
                  <c:v>519</c:v>
                </c:pt>
                <c:pt idx="172">
                  <c:v>520</c:v>
                </c:pt>
                <c:pt idx="173">
                  <c:v>521</c:v>
                </c:pt>
                <c:pt idx="174">
                  <c:v>522</c:v>
                </c:pt>
                <c:pt idx="175">
                  <c:v>523</c:v>
                </c:pt>
                <c:pt idx="176">
                  <c:v>524</c:v>
                </c:pt>
                <c:pt idx="177">
                  <c:v>525</c:v>
                </c:pt>
                <c:pt idx="178">
                  <c:v>526</c:v>
                </c:pt>
                <c:pt idx="179">
                  <c:v>527</c:v>
                </c:pt>
                <c:pt idx="180">
                  <c:v>528</c:v>
                </c:pt>
                <c:pt idx="181">
                  <c:v>529</c:v>
                </c:pt>
                <c:pt idx="182">
                  <c:v>530</c:v>
                </c:pt>
                <c:pt idx="183">
                  <c:v>531</c:v>
                </c:pt>
                <c:pt idx="184">
                  <c:v>532</c:v>
                </c:pt>
                <c:pt idx="185">
                  <c:v>533</c:v>
                </c:pt>
                <c:pt idx="186">
                  <c:v>534</c:v>
                </c:pt>
                <c:pt idx="187">
                  <c:v>535</c:v>
                </c:pt>
                <c:pt idx="188">
                  <c:v>536</c:v>
                </c:pt>
                <c:pt idx="189">
                  <c:v>537</c:v>
                </c:pt>
                <c:pt idx="190">
                  <c:v>538</c:v>
                </c:pt>
                <c:pt idx="191">
                  <c:v>539</c:v>
                </c:pt>
                <c:pt idx="192">
                  <c:v>540</c:v>
                </c:pt>
                <c:pt idx="193">
                  <c:v>541</c:v>
                </c:pt>
                <c:pt idx="194">
                  <c:v>542</c:v>
                </c:pt>
                <c:pt idx="195">
                  <c:v>543</c:v>
                </c:pt>
                <c:pt idx="196">
                  <c:v>544</c:v>
                </c:pt>
                <c:pt idx="197">
                  <c:v>545</c:v>
                </c:pt>
                <c:pt idx="198">
                  <c:v>546</c:v>
                </c:pt>
                <c:pt idx="199">
                  <c:v>547</c:v>
                </c:pt>
                <c:pt idx="200">
                  <c:v>548</c:v>
                </c:pt>
                <c:pt idx="201">
                  <c:v>549</c:v>
                </c:pt>
                <c:pt idx="202">
                  <c:v>550</c:v>
                </c:pt>
                <c:pt idx="203">
                  <c:v>551</c:v>
                </c:pt>
                <c:pt idx="204">
                  <c:v>552</c:v>
                </c:pt>
                <c:pt idx="205">
                  <c:v>553</c:v>
                </c:pt>
                <c:pt idx="206">
                  <c:v>554</c:v>
                </c:pt>
                <c:pt idx="207">
                  <c:v>555</c:v>
                </c:pt>
                <c:pt idx="208">
                  <c:v>556</c:v>
                </c:pt>
                <c:pt idx="209">
                  <c:v>557</c:v>
                </c:pt>
                <c:pt idx="210">
                  <c:v>558</c:v>
                </c:pt>
                <c:pt idx="211">
                  <c:v>559</c:v>
                </c:pt>
                <c:pt idx="212">
                  <c:v>560</c:v>
                </c:pt>
                <c:pt idx="213">
                  <c:v>561</c:v>
                </c:pt>
                <c:pt idx="214">
                  <c:v>562</c:v>
                </c:pt>
                <c:pt idx="215">
                  <c:v>563</c:v>
                </c:pt>
                <c:pt idx="216">
                  <c:v>564</c:v>
                </c:pt>
                <c:pt idx="217">
                  <c:v>565</c:v>
                </c:pt>
                <c:pt idx="218">
                  <c:v>566</c:v>
                </c:pt>
                <c:pt idx="219">
                  <c:v>567</c:v>
                </c:pt>
                <c:pt idx="220">
                  <c:v>568</c:v>
                </c:pt>
                <c:pt idx="221">
                  <c:v>569</c:v>
                </c:pt>
                <c:pt idx="222">
                  <c:v>570</c:v>
                </c:pt>
                <c:pt idx="223">
                  <c:v>571</c:v>
                </c:pt>
                <c:pt idx="224">
                  <c:v>572</c:v>
                </c:pt>
                <c:pt idx="225">
                  <c:v>573</c:v>
                </c:pt>
                <c:pt idx="226">
                  <c:v>574</c:v>
                </c:pt>
                <c:pt idx="227">
                  <c:v>575</c:v>
                </c:pt>
                <c:pt idx="228">
                  <c:v>576</c:v>
                </c:pt>
                <c:pt idx="229">
                  <c:v>577</c:v>
                </c:pt>
                <c:pt idx="230">
                  <c:v>578</c:v>
                </c:pt>
                <c:pt idx="231">
                  <c:v>579</c:v>
                </c:pt>
                <c:pt idx="232">
                  <c:v>580</c:v>
                </c:pt>
                <c:pt idx="233">
                  <c:v>581</c:v>
                </c:pt>
                <c:pt idx="234">
                  <c:v>582</c:v>
                </c:pt>
                <c:pt idx="235">
                  <c:v>583</c:v>
                </c:pt>
                <c:pt idx="236">
                  <c:v>584</c:v>
                </c:pt>
                <c:pt idx="237">
                  <c:v>585</c:v>
                </c:pt>
                <c:pt idx="238">
                  <c:v>586</c:v>
                </c:pt>
                <c:pt idx="239">
                  <c:v>587</c:v>
                </c:pt>
                <c:pt idx="240">
                  <c:v>588</c:v>
                </c:pt>
                <c:pt idx="241">
                  <c:v>589</c:v>
                </c:pt>
                <c:pt idx="242">
                  <c:v>590</c:v>
                </c:pt>
                <c:pt idx="243">
                  <c:v>591</c:v>
                </c:pt>
                <c:pt idx="244">
                  <c:v>592</c:v>
                </c:pt>
                <c:pt idx="245">
                  <c:v>593</c:v>
                </c:pt>
                <c:pt idx="246">
                  <c:v>594</c:v>
                </c:pt>
                <c:pt idx="247">
                  <c:v>595</c:v>
                </c:pt>
                <c:pt idx="248">
                  <c:v>596</c:v>
                </c:pt>
                <c:pt idx="249">
                  <c:v>597</c:v>
                </c:pt>
                <c:pt idx="250">
                  <c:v>598</c:v>
                </c:pt>
                <c:pt idx="251">
                  <c:v>599</c:v>
                </c:pt>
                <c:pt idx="252">
                  <c:v>600</c:v>
                </c:pt>
                <c:pt idx="253">
                  <c:v>601</c:v>
                </c:pt>
                <c:pt idx="254">
                  <c:v>602</c:v>
                </c:pt>
                <c:pt idx="255">
                  <c:v>603</c:v>
                </c:pt>
                <c:pt idx="256">
                  <c:v>604</c:v>
                </c:pt>
                <c:pt idx="257">
                  <c:v>605</c:v>
                </c:pt>
                <c:pt idx="258">
                  <c:v>606</c:v>
                </c:pt>
                <c:pt idx="259">
                  <c:v>607</c:v>
                </c:pt>
                <c:pt idx="260">
                  <c:v>608</c:v>
                </c:pt>
                <c:pt idx="261">
                  <c:v>609</c:v>
                </c:pt>
                <c:pt idx="262">
                  <c:v>610</c:v>
                </c:pt>
                <c:pt idx="263">
                  <c:v>611</c:v>
                </c:pt>
                <c:pt idx="264">
                  <c:v>612</c:v>
                </c:pt>
                <c:pt idx="265">
                  <c:v>613</c:v>
                </c:pt>
                <c:pt idx="266">
                  <c:v>614</c:v>
                </c:pt>
                <c:pt idx="267">
                  <c:v>615</c:v>
                </c:pt>
                <c:pt idx="268">
                  <c:v>616</c:v>
                </c:pt>
                <c:pt idx="269">
                  <c:v>617</c:v>
                </c:pt>
                <c:pt idx="270">
                  <c:v>618</c:v>
                </c:pt>
                <c:pt idx="271">
                  <c:v>619</c:v>
                </c:pt>
                <c:pt idx="272">
                  <c:v>620</c:v>
                </c:pt>
                <c:pt idx="273">
                  <c:v>621</c:v>
                </c:pt>
                <c:pt idx="274">
                  <c:v>622</c:v>
                </c:pt>
                <c:pt idx="275">
                  <c:v>623</c:v>
                </c:pt>
                <c:pt idx="276">
                  <c:v>624</c:v>
                </c:pt>
                <c:pt idx="277">
                  <c:v>625</c:v>
                </c:pt>
                <c:pt idx="278">
                  <c:v>626</c:v>
                </c:pt>
                <c:pt idx="279">
                  <c:v>627</c:v>
                </c:pt>
                <c:pt idx="280">
                  <c:v>628</c:v>
                </c:pt>
                <c:pt idx="281">
                  <c:v>629</c:v>
                </c:pt>
                <c:pt idx="282">
                  <c:v>630</c:v>
                </c:pt>
                <c:pt idx="283">
                  <c:v>631</c:v>
                </c:pt>
                <c:pt idx="284">
                  <c:v>632</c:v>
                </c:pt>
                <c:pt idx="285">
                  <c:v>633</c:v>
                </c:pt>
                <c:pt idx="286">
                  <c:v>634</c:v>
                </c:pt>
                <c:pt idx="287">
                  <c:v>635</c:v>
                </c:pt>
                <c:pt idx="288">
                  <c:v>636</c:v>
                </c:pt>
                <c:pt idx="289">
                  <c:v>637</c:v>
                </c:pt>
                <c:pt idx="290">
                  <c:v>638</c:v>
                </c:pt>
                <c:pt idx="291">
                  <c:v>639</c:v>
                </c:pt>
                <c:pt idx="292">
                  <c:v>640</c:v>
                </c:pt>
                <c:pt idx="293">
                  <c:v>641</c:v>
                </c:pt>
                <c:pt idx="294">
                  <c:v>642</c:v>
                </c:pt>
                <c:pt idx="295">
                  <c:v>643</c:v>
                </c:pt>
                <c:pt idx="296">
                  <c:v>644</c:v>
                </c:pt>
                <c:pt idx="297">
                  <c:v>645</c:v>
                </c:pt>
                <c:pt idx="298">
                  <c:v>646</c:v>
                </c:pt>
                <c:pt idx="299">
                  <c:v>647</c:v>
                </c:pt>
                <c:pt idx="300">
                  <c:v>648</c:v>
                </c:pt>
                <c:pt idx="301">
                  <c:v>649</c:v>
                </c:pt>
                <c:pt idx="302">
                  <c:v>650</c:v>
                </c:pt>
                <c:pt idx="303">
                  <c:v>651</c:v>
                </c:pt>
                <c:pt idx="304">
                  <c:v>652</c:v>
                </c:pt>
                <c:pt idx="305">
                  <c:v>653</c:v>
                </c:pt>
                <c:pt idx="306">
                  <c:v>654</c:v>
                </c:pt>
                <c:pt idx="307">
                  <c:v>655</c:v>
                </c:pt>
                <c:pt idx="308">
                  <c:v>656</c:v>
                </c:pt>
              </c:numCache>
            </c:numRef>
          </c:xVal>
          <c:yVal>
            <c:numRef>
              <c:f>Graph!$D$350:$D$656</c:f>
              <c:numCache>
                <c:formatCode>General</c:formatCode>
                <c:ptCount val="307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4-4BAD-959C-2C9621277F0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Graph!$A$349:$A$657</c:f>
              <c:numCache>
                <c:formatCode>General</c:formatCode>
                <c:ptCount val="309"/>
                <c:pt idx="0">
                  <c:v>348</c:v>
                </c:pt>
                <c:pt idx="1">
                  <c:v>349</c:v>
                </c:pt>
                <c:pt idx="2">
                  <c:v>350</c:v>
                </c:pt>
                <c:pt idx="3">
                  <c:v>351</c:v>
                </c:pt>
                <c:pt idx="4">
                  <c:v>352</c:v>
                </c:pt>
                <c:pt idx="5">
                  <c:v>353</c:v>
                </c:pt>
                <c:pt idx="6">
                  <c:v>354</c:v>
                </c:pt>
                <c:pt idx="7">
                  <c:v>355</c:v>
                </c:pt>
                <c:pt idx="8">
                  <c:v>356</c:v>
                </c:pt>
                <c:pt idx="9">
                  <c:v>357</c:v>
                </c:pt>
                <c:pt idx="10">
                  <c:v>358</c:v>
                </c:pt>
                <c:pt idx="11">
                  <c:v>359</c:v>
                </c:pt>
                <c:pt idx="12">
                  <c:v>360</c:v>
                </c:pt>
                <c:pt idx="13">
                  <c:v>361</c:v>
                </c:pt>
                <c:pt idx="14">
                  <c:v>362</c:v>
                </c:pt>
                <c:pt idx="15">
                  <c:v>363</c:v>
                </c:pt>
                <c:pt idx="16">
                  <c:v>364</c:v>
                </c:pt>
                <c:pt idx="17">
                  <c:v>365</c:v>
                </c:pt>
                <c:pt idx="18">
                  <c:v>366</c:v>
                </c:pt>
                <c:pt idx="19">
                  <c:v>367</c:v>
                </c:pt>
                <c:pt idx="20">
                  <c:v>368</c:v>
                </c:pt>
                <c:pt idx="21">
                  <c:v>369</c:v>
                </c:pt>
                <c:pt idx="22">
                  <c:v>370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374</c:v>
                </c:pt>
                <c:pt idx="27">
                  <c:v>375</c:v>
                </c:pt>
                <c:pt idx="28">
                  <c:v>376</c:v>
                </c:pt>
                <c:pt idx="29">
                  <c:v>377</c:v>
                </c:pt>
                <c:pt idx="30">
                  <c:v>378</c:v>
                </c:pt>
                <c:pt idx="31">
                  <c:v>379</c:v>
                </c:pt>
                <c:pt idx="32">
                  <c:v>380</c:v>
                </c:pt>
                <c:pt idx="33">
                  <c:v>381</c:v>
                </c:pt>
                <c:pt idx="34">
                  <c:v>382</c:v>
                </c:pt>
                <c:pt idx="35">
                  <c:v>383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387</c:v>
                </c:pt>
                <c:pt idx="40">
                  <c:v>388</c:v>
                </c:pt>
                <c:pt idx="41">
                  <c:v>389</c:v>
                </c:pt>
                <c:pt idx="42">
                  <c:v>390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394</c:v>
                </c:pt>
                <c:pt idx="47">
                  <c:v>395</c:v>
                </c:pt>
                <c:pt idx="48">
                  <c:v>396</c:v>
                </c:pt>
                <c:pt idx="49">
                  <c:v>397</c:v>
                </c:pt>
                <c:pt idx="50">
                  <c:v>398</c:v>
                </c:pt>
                <c:pt idx="51">
                  <c:v>399</c:v>
                </c:pt>
                <c:pt idx="52">
                  <c:v>400</c:v>
                </c:pt>
                <c:pt idx="53">
                  <c:v>401</c:v>
                </c:pt>
                <c:pt idx="54">
                  <c:v>402</c:v>
                </c:pt>
                <c:pt idx="55">
                  <c:v>403</c:v>
                </c:pt>
                <c:pt idx="56">
                  <c:v>404</c:v>
                </c:pt>
                <c:pt idx="57">
                  <c:v>405</c:v>
                </c:pt>
                <c:pt idx="58">
                  <c:v>406</c:v>
                </c:pt>
                <c:pt idx="59">
                  <c:v>407</c:v>
                </c:pt>
                <c:pt idx="60">
                  <c:v>408</c:v>
                </c:pt>
                <c:pt idx="61">
                  <c:v>409</c:v>
                </c:pt>
                <c:pt idx="62">
                  <c:v>410</c:v>
                </c:pt>
                <c:pt idx="63">
                  <c:v>411</c:v>
                </c:pt>
                <c:pt idx="64">
                  <c:v>412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419</c:v>
                </c:pt>
                <c:pt idx="72">
                  <c:v>420</c:v>
                </c:pt>
                <c:pt idx="73">
                  <c:v>421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425</c:v>
                </c:pt>
                <c:pt idx="78">
                  <c:v>426</c:v>
                </c:pt>
                <c:pt idx="79">
                  <c:v>427</c:v>
                </c:pt>
                <c:pt idx="80">
                  <c:v>428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432</c:v>
                </c:pt>
                <c:pt idx="85">
                  <c:v>433</c:v>
                </c:pt>
                <c:pt idx="86">
                  <c:v>434</c:v>
                </c:pt>
                <c:pt idx="87">
                  <c:v>435</c:v>
                </c:pt>
                <c:pt idx="88">
                  <c:v>436</c:v>
                </c:pt>
                <c:pt idx="89">
                  <c:v>437</c:v>
                </c:pt>
                <c:pt idx="90">
                  <c:v>438</c:v>
                </c:pt>
                <c:pt idx="91">
                  <c:v>439</c:v>
                </c:pt>
                <c:pt idx="92">
                  <c:v>440</c:v>
                </c:pt>
                <c:pt idx="93">
                  <c:v>441</c:v>
                </c:pt>
                <c:pt idx="94">
                  <c:v>442</c:v>
                </c:pt>
                <c:pt idx="95">
                  <c:v>443</c:v>
                </c:pt>
                <c:pt idx="96">
                  <c:v>444</c:v>
                </c:pt>
                <c:pt idx="97">
                  <c:v>445</c:v>
                </c:pt>
                <c:pt idx="98">
                  <c:v>446</c:v>
                </c:pt>
                <c:pt idx="99">
                  <c:v>447</c:v>
                </c:pt>
                <c:pt idx="100">
                  <c:v>448</c:v>
                </c:pt>
                <c:pt idx="101">
                  <c:v>449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453</c:v>
                </c:pt>
                <c:pt idx="106">
                  <c:v>454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460</c:v>
                </c:pt>
                <c:pt idx="113">
                  <c:v>461</c:v>
                </c:pt>
                <c:pt idx="114">
                  <c:v>462</c:v>
                </c:pt>
                <c:pt idx="115">
                  <c:v>463</c:v>
                </c:pt>
                <c:pt idx="116">
                  <c:v>464</c:v>
                </c:pt>
                <c:pt idx="117">
                  <c:v>465</c:v>
                </c:pt>
                <c:pt idx="118">
                  <c:v>466</c:v>
                </c:pt>
                <c:pt idx="119">
                  <c:v>467</c:v>
                </c:pt>
                <c:pt idx="120">
                  <c:v>468</c:v>
                </c:pt>
                <c:pt idx="121">
                  <c:v>469</c:v>
                </c:pt>
                <c:pt idx="122">
                  <c:v>470</c:v>
                </c:pt>
                <c:pt idx="123">
                  <c:v>471</c:v>
                </c:pt>
                <c:pt idx="124">
                  <c:v>472</c:v>
                </c:pt>
                <c:pt idx="125">
                  <c:v>473</c:v>
                </c:pt>
                <c:pt idx="126">
                  <c:v>474</c:v>
                </c:pt>
                <c:pt idx="127">
                  <c:v>475</c:v>
                </c:pt>
                <c:pt idx="128">
                  <c:v>476</c:v>
                </c:pt>
                <c:pt idx="129">
                  <c:v>477</c:v>
                </c:pt>
                <c:pt idx="130">
                  <c:v>478</c:v>
                </c:pt>
                <c:pt idx="131">
                  <c:v>479</c:v>
                </c:pt>
                <c:pt idx="132">
                  <c:v>480</c:v>
                </c:pt>
                <c:pt idx="133">
                  <c:v>481</c:v>
                </c:pt>
                <c:pt idx="134">
                  <c:v>482</c:v>
                </c:pt>
                <c:pt idx="135">
                  <c:v>483</c:v>
                </c:pt>
                <c:pt idx="136">
                  <c:v>484</c:v>
                </c:pt>
                <c:pt idx="137">
                  <c:v>485</c:v>
                </c:pt>
                <c:pt idx="138">
                  <c:v>486</c:v>
                </c:pt>
                <c:pt idx="139">
                  <c:v>487</c:v>
                </c:pt>
                <c:pt idx="140">
                  <c:v>488</c:v>
                </c:pt>
                <c:pt idx="141">
                  <c:v>489</c:v>
                </c:pt>
                <c:pt idx="142">
                  <c:v>490</c:v>
                </c:pt>
                <c:pt idx="143">
                  <c:v>491</c:v>
                </c:pt>
                <c:pt idx="144">
                  <c:v>492</c:v>
                </c:pt>
                <c:pt idx="145">
                  <c:v>493</c:v>
                </c:pt>
                <c:pt idx="146">
                  <c:v>494</c:v>
                </c:pt>
                <c:pt idx="147">
                  <c:v>495</c:v>
                </c:pt>
                <c:pt idx="148">
                  <c:v>496</c:v>
                </c:pt>
                <c:pt idx="149">
                  <c:v>497</c:v>
                </c:pt>
                <c:pt idx="150">
                  <c:v>498</c:v>
                </c:pt>
                <c:pt idx="151">
                  <c:v>499</c:v>
                </c:pt>
                <c:pt idx="152">
                  <c:v>500</c:v>
                </c:pt>
                <c:pt idx="153">
                  <c:v>501</c:v>
                </c:pt>
                <c:pt idx="154">
                  <c:v>502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506</c:v>
                </c:pt>
                <c:pt idx="159">
                  <c:v>507</c:v>
                </c:pt>
                <c:pt idx="160">
                  <c:v>508</c:v>
                </c:pt>
                <c:pt idx="161">
                  <c:v>509</c:v>
                </c:pt>
                <c:pt idx="162">
                  <c:v>510</c:v>
                </c:pt>
                <c:pt idx="163">
                  <c:v>511</c:v>
                </c:pt>
                <c:pt idx="164">
                  <c:v>512</c:v>
                </c:pt>
                <c:pt idx="165">
                  <c:v>513</c:v>
                </c:pt>
                <c:pt idx="166">
                  <c:v>514</c:v>
                </c:pt>
                <c:pt idx="167">
                  <c:v>515</c:v>
                </c:pt>
                <c:pt idx="168">
                  <c:v>516</c:v>
                </c:pt>
                <c:pt idx="169">
                  <c:v>517</c:v>
                </c:pt>
                <c:pt idx="170">
                  <c:v>518</c:v>
                </c:pt>
                <c:pt idx="171">
                  <c:v>519</c:v>
                </c:pt>
                <c:pt idx="172">
                  <c:v>520</c:v>
                </c:pt>
                <c:pt idx="173">
                  <c:v>521</c:v>
                </c:pt>
                <c:pt idx="174">
                  <c:v>522</c:v>
                </c:pt>
                <c:pt idx="175">
                  <c:v>523</c:v>
                </c:pt>
                <c:pt idx="176">
                  <c:v>524</c:v>
                </c:pt>
                <c:pt idx="177">
                  <c:v>525</c:v>
                </c:pt>
                <c:pt idx="178">
                  <c:v>526</c:v>
                </c:pt>
                <c:pt idx="179">
                  <c:v>527</c:v>
                </c:pt>
                <c:pt idx="180">
                  <c:v>528</c:v>
                </c:pt>
                <c:pt idx="181">
                  <c:v>529</c:v>
                </c:pt>
                <c:pt idx="182">
                  <c:v>530</c:v>
                </c:pt>
                <c:pt idx="183">
                  <c:v>531</c:v>
                </c:pt>
                <c:pt idx="184">
                  <c:v>532</c:v>
                </c:pt>
                <c:pt idx="185">
                  <c:v>533</c:v>
                </c:pt>
                <c:pt idx="186">
                  <c:v>534</c:v>
                </c:pt>
                <c:pt idx="187">
                  <c:v>535</c:v>
                </c:pt>
                <c:pt idx="188">
                  <c:v>536</c:v>
                </c:pt>
                <c:pt idx="189">
                  <c:v>537</c:v>
                </c:pt>
                <c:pt idx="190">
                  <c:v>538</c:v>
                </c:pt>
                <c:pt idx="191">
                  <c:v>539</c:v>
                </c:pt>
                <c:pt idx="192">
                  <c:v>540</c:v>
                </c:pt>
                <c:pt idx="193">
                  <c:v>541</c:v>
                </c:pt>
                <c:pt idx="194">
                  <c:v>542</c:v>
                </c:pt>
                <c:pt idx="195">
                  <c:v>543</c:v>
                </c:pt>
                <c:pt idx="196">
                  <c:v>544</c:v>
                </c:pt>
                <c:pt idx="197">
                  <c:v>545</c:v>
                </c:pt>
                <c:pt idx="198">
                  <c:v>546</c:v>
                </c:pt>
                <c:pt idx="199">
                  <c:v>547</c:v>
                </c:pt>
                <c:pt idx="200">
                  <c:v>548</c:v>
                </c:pt>
                <c:pt idx="201">
                  <c:v>549</c:v>
                </c:pt>
                <c:pt idx="202">
                  <c:v>550</c:v>
                </c:pt>
                <c:pt idx="203">
                  <c:v>551</c:v>
                </c:pt>
                <c:pt idx="204">
                  <c:v>552</c:v>
                </c:pt>
                <c:pt idx="205">
                  <c:v>553</c:v>
                </c:pt>
                <c:pt idx="206">
                  <c:v>554</c:v>
                </c:pt>
                <c:pt idx="207">
                  <c:v>555</c:v>
                </c:pt>
                <c:pt idx="208">
                  <c:v>556</c:v>
                </c:pt>
                <c:pt idx="209">
                  <c:v>557</c:v>
                </c:pt>
                <c:pt idx="210">
                  <c:v>558</c:v>
                </c:pt>
                <c:pt idx="211">
                  <c:v>559</c:v>
                </c:pt>
                <c:pt idx="212">
                  <c:v>560</c:v>
                </c:pt>
                <c:pt idx="213">
                  <c:v>561</c:v>
                </c:pt>
                <c:pt idx="214">
                  <c:v>562</c:v>
                </c:pt>
                <c:pt idx="215">
                  <c:v>563</c:v>
                </c:pt>
                <c:pt idx="216">
                  <c:v>564</c:v>
                </c:pt>
                <c:pt idx="217">
                  <c:v>565</c:v>
                </c:pt>
                <c:pt idx="218">
                  <c:v>566</c:v>
                </c:pt>
                <c:pt idx="219">
                  <c:v>567</c:v>
                </c:pt>
                <c:pt idx="220">
                  <c:v>568</c:v>
                </c:pt>
                <c:pt idx="221">
                  <c:v>569</c:v>
                </c:pt>
                <c:pt idx="222">
                  <c:v>570</c:v>
                </c:pt>
                <c:pt idx="223">
                  <c:v>571</c:v>
                </c:pt>
                <c:pt idx="224">
                  <c:v>572</c:v>
                </c:pt>
                <c:pt idx="225">
                  <c:v>573</c:v>
                </c:pt>
                <c:pt idx="226">
                  <c:v>574</c:v>
                </c:pt>
                <c:pt idx="227">
                  <c:v>575</c:v>
                </c:pt>
                <c:pt idx="228">
                  <c:v>576</c:v>
                </c:pt>
                <c:pt idx="229">
                  <c:v>577</c:v>
                </c:pt>
                <c:pt idx="230">
                  <c:v>578</c:v>
                </c:pt>
                <c:pt idx="231">
                  <c:v>579</c:v>
                </c:pt>
                <c:pt idx="232">
                  <c:v>580</c:v>
                </c:pt>
                <c:pt idx="233">
                  <c:v>581</c:v>
                </c:pt>
                <c:pt idx="234">
                  <c:v>582</c:v>
                </c:pt>
                <c:pt idx="235">
                  <c:v>583</c:v>
                </c:pt>
                <c:pt idx="236">
                  <c:v>584</c:v>
                </c:pt>
                <c:pt idx="237">
                  <c:v>585</c:v>
                </c:pt>
                <c:pt idx="238">
                  <c:v>586</c:v>
                </c:pt>
                <c:pt idx="239">
                  <c:v>587</c:v>
                </c:pt>
                <c:pt idx="240">
                  <c:v>588</c:v>
                </c:pt>
                <c:pt idx="241">
                  <c:v>589</c:v>
                </c:pt>
                <c:pt idx="242">
                  <c:v>590</c:v>
                </c:pt>
                <c:pt idx="243">
                  <c:v>591</c:v>
                </c:pt>
                <c:pt idx="244">
                  <c:v>592</c:v>
                </c:pt>
                <c:pt idx="245">
                  <c:v>593</c:v>
                </c:pt>
                <c:pt idx="246">
                  <c:v>594</c:v>
                </c:pt>
                <c:pt idx="247">
                  <c:v>595</c:v>
                </c:pt>
                <c:pt idx="248">
                  <c:v>596</c:v>
                </c:pt>
                <c:pt idx="249">
                  <c:v>597</c:v>
                </c:pt>
                <c:pt idx="250">
                  <c:v>598</c:v>
                </c:pt>
                <c:pt idx="251">
                  <c:v>599</c:v>
                </c:pt>
                <c:pt idx="252">
                  <c:v>600</c:v>
                </c:pt>
                <c:pt idx="253">
                  <c:v>601</c:v>
                </c:pt>
                <c:pt idx="254">
                  <c:v>602</c:v>
                </c:pt>
                <c:pt idx="255">
                  <c:v>603</c:v>
                </c:pt>
                <c:pt idx="256">
                  <c:v>604</c:v>
                </c:pt>
                <c:pt idx="257">
                  <c:v>605</c:v>
                </c:pt>
                <c:pt idx="258">
                  <c:v>606</c:v>
                </c:pt>
                <c:pt idx="259">
                  <c:v>607</c:v>
                </c:pt>
                <c:pt idx="260">
                  <c:v>608</c:v>
                </c:pt>
                <c:pt idx="261">
                  <c:v>609</c:v>
                </c:pt>
                <c:pt idx="262">
                  <c:v>610</c:v>
                </c:pt>
                <c:pt idx="263">
                  <c:v>611</c:v>
                </c:pt>
                <c:pt idx="264">
                  <c:v>612</c:v>
                </c:pt>
                <c:pt idx="265">
                  <c:v>613</c:v>
                </c:pt>
                <c:pt idx="266">
                  <c:v>614</c:v>
                </c:pt>
                <c:pt idx="267">
                  <c:v>615</c:v>
                </c:pt>
                <c:pt idx="268">
                  <c:v>616</c:v>
                </c:pt>
                <c:pt idx="269">
                  <c:v>617</c:v>
                </c:pt>
                <c:pt idx="270">
                  <c:v>618</c:v>
                </c:pt>
                <c:pt idx="271">
                  <c:v>619</c:v>
                </c:pt>
                <c:pt idx="272">
                  <c:v>620</c:v>
                </c:pt>
                <c:pt idx="273">
                  <c:v>621</c:v>
                </c:pt>
                <c:pt idx="274">
                  <c:v>622</c:v>
                </c:pt>
                <c:pt idx="275">
                  <c:v>623</c:v>
                </c:pt>
                <c:pt idx="276">
                  <c:v>624</c:v>
                </c:pt>
                <c:pt idx="277">
                  <c:v>625</c:v>
                </c:pt>
                <c:pt idx="278">
                  <c:v>626</c:v>
                </c:pt>
                <c:pt idx="279">
                  <c:v>627</c:v>
                </c:pt>
                <c:pt idx="280">
                  <c:v>628</c:v>
                </c:pt>
                <c:pt idx="281">
                  <c:v>629</c:v>
                </c:pt>
                <c:pt idx="282">
                  <c:v>630</c:v>
                </c:pt>
                <c:pt idx="283">
                  <c:v>631</c:v>
                </c:pt>
                <c:pt idx="284">
                  <c:v>632</c:v>
                </c:pt>
                <c:pt idx="285">
                  <c:v>633</c:v>
                </c:pt>
                <c:pt idx="286">
                  <c:v>634</c:v>
                </c:pt>
                <c:pt idx="287">
                  <c:v>635</c:v>
                </c:pt>
                <c:pt idx="288">
                  <c:v>636</c:v>
                </c:pt>
                <c:pt idx="289">
                  <c:v>637</c:v>
                </c:pt>
                <c:pt idx="290">
                  <c:v>638</c:v>
                </c:pt>
                <c:pt idx="291">
                  <c:v>639</c:v>
                </c:pt>
                <c:pt idx="292">
                  <c:v>640</c:v>
                </c:pt>
                <c:pt idx="293">
                  <c:v>641</c:v>
                </c:pt>
                <c:pt idx="294">
                  <c:v>642</c:v>
                </c:pt>
                <c:pt idx="295">
                  <c:v>643</c:v>
                </c:pt>
                <c:pt idx="296">
                  <c:v>644</c:v>
                </c:pt>
                <c:pt idx="297">
                  <c:v>645</c:v>
                </c:pt>
                <c:pt idx="298">
                  <c:v>646</c:v>
                </c:pt>
                <c:pt idx="299">
                  <c:v>647</c:v>
                </c:pt>
                <c:pt idx="300">
                  <c:v>648</c:v>
                </c:pt>
                <c:pt idx="301">
                  <c:v>649</c:v>
                </c:pt>
                <c:pt idx="302">
                  <c:v>650</c:v>
                </c:pt>
                <c:pt idx="303">
                  <c:v>651</c:v>
                </c:pt>
                <c:pt idx="304">
                  <c:v>652</c:v>
                </c:pt>
                <c:pt idx="305">
                  <c:v>653</c:v>
                </c:pt>
                <c:pt idx="306">
                  <c:v>654</c:v>
                </c:pt>
                <c:pt idx="307">
                  <c:v>655</c:v>
                </c:pt>
                <c:pt idx="308">
                  <c:v>656</c:v>
                </c:pt>
              </c:numCache>
            </c:numRef>
          </c:xVal>
          <c:yVal>
            <c:numRef>
              <c:f>Graph!$B$350:$B$656</c:f>
              <c:numCache>
                <c:formatCode>General</c:formatCode>
                <c:ptCount val="30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4-4BAD-959C-2C9621277F0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Graph!$A$349:$A$657</c:f>
              <c:numCache>
                <c:formatCode>General</c:formatCode>
                <c:ptCount val="309"/>
                <c:pt idx="0">
                  <c:v>348</c:v>
                </c:pt>
                <c:pt idx="1">
                  <c:v>349</c:v>
                </c:pt>
                <c:pt idx="2">
                  <c:v>350</c:v>
                </c:pt>
                <c:pt idx="3">
                  <c:v>351</c:v>
                </c:pt>
                <c:pt idx="4">
                  <c:v>352</c:v>
                </c:pt>
                <c:pt idx="5">
                  <c:v>353</c:v>
                </c:pt>
                <c:pt idx="6">
                  <c:v>354</c:v>
                </c:pt>
                <c:pt idx="7">
                  <c:v>355</c:v>
                </c:pt>
                <c:pt idx="8">
                  <c:v>356</c:v>
                </c:pt>
                <c:pt idx="9">
                  <c:v>357</c:v>
                </c:pt>
                <c:pt idx="10">
                  <c:v>358</c:v>
                </c:pt>
                <c:pt idx="11">
                  <c:v>359</c:v>
                </c:pt>
                <c:pt idx="12">
                  <c:v>360</c:v>
                </c:pt>
                <c:pt idx="13">
                  <c:v>361</c:v>
                </c:pt>
                <c:pt idx="14">
                  <c:v>362</c:v>
                </c:pt>
                <c:pt idx="15">
                  <c:v>363</c:v>
                </c:pt>
                <c:pt idx="16">
                  <c:v>364</c:v>
                </c:pt>
                <c:pt idx="17">
                  <c:v>365</c:v>
                </c:pt>
                <c:pt idx="18">
                  <c:v>366</c:v>
                </c:pt>
                <c:pt idx="19">
                  <c:v>367</c:v>
                </c:pt>
                <c:pt idx="20">
                  <c:v>368</c:v>
                </c:pt>
                <c:pt idx="21">
                  <c:v>369</c:v>
                </c:pt>
                <c:pt idx="22">
                  <c:v>370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374</c:v>
                </c:pt>
                <c:pt idx="27">
                  <c:v>375</c:v>
                </c:pt>
                <c:pt idx="28">
                  <c:v>376</c:v>
                </c:pt>
                <c:pt idx="29">
                  <c:v>377</c:v>
                </c:pt>
                <c:pt idx="30">
                  <c:v>378</c:v>
                </c:pt>
                <c:pt idx="31">
                  <c:v>379</c:v>
                </c:pt>
                <c:pt idx="32">
                  <c:v>380</c:v>
                </c:pt>
                <c:pt idx="33">
                  <c:v>381</c:v>
                </c:pt>
                <c:pt idx="34">
                  <c:v>382</c:v>
                </c:pt>
                <c:pt idx="35">
                  <c:v>383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387</c:v>
                </c:pt>
                <c:pt idx="40">
                  <c:v>388</c:v>
                </c:pt>
                <c:pt idx="41">
                  <c:v>389</c:v>
                </c:pt>
                <c:pt idx="42">
                  <c:v>390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394</c:v>
                </c:pt>
                <c:pt idx="47">
                  <c:v>395</c:v>
                </c:pt>
                <c:pt idx="48">
                  <c:v>396</c:v>
                </c:pt>
                <c:pt idx="49">
                  <c:v>397</c:v>
                </c:pt>
                <c:pt idx="50">
                  <c:v>398</c:v>
                </c:pt>
                <c:pt idx="51">
                  <c:v>399</c:v>
                </c:pt>
                <c:pt idx="52">
                  <c:v>400</c:v>
                </c:pt>
                <c:pt idx="53">
                  <c:v>401</c:v>
                </c:pt>
                <c:pt idx="54">
                  <c:v>402</c:v>
                </c:pt>
                <c:pt idx="55">
                  <c:v>403</c:v>
                </c:pt>
                <c:pt idx="56">
                  <c:v>404</c:v>
                </c:pt>
                <c:pt idx="57">
                  <c:v>405</c:v>
                </c:pt>
                <c:pt idx="58">
                  <c:v>406</c:v>
                </c:pt>
                <c:pt idx="59">
                  <c:v>407</c:v>
                </c:pt>
                <c:pt idx="60">
                  <c:v>408</c:v>
                </c:pt>
                <c:pt idx="61">
                  <c:v>409</c:v>
                </c:pt>
                <c:pt idx="62">
                  <c:v>410</c:v>
                </c:pt>
                <c:pt idx="63">
                  <c:v>411</c:v>
                </c:pt>
                <c:pt idx="64">
                  <c:v>412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419</c:v>
                </c:pt>
                <c:pt idx="72">
                  <c:v>420</c:v>
                </c:pt>
                <c:pt idx="73">
                  <c:v>421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425</c:v>
                </c:pt>
                <c:pt idx="78">
                  <c:v>426</c:v>
                </c:pt>
                <c:pt idx="79">
                  <c:v>427</c:v>
                </c:pt>
                <c:pt idx="80">
                  <c:v>428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432</c:v>
                </c:pt>
                <c:pt idx="85">
                  <c:v>433</c:v>
                </c:pt>
                <c:pt idx="86">
                  <c:v>434</c:v>
                </c:pt>
                <c:pt idx="87">
                  <c:v>435</c:v>
                </c:pt>
                <c:pt idx="88">
                  <c:v>436</c:v>
                </c:pt>
                <c:pt idx="89">
                  <c:v>437</c:v>
                </c:pt>
                <c:pt idx="90">
                  <c:v>438</c:v>
                </c:pt>
                <c:pt idx="91">
                  <c:v>439</c:v>
                </c:pt>
                <c:pt idx="92">
                  <c:v>440</c:v>
                </c:pt>
                <c:pt idx="93">
                  <c:v>441</c:v>
                </c:pt>
                <c:pt idx="94">
                  <c:v>442</c:v>
                </c:pt>
                <c:pt idx="95">
                  <c:v>443</c:v>
                </c:pt>
                <c:pt idx="96">
                  <c:v>444</c:v>
                </c:pt>
                <c:pt idx="97">
                  <c:v>445</c:v>
                </c:pt>
                <c:pt idx="98">
                  <c:v>446</c:v>
                </c:pt>
                <c:pt idx="99">
                  <c:v>447</c:v>
                </c:pt>
                <c:pt idx="100">
                  <c:v>448</c:v>
                </c:pt>
                <c:pt idx="101">
                  <c:v>449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453</c:v>
                </c:pt>
                <c:pt idx="106">
                  <c:v>454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460</c:v>
                </c:pt>
                <c:pt idx="113">
                  <c:v>461</c:v>
                </c:pt>
                <c:pt idx="114">
                  <c:v>462</c:v>
                </c:pt>
                <c:pt idx="115">
                  <c:v>463</c:v>
                </c:pt>
                <c:pt idx="116">
                  <c:v>464</c:v>
                </c:pt>
                <c:pt idx="117">
                  <c:v>465</c:v>
                </c:pt>
                <c:pt idx="118">
                  <c:v>466</c:v>
                </c:pt>
                <c:pt idx="119">
                  <c:v>467</c:v>
                </c:pt>
                <c:pt idx="120">
                  <c:v>468</c:v>
                </c:pt>
                <c:pt idx="121">
                  <c:v>469</c:v>
                </c:pt>
                <c:pt idx="122">
                  <c:v>470</c:v>
                </c:pt>
                <c:pt idx="123">
                  <c:v>471</c:v>
                </c:pt>
                <c:pt idx="124">
                  <c:v>472</c:v>
                </c:pt>
                <c:pt idx="125">
                  <c:v>473</c:v>
                </c:pt>
                <c:pt idx="126">
                  <c:v>474</c:v>
                </c:pt>
                <c:pt idx="127">
                  <c:v>475</c:v>
                </c:pt>
                <c:pt idx="128">
                  <c:v>476</c:v>
                </c:pt>
                <c:pt idx="129">
                  <c:v>477</c:v>
                </c:pt>
                <c:pt idx="130">
                  <c:v>478</c:v>
                </c:pt>
                <c:pt idx="131">
                  <c:v>479</c:v>
                </c:pt>
                <c:pt idx="132">
                  <c:v>480</c:v>
                </c:pt>
                <c:pt idx="133">
                  <c:v>481</c:v>
                </c:pt>
                <c:pt idx="134">
                  <c:v>482</c:v>
                </c:pt>
                <c:pt idx="135">
                  <c:v>483</c:v>
                </c:pt>
                <c:pt idx="136">
                  <c:v>484</c:v>
                </c:pt>
                <c:pt idx="137">
                  <c:v>485</c:v>
                </c:pt>
                <c:pt idx="138">
                  <c:v>486</c:v>
                </c:pt>
                <c:pt idx="139">
                  <c:v>487</c:v>
                </c:pt>
                <c:pt idx="140">
                  <c:v>488</c:v>
                </c:pt>
                <c:pt idx="141">
                  <c:v>489</c:v>
                </c:pt>
                <c:pt idx="142">
                  <c:v>490</c:v>
                </c:pt>
                <c:pt idx="143">
                  <c:v>491</c:v>
                </c:pt>
                <c:pt idx="144">
                  <c:v>492</c:v>
                </c:pt>
                <c:pt idx="145">
                  <c:v>493</c:v>
                </c:pt>
                <c:pt idx="146">
                  <c:v>494</c:v>
                </c:pt>
                <c:pt idx="147">
                  <c:v>495</c:v>
                </c:pt>
                <c:pt idx="148">
                  <c:v>496</c:v>
                </c:pt>
                <c:pt idx="149">
                  <c:v>497</c:v>
                </c:pt>
                <c:pt idx="150">
                  <c:v>498</c:v>
                </c:pt>
                <c:pt idx="151">
                  <c:v>499</c:v>
                </c:pt>
                <c:pt idx="152">
                  <c:v>500</c:v>
                </c:pt>
                <c:pt idx="153">
                  <c:v>501</c:v>
                </c:pt>
                <c:pt idx="154">
                  <c:v>502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506</c:v>
                </c:pt>
                <c:pt idx="159">
                  <c:v>507</c:v>
                </c:pt>
                <c:pt idx="160">
                  <c:v>508</c:v>
                </c:pt>
                <c:pt idx="161">
                  <c:v>509</c:v>
                </c:pt>
                <c:pt idx="162">
                  <c:v>510</c:v>
                </c:pt>
                <c:pt idx="163">
                  <c:v>511</c:v>
                </c:pt>
                <c:pt idx="164">
                  <c:v>512</c:v>
                </c:pt>
                <c:pt idx="165">
                  <c:v>513</c:v>
                </c:pt>
                <c:pt idx="166">
                  <c:v>514</c:v>
                </c:pt>
                <c:pt idx="167">
                  <c:v>515</c:v>
                </c:pt>
                <c:pt idx="168">
                  <c:v>516</c:v>
                </c:pt>
                <c:pt idx="169">
                  <c:v>517</c:v>
                </c:pt>
                <c:pt idx="170">
                  <c:v>518</c:v>
                </c:pt>
                <c:pt idx="171">
                  <c:v>519</c:v>
                </c:pt>
                <c:pt idx="172">
                  <c:v>520</c:v>
                </c:pt>
                <c:pt idx="173">
                  <c:v>521</c:v>
                </c:pt>
                <c:pt idx="174">
                  <c:v>522</c:v>
                </c:pt>
                <c:pt idx="175">
                  <c:v>523</c:v>
                </c:pt>
                <c:pt idx="176">
                  <c:v>524</c:v>
                </c:pt>
                <c:pt idx="177">
                  <c:v>525</c:v>
                </c:pt>
                <c:pt idx="178">
                  <c:v>526</c:v>
                </c:pt>
                <c:pt idx="179">
                  <c:v>527</c:v>
                </c:pt>
                <c:pt idx="180">
                  <c:v>528</c:v>
                </c:pt>
                <c:pt idx="181">
                  <c:v>529</c:v>
                </c:pt>
                <c:pt idx="182">
                  <c:v>530</c:v>
                </c:pt>
                <c:pt idx="183">
                  <c:v>531</c:v>
                </c:pt>
                <c:pt idx="184">
                  <c:v>532</c:v>
                </c:pt>
                <c:pt idx="185">
                  <c:v>533</c:v>
                </c:pt>
                <c:pt idx="186">
                  <c:v>534</c:v>
                </c:pt>
                <c:pt idx="187">
                  <c:v>535</c:v>
                </c:pt>
                <c:pt idx="188">
                  <c:v>536</c:v>
                </c:pt>
                <c:pt idx="189">
                  <c:v>537</c:v>
                </c:pt>
                <c:pt idx="190">
                  <c:v>538</c:v>
                </c:pt>
                <c:pt idx="191">
                  <c:v>539</c:v>
                </c:pt>
                <c:pt idx="192">
                  <c:v>540</c:v>
                </c:pt>
                <c:pt idx="193">
                  <c:v>541</c:v>
                </c:pt>
                <c:pt idx="194">
                  <c:v>542</c:v>
                </c:pt>
                <c:pt idx="195">
                  <c:v>543</c:v>
                </c:pt>
                <c:pt idx="196">
                  <c:v>544</c:v>
                </c:pt>
                <c:pt idx="197">
                  <c:v>545</c:v>
                </c:pt>
                <c:pt idx="198">
                  <c:v>546</c:v>
                </c:pt>
                <c:pt idx="199">
                  <c:v>547</c:v>
                </c:pt>
                <c:pt idx="200">
                  <c:v>548</c:v>
                </c:pt>
                <c:pt idx="201">
                  <c:v>549</c:v>
                </c:pt>
                <c:pt idx="202">
                  <c:v>550</c:v>
                </c:pt>
                <c:pt idx="203">
                  <c:v>551</c:v>
                </c:pt>
                <c:pt idx="204">
                  <c:v>552</c:v>
                </c:pt>
                <c:pt idx="205">
                  <c:v>553</c:v>
                </c:pt>
                <c:pt idx="206">
                  <c:v>554</c:v>
                </c:pt>
                <c:pt idx="207">
                  <c:v>555</c:v>
                </c:pt>
                <c:pt idx="208">
                  <c:v>556</c:v>
                </c:pt>
                <c:pt idx="209">
                  <c:v>557</c:v>
                </c:pt>
                <c:pt idx="210">
                  <c:v>558</c:v>
                </c:pt>
                <c:pt idx="211">
                  <c:v>559</c:v>
                </c:pt>
                <c:pt idx="212">
                  <c:v>560</c:v>
                </c:pt>
                <c:pt idx="213">
                  <c:v>561</c:v>
                </c:pt>
                <c:pt idx="214">
                  <c:v>562</c:v>
                </c:pt>
                <c:pt idx="215">
                  <c:v>563</c:v>
                </c:pt>
                <c:pt idx="216">
                  <c:v>564</c:v>
                </c:pt>
                <c:pt idx="217">
                  <c:v>565</c:v>
                </c:pt>
                <c:pt idx="218">
                  <c:v>566</c:v>
                </c:pt>
                <c:pt idx="219">
                  <c:v>567</c:v>
                </c:pt>
                <c:pt idx="220">
                  <c:v>568</c:v>
                </c:pt>
                <c:pt idx="221">
                  <c:v>569</c:v>
                </c:pt>
                <c:pt idx="222">
                  <c:v>570</c:v>
                </c:pt>
                <c:pt idx="223">
                  <c:v>571</c:v>
                </c:pt>
                <c:pt idx="224">
                  <c:v>572</c:v>
                </c:pt>
                <c:pt idx="225">
                  <c:v>573</c:v>
                </c:pt>
                <c:pt idx="226">
                  <c:v>574</c:v>
                </c:pt>
                <c:pt idx="227">
                  <c:v>575</c:v>
                </c:pt>
                <c:pt idx="228">
                  <c:v>576</c:v>
                </c:pt>
                <c:pt idx="229">
                  <c:v>577</c:v>
                </c:pt>
                <c:pt idx="230">
                  <c:v>578</c:v>
                </c:pt>
                <c:pt idx="231">
                  <c:v>579</c:v>
                </c:pt>
                <c:pt idx="232">
                  <c:v>580</c:v>
                </c:pt>
                <c:pt idx="233">
                  <c:v>581</c:v>
                </c:pt>
                <c:pt idx="234">
                  <c:v>582</c:v>
                </c:pt>
                <c:pt idx="235">
                  <c:v>583</c:v>
                </c:pt>
                <c:pt idx="236">
                  <c:v>584</c:v>
                </c:pt>
                <c:pt idx="237">
                  <c:v>585</c:v>
                </c:pt>
                <c:pt idx="238">
                  <c:v>586</c:v>
                </c:pt>
                <c:pt idx="239">
                  <c:v>587</c:v>
                </c:pt>
                <c:pt idx="240">
                  <c:v>588</c:v>
                </c:pt>
                <c:pt idx="241">
                  <c:v>589</c:v>
                </c:pt>
                <c:pt idx="242">
                  <c:v>590</c:v>
                </c:pt>
                <c:pt idx="243">
                  <c:v>591</c:v>
                </c:pt>
                <c:pt idx="244">
                  <c:v>592</c:v>
                </c:pt>
                <c:pt idx="245">
                  <c:v>593</c:v>
                </c:pt>
                <c:pt idx="246">
                  <c:v>594</c:v>
                </c:pt>
                <c:pt idx="247">
                  <c:v>595</c:v>
                </c:pt>
                <c:pt idx="248">
                  <c:v>596</c:v>
                </c:pt>
                <c:pt idx="249">
                  <c:v>597</c:v>
                </c:pt>
                <c:pt idx="250">
                  <c:v>598</c:v>
                </c:pt>
                <c:pt idx="251">
                  <c:v>599</c:v>
                </c:pt>
                <c:pt idx="252">
                  <c:v>600</c:v>
                </c:pt>
                <c:pt idx="253">
                  <c:v>601</c:v>
                </c:pt>
                <c:pt idx="254">
                  <c:v>602</c:v>
                </c:pt>
                <c:pt idx="255">
                  <c:v>603</c:v>
                </c:pt>
                <c:pt idx="256">
                  <c:v>604</c:v>
                </c:pt>
                <c:pt idx="257">
                  <c:v>605</c:v>
                </c:pt>
                <c:pt idx="258">
                  <c:v>606</c:v>
                </c:pt>
                <c:pt idx="259">
                  <c:v>607</c:v>
                </c:pt>
                <c:pt idx="260">
                  <c:v>608</c:v>
                </c:pt>
                <c:pt idx="261">
                  <c:v>609</c:v>
                </c:pt>
                <c:pt idx="262">
                  <c:v>610</c:v>
                </c:pt>
                <c:pt idx="263">
                  <c:v>611</c:v>
                </c:pt>
                <c:pt idx="264">
                  <c:v>612</c:v>
                </c:pt>
                <c:pt idx="265">
                  <c:v>613</c:v>
                </c:pt>
                <c:pt idx="266">
                  <c:v>614</c:v>
                </c:pt>
                <c:pt idx="267">
                  <c:v>615</c:v>
                </c:pt>
                <c:pt idx="268">
                  <c:v>616</c:v>
                </c:pt>
                <c:pt idx="269">
                  <c:v>617</c:v>
                </c:pt>
                <c:pt idx="270">
                  <c:v>618</c:v>
                </c:pt>
                <c:pt idx="271">
                  <c:v>619</c:v>
                </c:pt>
                <c:pt idx="272">
                  <c:v>620</c:v>
                </c:pt>
                <c:pt idx="273">
                  <c:v>621</c:v>
                </c:pt>
                <c:pt idx="274">
                  <c:v>622</c:v>
                </c:pt>
                <c:pt idx="275">
                  <c:v>623</c:v>
                </c:pt>
                <c:pt idx="276">
                  <c:v>624</c:v>
                </c:pt>
                <c:pt idx="277">
                  <c:v>625</c:v>
                </c:pt>
                <c:pt idx="278">
                  <c:v>626</c:v>
                </c:pt>
                <c:pt idx="279">
                  <c:v>627</c:v>
                </c:pt>
                <c:pt idx="280">
                  <c:v>628</c:v>
                </c:pt>
                <c:pt idx="281">
                  <c:v>629</c:v>
                </c:pt>
                <c:pt idx="282">
                  <c:v>630</c:v>
                </c:pt>
                <c:pt idx="283">
                  <c:v>631</c:v>
                </c:pt>
                <c:pt idx="284">
                  <c:v>632</c:v>
                </c:pt>
                <c:pt idx="285">
                  <c:v>633</c:v>
                </c:pt>
                <c:pt idx="286">
                  <c:v>634</c:v>
                </c:pt>
                <c:pt idx="287">
                  <c:v>635</c:v>
                </c:pt>
                <c:pt idx="288">
                  <c:v>636</c:v>
                </c:pt>
                <c:pt idx="289">
                  <c:v>637</c:v>
                </c:pt>
                <c:pt idx="290">
                  <c:v>638</c:v>
                </c:pt>
                <c:pt idx="291">
                  <c:v>639</c:v>
                </c:pt>
                <c:pt idx="292">
                  <c:v>640</c:v>
                </c:pt>
                <c:pt idx="293">
                  <c:v>641</c:v>
                </c:pt>
                <c:pt idx="294">
                  <c:v>642</c:v>
                </c:pt>
                <c:pt idx="295">
                  <c:v>643</c:v>
                </c:pt>
                <c:pt idx="296">
                  <c:v>644</c:v>
                </c:pt>
                <c:pt idx="297">
                  <c:v>645</c:v>
                </c:pt>
                <c:pt idx="298">
                  <c:v>646</c:v>
                </c:pt>
                <c:pt idx="299">
                  <c:v>647</c:v>
                </c:pt>
                <c:pt idx="300">
                  <c:v>648</c:v>
                </c:pt>
                <c:pt idx="301">
                  <c:v>649</c:v>
                </c:pt>
                <c:pt idx="302">
                  <c:v>650</c:v>
                </c:pt>
                <c:pt idx="303">
                  <c:v>651</c:v>
                </c:pt>
                <c:pt idx="304">
                  <c:v>652</c:v>
                </c:pt>
                <c:pt idx="305">
                  <c:v>653</c:v>
                </c:pt>
                <c:pt idx="306">
                  <c:v>654</c:v>
                </c:pt>
                <c:pt idx="307">
                  <c:v>655</c:v>
                </c:pt>
                <c:pt idx="308">
                  <c:v>656</c:v>
                </c:pt>
              </c:numCache>
            </c:numRef>
          </c:xVal>
          <c:yVal>
            <c:numRef>
              <c:f>Graph!$C$350:$C$656</c:f>
              <c:numCache>
                <c:formatCode>General</c:formatCode>
                <c:ptCount val="307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4-4BAD-959C-2C9621277F0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Graph!$A$349:$A$657</c:f>
              <c:numCache>
                <c:formatCode>General</c:formatCode>
                <c:ptCount val="309"/>
                <c:pt idx="0">
                  <c:v>348</c:v>
                </c:pt>
                <c:pt idx="1">
                  <c:v>349</c:v>
                </c:pt>
                <c:pt idx="2">
                  <c:v>350</c:v>
                </c:pt>
                <c:pt idx="3">
                  <c:v>351</c:v>
                </c:pt>
                <c:pt idx="4">
                  <c:v>352</c:v>
                </c:pt>
                <c:pt idx="5">
                  <c:v>353</c:v>
                </c:pt>
                <c:pt idx="6">
                  <c:v>354</c:v>
                </c:pt>
                <c:pt idx="7">
                  <c:v>355</c:v>
                </c:pt>
                <c:pt idx="8">
                  <c:v>356</c:v>
                </c:pt>
                <c:pt idx="9">
                  <c:v>357</c:v>
                </c:pt>
                <c:pt idx="10">
                  <c:v>358</c:v>
                </c:pt>
                <c:pt idx="11">
                  <c:v>359</c:v>
                </c:pt>
                <c:pt idx="12">
                  <c:v>360</c:v>
                </c:pt>
                <c:pt idx="13">
                  <c:v>361</c:v>
                </c:pt>
                <c:pt idx="14">
                  <c:v>362</c:v>
                </c:pt>
                <c:pt idx="15">
                  <c:v>363</c:v>
                </c:pt>
                <c:pt idx="16">
                  <c:v>364</c:v>
                </c:pt>
                <c:pt idx="17">
                  <c:v>365</c:v>
                </c:pt>
                <c:pt idx="18">
                  <c:v>366</c:v>
                </c:pt>
                <c:pt idx="19">
                  <c:v>367</c:v>
                </c:pt>
                <c:pt idx="20">
                  <c:v>368</c:v>
                </c:pt>
                <c:pt idx="21">
                  <c:v>369</c:v>
                </c:pt>
                <c:pt idx="22">
                  <c:v>370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374</c:v>
                </c:pt>
                <c:pt idx="27">
                  <c:v>375</c:v>
                </c:pt>
                <c:pt idx="28">
                  <c:v>376</c:v>
                </c:pt>
                <c:pt idx="29">
                  <c:v>377</c:v>
                </c:pt>
                <c:pt idx="30">
                  <c:v>378</c:v>
                </c:pt>
                <c:pt idx="31">
                  <c:v>379</c:v>
                </c:pt>
                <c:pt idx="32">
                  <c:v>380</c:v>
                </c:pt>
                <c:pt idx="33">
                  <c:v>381</c:v>
                </c:pt>
                <c:pt idx="34">
                  <c:v>382</c:v>
                </c:pt>
                <c:pt idx="35">
                  <c:v>383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387</c:v>
                </c:pt>
                <c:pt idx="40">
                  <c:v>388</c:v>
                </c:pt>
                <c:pt idx="41">
                  <c:v>389</c:v>
                </c:pt>
                <c:pt idx="42">
                  <c:v>390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394</c:v>
                </c:pt>
                <c:pt idx="47">
                  <c:v>395</c:v>
                </c:pt>
                <c:pt idx="48">
                  <c:v>396</c:v>
                </c:pt>
                <c:pt idx="49">
                  <c:v>397</c:v>
                </c:pt>
                <c:pt idx="50">
                  <c:v>398</c:v>
                </c:pt>
                <c:pt idx="51">
                  <c:v>399</c:v>
                </c:pt>
                <c:pt idx="52">
                  <c:v>400</c:v>
                </c:pt>
                <c:pt idx="53">
                  <c:v>401</c:v>
                </c:pt>
                <c:pt idx="54">
                  <c:v>402</c:v>
                </c:pt>
                <c:pt idx="55">
                  <c:v>403</c:v>
                </c:pt>
                <c:pt idx="56">
                  <c:v>404</c:v>
                </c:pt>
                <c:pt idx="57">
                  <c:v>405</c:v>
                </c:pt>
                <c:pt idx="58">
                  <c:v>406</c:v>
                </c:pt>
                <c:pt idx="59">
                  <c:v>407</c:v>
                </c:pt>
                <c:pt idx="60">
                  <c:v>408</c:v>
                </c:pt>
                <c:pt idx="61">
                  <c:v>409</c:v>
                </c:pt>
                <c:pt idx="62">
                  <c:v>410</c:v>
                </c:pt>
                <c:pt idx="63">
                  <c:v>411</c:v>
                </c:pt>
                <c:pt idx="64">
                  <c:v>412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419</c:v>
                </c:pt>
                <c:pt idx="72">
                  <c:v>420</c:v>
                </c:pt>
                <c:pt idx="73">
                  <c:v>421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425</c:v>
                </c:pt>
                <c:pt idx="78">
                  <c:v>426</c:v>
                </c:pt>
                <c:pt idx="79">
                  <c:v>427</c:v>
                </c:pt>
                <c:pt idx="80">
                  <c:v>428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432</c:v>
                </c:pt>
                <c:pt idx="85">
                  <c:v>433</c:v>
                </c:pt>
                <c:pt idx="86">
                  <c:v>434</c:v>
                </c:pt>
                <c:pt idx="87">
                  <c:v>435</c:v>
                </c:pt>
                <c:pt idx="88">
                  <c:v>436</c:v>
                </c:pt>
                <c:pt idx="89">
                  <c:v>437</c:v>
                </c:pt>
                <c:pt idx="90">
                  <c:v>438</c:v>
                </c:pt>
                <c:pt idx="91">
                  <c:v>439</c:v>
                </c:pt>
                <c:pt idx="92">
                  <c:v>440</c:v>
                </c:pt>
                <c:pt idx="93">
                  <c:v>441</c:v>
                </c:pt>
                <c:pt idx="94">
                  <c:v>442</c:v>
                </c:pt>
                <c:pt idx="95">
                  <c:v>443</c:v>
                </c:pt>
                <c:pt idx="96">
                  <c:v>444</c:v>
                </c:pt>
                <c:pt idx="97">
                  <c:v>445</c:v>
                </c:pt>
                <c:pt idx="98">
                  <c:v>446</c:v>
                </c:pt>
                <c:pt idx="99">
                  <c:v>447</c:v>
                </c:pt>
                <c:pt idx="100">
                  <c:v>448</c:v>
                </c:pt>
                <c:pt idx="101">
                  <c:v>449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453</c:v>
                </c:pt>
                <c:pt idx="106">
                  <c:v>454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460</c:v>
                </c:pt>
                <c:pt idx="113">
                  <c:v>461</c:v>
                </c:pt>
                <c:pt idx="114">
                  <c:v>462</c:v>
                </c:pt>
                <c:pt idx="115">
                  <c:v>463</c:v>
                </c:pt>
                <c:pt idx="116">
                  <c:v>464</c:v>
                </c:pt>
                <c:pt idx="117">
                  <c:v>465</c:v>
                </c:pt>
                <c:pt idx="118">
                  <c:v>466</c:v>
                </c:pt>
                <c:pt idx="119">
                  <c:v>467</c:v>
                </c:pt>
                <c:pt idx="120">
                  <c:v>468</c:v>
                </c:pt>
                <c:pt idx="121">
                  <c:v>469</c:v>
                </c:pt>
                <c:pt idx="122">
                  <c:v>470</c:v>
                </c:pt>
                <c:pt idx="123">
                  <c:v>471</c:v>
                </c:pt>
                <c:pt idx="124">
                  <c:v>472</c:v>
                </c:pt>
                <c:pt idx="125">
                  <c:v>473</c:v>
                </c:pt>
                <c:pt idx="126">
                  <c:v>474</c:v>
                </c:pt>
                <c:pt idx="127">
                  <c:v>475</c:v>
                </c:pt>
                <c:pt idx="128">
                  <c:v>476</c:v>
                </c:pt>
                <c:pt idx="129">
                  <c:v>477</c:v>
                </c:pt>
                <c:pt idx="130">
                  <c:v>478</c:v>
                </c:pt>
                <c:pt idx="131">
                  <c:v>479</c:v>
                </c:pt>
                <c:pt idx="132">
                  <c:v>480</c:v>
                </c:pt>
                <c:pt idx="133">
                  <c:v>481</c:v>
                </c:pt>
                <c:pt idx="134">
                  <c:v>482</c:v>
                </c:pt>
                <c:pt idx="135">
                  <c:v>483</c:v>
                </c:pt>
                <c:pt idx="136">
                  <c:v>484</c:v>
                </c:pt>
                <c:pt idx="137">
                  <c:v>485</c:v>
                </c:pt>
                <c:pt idx="138">
                  <c:v>486</c:v>
                </c:pt>
                <c:pt idx="139">
                  <c:v>487</c:v>
                </c:pt>
                <c:pt idx="140">
                  <c:v>488</c:v>
                </c:pt>
                <c:pt idx="141">
                  <c:v>489</c:v>
                </c:pt>
                <c:pt idx="142">
                  <c:v>490</c:v>
                </c:pt>
                <c:pt idx="143">
                  <c:v>491</c:v>
                </c:pt>
                <c:pt idx="144">
                  <c:v>492</c:v>
                </c:pt>
                <c:pt idx="145">
                  <c:v>493</c:v>
                </c:pt>
                <c:pt idx="146">
                  <c:v>494</c:v>
                </c:pt>
                <c:pt idx="147">
                  <c:v>495</c:v>
                </c:pt>
                <c:pt idx="148">
                  <c:v>496</c:v>
                </c:pt>
                <c:pt idx="149">
                  <c:v>497</c:v>
                </c:pt>
                <c:pt idx="150">
                  <c:v>498</c:v>
                </c:pt>
                <c:pt idx="151">
                  <c:v>499</c:v>
                </c:pt>
                <c:pt idx="152">
                  <c:v>500</c:v>
                </c:pt>
                <c:pt idx="153">
                  <c:v>501</c:v>
                </c:pt>
                <c:pt idx="154">
                  <c:v>502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506</c:v>
                </c:pt>
                <c:pt idx="159">
                  <c:v>507</c:v>
                </c:pt>
                <c:pt idx="160">
                  <c:v>508</c:v>
                </c:pt>
                <c:pt idx="161">
                  <c:v>509</c:v>
                </c:pt>
                <c:pt idx="162">
                  <c:v>510</c:v>
                </c:pt>
                <c:pt idx="163">
                  <c:v>511</c:v>
                </c:pt>
                <c:pt idx="164">
                  <c:v>512</c:v>
                </c:pt>
                <c:pt idx="165">
                  <c:v>513</c:v>
                </c:pt>
                <c:pt idx="166">
                  <c:v>514</c:v>
                </c:pt>
                <c:pt idx="167">
                  <c:v>515</c:v>
                </c:pt>
                <c:pt idx="168">
                  <c:v>516</c:v>
                </c:pt>
                <c:pt idx="169">
                  <c:v>517</c:v>
                </c:pt>
                <c:pt idx="170">
                  <c:v>518</c:v>
                </c:pt>
                <c:pt idx="171">
                  <c:v>519</c:v>
                </c:pt>
                <c:pt idx="172">
                  <c:v>520</c:v>
                </c:pt>
                <c:pt idx="173">
                  <c:v>521</c:v>
                </c:pt>
                <c:pt idx="174">
                  <c:v>522</c:v>
                </c:pt>
                <c:pt idx="175">
                  <c:v>523</c:v>
                </c:pt>
                <c:pt idx="176">
                  <c:v>524</c:v>
                </c:pt>
                <c:pt idx="177">
                  <c:v>525</c:v>
                </c:pt>
                <c:pt idx="178">
                  <c:v>526</c:v>
                </c:pt>
                <c:pt idx="179">
                  <c:v>527</c:v>
                </c:pt>
                <c:pt idx="180">
                  <c:v>528</c:v>
                </c:pt>
                <c:pt idx="181">
                  <c:v>529</c:v>
                </c:pt>
                <c:pt idx="182">
                  <c:v>530</c:v>
                </c:pt>
                <c:pt idx="183">
                  <c:v>531</c:v>
                </c:pt>
                <c:pt idx="184">
                  <c:v>532</c:v>
                </c:pt>
                <c:pt idx="185">
                  <c:v>533</c:v>
                </c:pt>
                <c:pt idx="186">
                  <c:v>534</c:v>
                </c:pt>
                <c:pt idx="187">
                  <c:v>535</c:v>
                </c:pt>
                <c:pt idx="188">
                  <c:v>536</c:v>
                </c:pt>
                <c:pt idx="189">
                  <c:v>537</c:v>
                </c:pt>
                <c:pt idx="190">
                  <c:v>538</c:v>
                </c:pt>
                <c:pt idx="191">
                  <c:v>539</c:v>
                </c:pt>
                <c:pt idx="192">
                  <c:v>540</c:v>
                </c:pt>
                <c:pt idx="193">
                  <c:v>541</c:v>
                </c:pt>
                <c:pt idx="194">
                  <c:v>542</c:v>
                </c:pt>
                <c:pt idx="195">
                  <c:v>543</c:v>
                </c:pt>
                <c:pt idx="196">
                  <c:v>544</c:v>
                </c:pt>
                <c:pt idx="197">
                  <c:v>545</c:v>
                </c:pt>
                <c:pt idx="198">
                  <c:v>546</c:v>
                </c:pt>
                <c:pt idx="199">
                  <c:v>547</c:v>
                </c:pt>
                <c:pt idx="200">
                  <c:v>548</c:v>
                </c:pt>
                <c:pt idx="201">
                  <c:v>549</c:v>
                </c:pt>
                <c:pt idx="202">
                  <c:v>550</c:v>
                </c:pt>
                <c:pt idx="203">
                  <c:v>551</c:v>
                </c:pt>
                <c:pt idx="204">
                  <c:v>552</c:v>
                </c:pt>
                <c:pt idx="205">
                  <c:v>553</c:v>
                </c:pt>
                <c:pt idx="206">
                  <c:v>554</c:v>
                </c:pt>
                <c:pt idx="207">
                  <c:v>555</c:v>
                </c:pt>
                <c:pt idx="208">
                  <c:v>556</c:v>
                </c:pt>
                <c:pt idx="209">
                  <c:v>557</c:v>
                </c:pt>
                <c:pt idx="210">
                  <c:v>558</c:v>
                </c:pt>
                <c:pt idx="211">
                  <c:v>559</c:v>
                </c:pt>
                <c:pt idx="212">
                  <c:v>560</c:v>
                </c:pt>
                <c:pt idx="213">
                  <c:v>561</c:v>
                </c:pt>
                <c:pt idx="214">
                  <c:v>562</c:v>
                </c:pt>
                <c:pt idx="215">
                  <c:v>563</c:v>
                </c:pt>
                <c:pt idx="216">
                  <c:v>564</c:v>
                </c:pt>
                <c:pt idx="217">
                  <c:v>565</c:v>
                </c:pt>
                <c:pt idx="218">
                  <c:v>566</c:v>
                </c:pt>
                <c:pt idx="219">
                  <c:v>567</c:v>
                </c:pt>
                <c:pt idx="220">
                  <c:v>568</c:v>
                </c:pt>
                <c:pt idx="221">
                  <c:v>569</c:v>
                </c:pt>
                <c:pt idx="222">
                  <c:v>570</c:v>
                </c:pt>
                <c:pt idx="223">
                  <c:v>571</c:v>
                </c:pt>
                <c:pt idx="224">
                  <c:v>572</c:v>
                </c:pt>
                <c:pt idx="225">
                  <c:v>573</c:v>
                </c:pt>
                <c:pt idx="226">
                  <c:v>574</c:v>
                </c:pt>
                <c:pt idx="227">
                  <c:v>575</c:v>
                </c:pt>
                <c:pt idx="228">
                  <c:v>576</c:v>
                </c:pt>
                <c:pt idx="229">
                  <c:v>577</c:v>
                </c:pt>
                <c:pt idx="230">
                  <c:v>578</c:v>
                </c:pt>
                <c:pt idx="231">
                  <c:v>579</c:v>
                </c:pt>
                <c:pt idx="232">
                  <c:v>580</c:v>
                </c:pt>
                <c:pt idx="233">
                  <c:v>581</c:v>
                </c:pt>
                <c:pt idx="234">
                  <c:v>582</c:v>
                </c:pt>
                <c:pt idx="235">
                  <c:v>583</c:v>
                </c:pt>
                <c:pt idx="236">
                  <c:v>584</c:v>
                </c:pt>
                <c:pt idx="237">
                  <c:v>585</c:v>
                </c:pt>
                <c:pt idx="238">
                  <c:v>586</c:v>
                </c:pt>
                <c:pt idx="239">
                  <c:v>587</c:v>
                </c:pt>
                <c:pt idx="240">
                  <c:v>588</c:v>
                </c:pt>
                <c:pt idx="241">
                  <c:v>589</c:v>
                </c:pt>
                <c:pt idx="242">
                  <c:v>590</c:v>
                </c:pt>
                <c:pt idx="243">
                  <c:v>591</c:v>
                </c:pt>
                <c:pt idx="244">
                  <c:v>592</c:v>
                </c:pt>
                <c:pt idx="245">
                  <c:v>593</c:v>
                </c:pt>
                <c:pt idx="246">
                  <c:v>594</c:v>
                </c:pt>
                <c:pt idx="247">
                  <c:v>595</c:v>
                </c:pt>
                <c:pt idx="248">
                  <c:v>596</c:v>
                </c:pt>
                <c:pt idx="249">
                  <c:v>597</c:v>
                </c:pt>
                <c:pt idx="250">
                  <c:v>598</c:v>
                </c:pt>
                <c:pt idx="251">
                  <c:v>599</c:v>
                </c:pt>
                <c:pt idx="252">
                  <c:v>600</c:v>
                </c:pt>
                <c:pt idx="253">
                  <c:v>601</c:v>
                </c:pt>
                <c:pt idx="254">
                  <c:v>602</c:v>
                </c:pt>
                <c:pt idx="255">
                  <c:v>603</c:v>
                </c:pt>
                <c:pt idx="256">
                  <c:v>604</c:v>
                </c:pt>
                <c:pt idx="257">
                  <c:v>605</c:v>
                </c:pt>
                <c:pt idx="258">
                  <c:v>606</c:v>
                </c:pt>
                <c:pt idx="259">
                  <c:v>607</c:v>
                </c:pt>
                <c:pt idx="260">
                  <c:v>608</c:v>
                </c:pt>
                <c:pt idx="261">
                  <c:v>609</c:v>
                </c:pt>
                <c:pt idx="262">
                  <c:v>610</c:v>
                </c:pt>
                <c:pt idx="263">
                  <c:v>611</c:v>
                </c:pt>
                <c:pt idx="264">
                  <c:v>612</c:v>
                </c:pt>
                <c:pt idx="265">
                  <c:v>613</c:v>
                </c:pt>
                <c:pt idx="266">
                  <c:v>614</c:v>
                </c:pt>
                <c:pt idx="267">
                  <c:v>615</c:v>
                </c:pt>
                <c:pt idx="268">
                  <c:v>616</c:v>
                </c:pt>
                <c:pt idx="269">
                  <c:v>617</c:v>
                </c:pt>
                <c:pt idx="270">
                  <c:v>618</c:v>
                </c:pt>
                <c:pt idx="271">
                  <c:v>619</c:v>
                </c:pt>
                <c:pt idx="272">
                  <c:v>620</c:v>
                </c:pt>
                <c:pt idx="273">
                  <c:v>621</c:v>
                </c:pt>
                <c:pt idx="274">
                  <c:v>622</c:v>
                </c:pt>
                <c:pt idx="275">
                  <c:v>623</c:v>
                </c:pt>
                <c:pt idx="276">
                  <c:v>624</c:v>
                </c:pt>
                <c:pt idx="277">
                  <c:v>625</c:v>
                </c:pt>
                <c:pt idx="278">
                  <c:v>626</c:v>
                </c:pt>
                <c:pt idx="279">
                  <c:v>627</c:v>
                </c:pt>
                <c:pt idx="280">
                  <c:v>628</c:v>
                </c:pt>
                <c:pt idx="281">
                  <c:v>629</c:v>
                </c:pt>
                <c:pt idx="282">
                  <c:v>630</c:v>
                </c:pt>
                <c:pt idx="283">
                  <c:v>631</c:v>
                </c:pt>
                <c:pt idx="284">
                  <c:v>632</c:v>
                </c:pt>
                <c:pt idx="285">
                  <c:v>633</c:v>
                </c:pt>
                <c:pt idx="286">
                  <c:v>634</c:v>
                </c:pt>
                <c:pt idx="287">
                  <c:v>635</c:v>
                </c:pt>
                <c:pt idx="288">
                  <c:v>636</c:v>
                </c:pt>
                <c:pt idx="289">
                  <c:v>637</c:v>
                </c:pt>
                <c:pt idx="290">
                  <c:v>638</c:v>
                </c:pt>
                <c:pt idx="291">
                  <c:v>639</c:v>
                </c:pt>
                <c:pt idx="292">
                  <c:v>640</c:v>
                </c:pt>
                <c:pt idx="293">
                  <c:v>641</c:v>
                </c:pt>
                <c:pt idx="294">
                  <c:v>642</c:v>
                </c:pt>
                <c:pt idx="295">
                  <c:v>643</c:v>
                </c:pt>
                <c:pt idx="296">
                  <c:v>644</c:v>
                </c:pt>
                <c:pt idx="297">
                  <c:v>645</c:v>
                </c:pt>
                <c:pt idx="298">
                  <c:v>646</c:v>
                </c:pt>
                <c:pt idx="299">
                  <c:v>647</c:v>
                </c:pt>
                <c:pt idx="300">
                  <c:v>648</c:v>
                </c:pt>
                <c:pt idx="301">
                  <c:v>649</c:v>
                </c:pt>
                <c:pt idx="302">
                  <c:v>650</c:v>
                </c:pt>
                <c:pt idx="303">
                  <c:v>651</c:v>
                </c:pt>
                <c:pt idx="304">
                  <c:v>652</c:v>
                </c:pt>
                <c:pt idx="305">
                  <c:v>653</c:v>
                </c:pt>
                <c:pt idx="306">
                  <c:v>654</c:v>
                </c:pt>
                <c:pt idx="307">
                  <c:v>655</c:v>
                </c:pt>
                <c:pt idx="308">
                  <c:v>656</c:v>
                </c:pt>
              </c:numCache>
            </c:numRef>
          </c:xVal>
          <c:yVal>
            <c:numRef>
              <c:f>Graph!$E$350:$E$656</c:f>
              <c:numCache>
                <c:formatCode>General</c:formatCode>
                <c:ptCount val="30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4-4BAD-959C-2C9621277F0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Graph!$A$349:$A$657</c:f>
              <c:numCache>
                <c:formatCode>General</c:formatCode>
                <c:ptCount val="309"/>
                <c:pt idx="0">
                  <c:v>348</c:v>
                </c:pt>
                <c:pt idx="1">
                  <c:v>349</c:v>
                </c:pt>
                <c:pt idx="2">
                  <c:v>350</c:v>
                </c:pt>
                <c:pt idx="3">
                  <c:v>351</c:v>
                </c:pt>
                <c:pt idx="4">
                  <c:v>352</c:v>
                </c:pt>
                <c:pt idx="5">
                  <c:v>353</c:v>
                </c:pt>
                <c:pt idx="6">
                  <c:v>354</c:v>
                </c:pt>
                <c:pt idx="7">
                  <c:v>355</c:v>
                </c:pt>
                <c:pt idx="8">
                  <c:v>356</c:v>
                </c:pt>
                <c:pt idx="9">
                  <c:v>357</c:v>
                </c:pt>
                <c:pt idx="10">
                  <c:v>358</c:v>
                </c:pt>
                <c:pt idx="11">
                  <c:v>359</c:v>
                </c:pt>
                <c:pt idx="12">
                  <c:v>360</c:v>
                </c:pt>
                <c:pt idx="13">
                  <c:v>361</c:v>
                </c:pt>
                <c:pt idx="14">
                  <c:v>362</c:v>
                </c:pt>
                <c:pt idx="15">
                  <c:v>363</c:v>
                </c:pt>
                <c:pt idx="16">
                  <c:v>364</c:v>
                </c:pt>
                <c:pt idx="17">
                  <c:v>365</c:v>
                </c:pt>
                <c:pt idx="18">
                  <c:v>366</c:v>
                </c:pt>
                <c:pt idx="19">
                  <c:v>367</c:v>
                </c:pt>
                <c:pt idx="20">
                  <c:v>368</c:v>
                </c:pt>
                <c:pt idx="21">
                  <c:v>369</c:v>
                </c:pt>
                <c:pt idx="22">
                  <c:v>370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374</c:v>
                </c:pt>
                <c:pt idx="27">
                  <c:v>375</c:v>
                </c:pt>
                <c:pt idx="28">
                  <c:v>376</c:v>
                </c:pt>
                <c:pt idx="29">
                  <c:v>377</c:v>
                </c:pt>
                <c:pt idx="30">
                  <c:v>378</c:v>
                </c:pt>
                <c:pt idx="31">
                  <c:v>379</c:v>
                </c:pt>
                <c:pt idx="32">
                  <c:v>380</c:v>
                </c:pt>
                <c:pt idx="33">
                  <c:v>381</c:v>
                </c:pt>
                <c:pt idx="34">
                  <c:v>382</c:v>
                </c:pt>
                <c:pt idx="35">
                  <c:v>383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387</c:v>
                </c:pt>
                <c:pt idx="40">
                  <c:v>388</c:v>
                </c:pt>
                <c:pt idx="41">
                  <c:v>389</c:v>
                </c:pt>
                <c:pt idx="42">
                  <c:v>390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394</c:v>
                </c:pt>
                <c:pt idx="47">
                  <c:v>395</c:v>
                </c:pt>
                <c:pt idx="48">
                  <c:v>396</c:v>
                </c:pt>
                <c:pt idx="49">
                  <c:v>397</c:v>
                </c:pt>
                <c:pt idx="50">
                  <c:v>398</c:v>
                </c:pt>
                <c:pt idx="51">
                  <c:v>399</c:v>
                </c:pt>
                <c:pt idx="52">
                  <c:v>400</c:v>
                </c:pt>
                <c:pt idx="53">
                  <c:v>401</c:v>
                </c:pt>
                <c:pt idx="54">
                  <c:v>402</c:v>
                </c:pt>
                <c:pt idx="55">
                  <c:v>403</c:v>
                </c:pt>
                <c:pt idx="56">
                  <c:v>404</c:v>
                </c:pt>
                <c:pt idx="57">
                  <c:v>405</c:v>
                </c:pt>
                <c:pt idx="58">
                  <c:v>406</c:v>
                </c:pt>
                <c:pt idx="59">
                  <c:v>407</c:v>
                </c:pt>
                <c:pt idx="60">
                  <c:v>408</c:v>
                </c:pt>
                <c:pt idx="61">
                  <c:v>409</c:v>
                </c:pt>
                <c:pt idx="62">
                  <c:v>410</c:v>
                </c:pt>
                <c:pt idx="63">
                  <c:v>411</c:v>
                </c:pt>
                <c:pt idx="64">
                  <c:v>412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419</c:v>
                </c:pt>
                <c:pt idx="72">
                  <c:v>420</c:v>
                </c:pt>
                <c:pt idx="73">
                  <c:v>421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425</c:v>
                </c:pt>
                <c:pt idx="78">
                  <c:v>426</c:v>
                </c:pt>
                <c:pt idx="79">
                  <c:v>427</c:v>
                </c:pt>
                <c:pt idx="80">
                  <c:v>428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432</c:v>
                </c:pt>
                <c:pt idx="85">
                  <c:v>433</c:v>
                </c:pt>
                <c:pt idx="86">
                  <c:v>434</c:v>
                </c:pt>
                <c:pt idx="87">
                  <c:v>435</c:v>
                </c:pt>
                <c:pt idx="88">
                  <c:v>436</c:v>
                </c:pt>
                <c:pt idx="89">
                  <c:v>437</c:v>
                </c:pt>
                <c:pt idx="90">
                  <c:v>438</c:v>
                </c:pt>
                <c:pt idx="91">
                  <c:v>439</c:v>
                </c:pt>
                <c:pt idx="92">
                  <c:v>440</c:v>
                </c:pt>
                <c:pt idx="93">
                  <c:v>441</c:v>
                </c:pt>
                <c:pt idx="94">
                  <c:v>442</c:v>
                </c:pt>
                <c:pt idx="95">
                  <c:v>443</c:v>
                </c:pt>
                <c:pt idx="96">
                  <c:v>444</c:v>
                </c:pt>
                <c:pt idx="97">
                  <c:v>445</c:v>
                </c:pt>
                <c:pt idx="98">
                  <c:v>446</c:v>
                </c:pt>
                <c:pt idx="99">
                  <c:v>447</c:v>
                </c:pt>
                <c:pt idx="100">
                  <c:v>448</c:v>
                </c:pt>
                <c:pt idx="101">
                  <c:v>449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453</c:v>
                </c:pt>
                <c:pt idx="106">
                  <c:v>454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460</c:v>
                </c:pt>
                <c:pt idx="113">
                  <c:v>461</c:v>
                </c:pt>
                <c:pt idx="114">
                  <c:v>462</c:v>
                </c:pt>
                <c:pt idx="115">
                  <c:v>463</c:v>
                </c:pt>
                <c:pt idx="116">
                  <c:v>464</c:v>
                </c:pt>
                <c:pt idx="117">
                  <c:v>465</c:v>
                </c:pt>
                <c:pt idx="118">
                  <c:v>466</c:v>
                </c:pt>
                <c:pt idx="119">
                  <c:v>467</c:v>
                </c:pt>
                <c:pt idx="120">
                  <c:v>468</c:v>
                </c:pt>
                <c:pt idx="121">
                  <c:v>469</c:v>
                </c:pt>
                <c:pt idx="122">
                  <c:v>470</c:v>
                </c:pt>
                <c:pt idx="123">
                  <c:v>471</c:v>
                </c:pt>
                <c:pt idx="124">
                  <c:v>472</c:v>
                </c:pt>
                <c:pt idx="125">
                  <c:v>473</c:v>
                </c:pt>
                <c:pt idx="126">
                  <c:v>474</c:v>
                </c:pt>
                <c:pt idx="127">
                  <c:v>475</c:v>
                </c:pt>
                <c:pt idx="128">
                  <c:v>476</c:v>
                </c:pt>
                <c:pt idx="129">
                  <c:v>477</c:v>
                </c:pt>
                <c:pt idx="130">
                  <c:v>478</c:v>
                </c:pt>
                <c:pt idx="131">
                  <c:v>479</c:v>
                </c:pt>
                <c:pt idx="132">
                  <c:v>480</c:v>
                </c:pt>
                <c:pt idx="133">
                  <c:v>481</c:v>
                </c:pt>
                <c:pt idx="134">
                  <c:v>482</c:v>
                </c:pt>
                <c:pt idx="135">
                  <c:v>483</c:v>
                </c:pt>
                <c:pt idx="136">
                  <c:v>484</c:v>
                </c:pt>
                <c:pt idx="137">
                  <c:v>485</c:v>
                </c:pt>
                <c:pt idx="138">
                  <c:v>486</c:v>
                </c:pt>
                <c:pt idx="139">
                  <c:v>487</c:v>
                </c:pt>
                <c:pt idx="140">
                  <c:v>488</c:v>
                </c:pt>
                <c:pt idx="141">
                  <c:v>489</c:v>
                </c:pt>
                <c:pt idx="142">
                  <c:v>490</c:v>
                </c:pt>
                <c:pt idx="143">
                  <c:v>491</c:v>
                </c:pt>
                <c:pt idx="144">
                  <c:v>492</c:v>
                </c:pt>
                <c:pt idx="145">
                  <c:v>493</c:v>
                </c:pt>
                <c:pt idx="146">
                  <c:v>494</c:v>
                </c:pt>
                <c:pt idx="147">
                  <c:v>495</c:v>
                </c:pt>
                <c:pt idx="148">
                  <c:v>496</c:v>
                </c:pt>
                <c:pt idx="149">
                  <c:v>497</c:v>
                </c:pt>
                <c:pt idx="150">
                  <c:v>498</c:v>
                </c:pt>
                <c:pt idx="151">
                  <c:v>499</c:v>
                </c:pt>
                <c:pt idx="152">
                  <c:v>500</c:v>
                </c:pt>
                <c:pt idx="153">
                  <c:v>501</c:v>
                </c:pt>
                <c:pt idx="154">
                  <c:v>502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506</c:v>
                </c:pt>
                <c:pt idx="159">
                  <c:v>507</c:v>
                </c:pt>
                <c:pt idx="160">
                  <c:v>508</c:v>
                </c:pt>
                <c:pt idx="161">
                  <c:v>509</c:v>
                </c:pt>
                <c:pt idx="162">
                  <c:v>510</c:v>
                </c:pt>
                <c:pt idx="163">
                  <c:v>511</c:v>
                </c:pt>
                <c:pt idx="164">
                  <c:v>512</c:v>
                </c:pt>
                <c:pt idx="165">
                  <c:v>513</c:v>
                </c:pt>
                <c:pt idx="166">
                  <c:v>514</c:v>
                </c:pt>
                <c:pt idx="167">
                  <c:v>515</c:v>
                </c:pt>
                <c:pt idx="168">
                  <c:v>516</c:v>
                </c:pt>
                <c:pt idx="169">
                  <c:v>517</c:v>
                </c:pt>
                <c:pt idx="170">
                  <c:v>518</c:v>
                </c:pt>
                <c:pt idx="171">
                  <c:v>519</c:v>
                </c:pt>
                <c:pt idx="172">
                  <c:v>520</c:v>
                </c:pt>
                <c:pt idx="173">
                  <c:v>521</c:v>
                </c:pt>
                <c:pt idx="174">
                  <c:v>522</c:v>
                </c:pt>
                <c:pt idx="175">
                  <c:v>523</c:v>
                </c:pt>
                <c:pt idx="176">
                  <c:v>524</c:v>
                </c:pt>
                <c:pt idx="177">
                  <c:v>525</c:v>
                </c:pt>
                <c:pt idx="178">
                  <c:v>526</c:v>
                </c:pt>
                <c:pt idx="179">
                  <c:v>527</c:v>
                </c:pt>
                <c:pt idx="180">
                  <c:v>528</c:v>
                </c:pt>
                <c:pt idx="181">
                  <c:v>529</c:v>
                </c:pt>
                <c:pt idx="182">
                  <c:v>530</c:v>
                </c:pt>
                <c:pt idx="183">
                  <c:v>531</c:v>
                </c:pt>
                <c:pt idx="184">
                  <c:v>532</c:v>
                </c:pt>
                <c:pt idx="185">
                  <c:v>533</c:v>
                </c:pt>
                <c:pt idx="186">
                  <c:v>534</c:v>
                </c:pt>
                <c:pt idx="187">
                  <c:v>535</c:v>
                </c:pt>
                <c:pt idx="188">
                  <c:v>536</c:v>
                </c:pt>
                <c:pt idx="189">
                  <c:v>537</c:v>
                </c:pt>
                <c:pt idx="190">
                  <c:v>538</c:v>
                </c:pt>
                <c:pt idx="191">
                  <c:v>539</c:v>
                </c:pt>
                <c:pt idx="192">
                  <c:v>540</c:v>
                </c:pt>
                <c:pt idx="193">
                  <c:v>541</c:v>
                </c:pt>
                <c:pt idx="194">
                  <c:v>542</c:v>
                </c:pt>
                <c:pt idx="195">
                  <c:v>543</c:v>
                </c:pt>
                <c:pt idx="196">
                  <c:v>544</c:v>
                </c:pt>
                <c:pt idx="197">
                  <c:v>545</c:v>
                </c:pt>
                <c:pt idx="198">
                  <c:v>546</c:v>
                </c:pt>
                <c:pt idx="199">
                  <c:v>547</c:v>
                </c:pt>
                <c:pt idx="200">
                  <c:v>548</c:v>
                </c:pt>
                <c:pt idx="201">
                  <c:v>549</c:v>
                </c:pt>
                <c:pt idx="202">
                  <c:v>550</c:v>
                </c:pt>
                <c:pt idx="203">
                  <c:v>551</c:v>
                </c:pt>
                <c:pt idx="204">
                  <c:v>552</c:v>
                </c:pt>
                <c:pt idx="205">
                  <c:v>553</c:v>
                </c:pt>
                <c:pt idx="206">
                  <c:v>554</c:v>
                </c:pt>
                <c:pt idx="207">
                  <c:v>555</c:v>
                </c:pt>
                <c:pt idx="208">
                  <c:v>556</c:v>
                </c:pt>
                <c:pt idx="209">
                  <c:v>557</c:v>
                </c:pt>
                <c:pt idx="210">
                  <c:v>558</c:v>
                </c:pt>
                <c:pt idx="211">
                  <c:v>559</c:v>
                </c:pt>
                <c:pt idx="212">
                  <c:v>560</c:v>
                </c:pt>
                <c:pt idx="213">
                  <c:v>561</c:v>
                </c:pt>
                <c:pt idx="214">
                  <c:v>562</c:v>
                </c:pt>
                <c:pt idx="215">
                  <c:v>563</c:v>
                </c:pt>
                <c:pt idx="216">
                  <c:v>564</c:v>
                </c:pt>
                <c:pt idx="217">
                  <c:v>565</c:v>
                </c:pt>
                <c:pt idx="218">
                  <c:v>566</c:v>
                </c:pt>
                <c:pt idx="219">
                  <c:v>567</c:v>
                </c:pt>
                <c:pt idx="220">
                  <c:v>568</c:v>
                </c:pt>
                <c:pt idx="221">
                  <c:v>569</c:v>
                </c:pt>
                <c:pt idx="222">
                  <c:v>570</c:v>
                </c:pt>
                <c:pt idx="223">
                  <c:v>571</c:v>
                </c:pt>
                <c:pt idx="224">
                  <c:v>572</c:v>
                </c:pt>
                <c:pt idx="225">
                  <c:v>573</c:v>
                </c:pt>
                <c:pt idx="226">
                  <c:v>574</c:v>
                </c:pt>
                <c:pt idx="227">
                  <c:v>575</c:v>
                </c:pt>
                <c:pt idx="228">
                  <c:v>576</c:v>
                </c:pt>
                <c:pt idx="229">
                  <c:v>577</c:v>
                </c:pt>
                <c:pt idx="230">
                  <c:v>578</c:v>
                </c:pt>
                <c:pt idx="231">
                  <c:v>579</c:v>
                </c:pt>
                <c:pt idx="232">
                  <c:v>580</c:v>
                </c:pt>
                <c:pt idx="233">
                  <c:v>581</c:v>
                </c:pt>
                <c:pt idx="234">
                  <c:v>582</c:v>
                </c:pt>
                <c:pt idx="235">
                  <c:v>583</c:v>
                </c:pt>
                <c:pt idx="236">
                  <c:v>584</c:v>
                </c:pt>
                <c:pt idx="237">
                  <c:v>585</c:v>
                </c:pt>
                <c:pt idx="238">
                  <c:v>586</c:v>
                </c:pt>
                <c:pt idx="239">
                  <c:v>587</c:v>
                </c:pt>
                <c:pt idx="240">
                  <c:v>588</c:v>
                </c:pt>
                <c:pt idx="241">
                  <c:v>589</c:v>
                </c:pt>
                <c:pt idx="242">
                  <c:v>590</c:v>
                </c:pt>
                <c:pt idx="243">
                  <c:v>591</c:v>
                </c:pt>
                <c:pt idx="244">
                  <c:v>592</c:v>
                </c:pt>
                <c:pt idx="245">
                  <c:v>593</c:v>
                </c:pt>
                <c:pt idx="246">
                  <c:v>594</c:v>
                </c:pt>
                <c:pt idx="247">
                  <c:v>595</c:v>
                </c:pt>
                <c:pt idx="248">
                  <c:v>596</c:v>
                </c:pt>
                <c:pt idx="249">
                  <c:v>597</c:v>
                </c:pt>
                <c:pt idx="250">
                  <c:v>598</c:v>
                </c:pt>
                <c:pt idx="251">
                  <c:v>599</c:v>
                </c:pt>
                <c:pt idx="252">
                  <c:v>600</c:v>
                </c:pt>
                <c:pt idx="253">
                  <c:v>601</c:v>
                </c:pt>
                <c:pt idx="254">
                  <c:v>602</c:v>
                </c:pt>
                <c:pt idx="255">
                  <c:v>603</c:v>
                </c:pt>
                <c:pt idx="256">
                  <c:v>604</c:v>
                </c:pt>
                <c:pt idx="257">
                  <c:v>605</c:v>
                </c:pt>
                <c:pt idx="258">
                  <c:v>606</c:v>
                </c:pt>
                <c:pt idx="259">
                  <c:v>607</c:v>
                </c:pt>
                <c:pt idx="260">
                  <c:v>608</c:v>
                </c:pt>
                <c:pt idx="261">
                  <c:v>609</c:v>
                </c:pt>
                <c:pt idx="262">
                  <c:v>610</c:v>
                </c:pt>
                <c:pt idx="263">
                  <c:v>611</c:v>
                </c:pt>
                <c:pt idx="264">
                  <c:v>612</c:v>
                </c:pt>
                <c:pt idx="265">
                  <c:v>613</c:v>
                </c:pt>
                <c:pt idx="266">
                  <c:v>614</c:v>
                </c:pt>
                <c:pt idx="267">
                  <c:v>615</c:v>
                </c:pt>
                <c:pt idx="268">
                  <c:v>616</c:v>
                </c:pt>
                <c:pt idx="269">
                  <c:v>617</c:v>
                </c:pt>
                <c:pt idx="270">
                  <c:v>618</c:v>
                </c:pt>
                <c:pt idx="271">
                  <c:v>619</c:v>
                </c:pt>
                <c:pt idx="272">
                  <c:v>620</c:v>
                </c:pt>
                <c:pt idx="273">
                  <c:v>621</c:v>
                </c:pt>
                <c:pt idx="274">
                  <c:v>622</c:v>
                </c:pt>
                <c:pt idx="275">
                  <c:v>623</c:v>
                </c:pt>
                <c:pt idx="276">
                  <c:v>624</c:v>
                </c:pt>
                <c:pt idx="277">
                  <c:v>625</c:v>
                </c:pt>
                <c:pt idx="278">
                  <c:v>626</c:v>
                </c:pt>
                <c:pt idx="279">
                  <c:v>627</c:v>
                </c:pt>
                <c:pt idx="280">
                  <c:v>628</c:v>
                </c:pt>
                <c:pt idx="281">
                  <c:v>629</c:v>
                </c:pt>
                <c:pt idx="282">
                  <c:v>630</c:v>
                </c:pt>
                <c:pt idx="283">
                  <c:v>631</c:v>
                </c:pt>
                <c:pt idx="284">
                  <c:v>632</c:v>
                </c:pt>
                <c:pt idx="285">
                  <c:v>633</c:v>
                </c:pt>
                <c:pt idx="286">
                  <c:v>634</c:v>
                </c:pt>
                <c:pt idx="287">
                  <c:v>635</c:v>
                </c:pt>
                <c:pt idx="288">
                  <c:v>636</c:v>
                </c:pt>
                <c:pt idx="289">
                  <c:v>637</c:v>
                </c:pt>
                <c:pt idx="290">
                  <c:v>638</c:v>
                </c:pt>
                <c:pt idx="291">
                  <c:v>639</c:v>
                </c:pt>
                <c:pt idx="292">
                  <c:v>640</c:v>
                </c:pt>
                <c:pt idx="293">
                  <c:v>641</c:v>
                </c:pt>
                <c:pt idx="294">
                  <c:v>642</c:v>
                </c:pt>
                <c:pt idx="295">
                  <c:v>643</c:v>
                </c:pt>
                <c:pt idx="296">
                  <c:v>644</c:v>
                </c:pt>
                <c:pt idx="297">
                  <c:v>645</c:v>
                </c:pt>
                <c:pt idx="298">
                  <c:v>646</c:v>
                </c:pt>
                <c:pt idx="299">
                  <c:v>647</c:v>
                </c:pt>
                <c:pt idx="300">
                  <c:v>648</c:v>
                </c:pt>
                <c:pt idx="301">
                  <c:v>649</c:v>
                </c:pt>
                <c:pt idx="302">
                  <c:v>650</c:v>
                </c:pt>
                <c:pt idx="303">
                  <c:v>651</c:v>
                </c:pt>
                <c:pt idx="304">
                  <c:v>652</c:v>
                </c:pt>
                <c:pt idx="305">
                  <c:v>653</c:v>
                </c:pt>
                <c:pt idx="306">
                  <c:v>654</c:v>
                </c:pt>
                <c:pt idx="307">
                  <c:v>655</c:v>
                </c:pt>
                <c:pt idx="308">
                  <c:v>656</c:v>
                </c:pt>
              </c:numCache>
            </c:numRef>
          </c:xVal>
          <c:yVal>
            <c:numRef>
              <c:f>Graph!$G$350:$G$656</c:f>
              <c:numCache>
                <c:formatCode>General</c:formatCode>
                <c:ptCount val="3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4-4BAD-959C-2C9621277F0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Graph!$A$349:$A$657</c:f>
              <c:numCache>
                <c:formatCode>General</c:formatCode>
                <c:ptCount val="309"/>
                <c:pt idx="0">
                  <c:v>348</c:v>
                </c:pt>
                <c:pt idx="1">
                  <c:v>349</c:v>
                </c:pt>
                <c:pt idx="2">
                  <c:v>350</c:v>
                </c:pt>
                <c:pt idx="3">
                  <c:v>351</c:v>
                </c:pt>
                <c:pt idx="4">
                  <c:v>352</c:v>
                </c:pt>
                <c:pt idx="5">
                  <c:v>353</c:v>
                </c:pt>
                <c:pt idx="6">
                  <c:v>354</c:v>
                </c:pt>
                <c:pt idx="7">
                  <c:v>355</c:v>
                </c:pt>
                <c:pt idx="8">
                  <c:v>356</c:v>
                </c:pt>
                <c:pt idx="9">
                  <c:v>357</c:v>
                </c:pt>
                <c:pt idx="10">
                  <c:v>358</c:v>
                </c:pt>
                <c:pt idx="11">
                  <c:v>359</c:v>
                </c:pt>
                <c:pt idx="12">
                  <c:v>360</c:v>
                </c:pt>
                <c:pt idx="13">
                  <c:v>361</c:v>
                </c:pt>
                <c:pt idx="14">
                  <c:v>362</c:v>
                </c:pt>
                <c:pt idx="15">
                  <c:v>363</c:v>
                </c:pt>
                <c:pt idx="16">
                  <c:v>364</c:v>
                </c:pt>
                <c:pt idx="17">
                  <c:v>365</c:v>
                </c:pt>
                <c:pt idx="18">
                  <c:v>366</c:v>
                </c:pt>
                <c:pt idx="19">
                  <c:v>367</c:v>
                </c:pt>
                <c:pt idx="20">
                  <c:v>368</c:v>
                </c:pt>
                <c:pt idx="21">
                  <c:v>369</c:v>
                </c:pt>
                <c:pt idx="22">
                  <c:v>370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374</c:v>
                </c:pt>
                <c:pt idx="27">
                  <c:v>375</c:v>
                </c:pt>
                <c:pt idx="28">
                  <c:v>376</c:v>
                </c:pt>
                <c:pt idx="29">
                  <c:v>377</c:v>
                </c:pt>
                <c:pt idx="30">
                  <c:v>378</c:v>
                </c:pt>
                <c:pt idx="31">
                  <c:v>379</c:v>
                </c:pt>
                <c:pt idx="32">
                  <c:v>380</c:v>
                </c:pt>
                <c:pt idx="33">
                  <c:v>381</c:v>
                </c:pt>
                <c:pt idx="34">
                  <c:v>382</c:v>
                </c:pt>
                <c:pt idx="35">
                  <c:v>383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387</c:v>
                </c:pt>
                <c:pt idx="40">
                  <c:v>388</c:v>
                </c:pt>
                <c:pt idx="41">
                  <c:v>389</c:v>
                </c:pt>
                <c:pt idx="42">
                  <c:v>390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394</c:v>
                </c:pt>
                <c:pt idx="47">
                  <c:v>395</c:v>
                </c:pt>
                <c:pt idx="48">
                  <c:v>396</c:v>
                </c:pt>
                <c:pt idx="49">
                  <c:v>397</c:v>
                </c:pt>
                <c:pt idx="50">
                  <c:v>398</c:v>
                </c:pt>
                <c:pt idx="51">
                  <c:v>399</c:v>
                </c:pt>
                <c:pt idx="52">
                  <c:v>400</c:v>
                </c:pt>
                <c:pt idx="53">
                  <c:v>401</c:v>
                </c:pt>
                <c:pt idx="54">
                  <c:v>402</c:v>
                </c:pt>
                <c:pt idx="55">
                  <c:v>403</c:v>
                </c:pt>
                <c:pt idx="56">
                  <c:v>404</c:v>
                </c:pt>
                <c:pt idx="57">
                  <c:v>405</c:v>
                </c:pt>
                <c:pt idx="58">
                  <c:v>406</c:v>
                </c:pt>
                <c:pt idx="59">
                  <c:v>407</c:v>
                </c:pt>
                <c:pt idx="60">
                  <c:v>408</c:v>
                </c:pt>
                <c:pt idx="61">
                  <c:v>409</c:v>
                </c:pt>
                <c:pt idx="62">
                  <c:v>410</c:v>
                </c:pt>
                <c:pt idx="63">
                  <c:v>411</c:v>
                </c:pt>
                <c:pt idx="64">
                  <c:v>412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419</c:v>
                </c:pt>
                <c:pt idx="72">
                  <c:v>420</c:v>
                </c:pt>
                <c:pt idx="73">
                  <c:v>421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425</c:v>
                </c:pt>
                <c:pt idx="78">
                  <c:v>426</c:v>
                </c:pt>
                <c:pt idx="79">
                  <c:v>427</c:v>
                </c:pt>
                <c:pt idx="80">
                  <c:v>428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432</c:v>
                </c:pt>
                <c:pt idx="85">
                  <c:v>433</c:v>
                </c:pt>
                <c:pt idx="86">
                  <c:v>434</c:v>
                </c:pt>
                <c:pt idx="87">
                  <c:v>435</c:v>
                </c:pt>
                <c:pt idx="88">
                  <c:v>436</c:v>
                </c:pt>
                <c:pt idx="89">
                  <c:v>437</c:v>
                </c:pt>
                <c:pt idx="90">
                  <c:v>438</c:v>
                </c:pt>
                <c:pt idx="91">
                  <c:v>439</c:v>
                </c:pt>
                <c:pt idx="92">
                  <c:v>440</c:v>
                </c:pt>
                <c:pt idx="93">
                  <c:v>441</c:v>
                </c:pt>
                <c:pt idx="94">
                  <c:v>442</c:v>
                </c:pt>
                <c:pt idx="95">
                  <c:v>443</c:v>
                </c:pt>
                <c:pt idx="96">
                  <c:v>444</c:v>
                </c:pt>
                <c:pt idx="97">
                  <c:v>445</c:v>
                </c:pt>
                <c:pt idx="98">
                  <c:v>446</c:v>
                </c:pt>
                <c:pt idx="99">
                  <c:v>447</c:v>
                </c:pt>
                <c:pt idx="100">
                  <c:v>448</c:v>
                </c:pt>
                <c:pt idx="101">
                  <c:v>449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453</c:v>
                </c:pt>
                <c:pt idx="106">
                  <c:v>454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460</c:v>
                </c:pt>
                <c:pt idx="113">
                  <c:v>461</c:v>
                </c:pt>
                <c:pt idx="114">
                  <c:v>462</c:v>
                </c:pt>
                <c:pt idx="115">
                  <c:v>463</c:v>
                </c:pt>
                <c:pt idx="116">
                  <c:v>464</c:v>
                </c:pt>
                <c:pt idx="117">
                  <c:v>465</c:v>
                </c:pt>
                <c:pt idx="118">
                  <c:v>466</c:v>
                </c:pt>
                <c:pt idx="119">
                  <c:v>467</c:v>
                </c:pt>
                <c:pt idx="120">
                  <c:v>468</c:v>
                </c:pt>
                <c:pt idx="121">
                  <c:v>469</c:v>
                </c:pt>
                <c:pt idx="122">
                  <c:v>470</c:v>
                </c:pt>
                <c:pt idx="123">
                  <c:v>471</c:v>
                </c:pt>
                <c:pt idx="124">
                  <c:v>472</c:v>
                </c:pt>
                <c:pt idx="125">
                  <c:v>473</c:v>
                </c:pt>
                <c:pt idx="126">
                  <c:v>474</c:v>
                </c:pt>
                <c:pt idx="127">
                  <c:v>475</c:v>
                </c:pt>
                <c:pt idx="128">
                  <c:v>476</c:v>
                </c:pt>
                <c:pt idx="129">
                  <c:v>477</c:v>
                </c:pt>
                <c:pt idx="130">
                  <c:v>478</c:v>
                </c:pt>
                <c:pt idx="131">
                  <c:v>479</c:v>
                </c:pt>
                <c:pt idx="132">
                  <c:v>480</c:v>
                </c:pt>
                <c:pt idx="133">
                  <c:v>481</c:v>
                </c:pt>
                <c:pt idx="134">
                  <c:v>482</c:v>
                </c:pt>
                <c:pt idx="135">
                  <c:v>483</c:v>
                </c:pt>
                <c:pt idx="136">
                  <c:v>484</c:v>
                </c:pt>
                <c:pt idx="137">
                  <c:v>485</c:v>
                </c:pt>
                <c:pt idx="138">
                  <c:v>486</c:v>
                </c:pt>
                <c:pt idx="139">
                  <c:v>487</c:v>
                </c:pt>
                <c:pt idx="140">
                  <c:v>488</c:v>
                </c:pt>
                <c:pt idx="141">
                  <c:v>489</c:v>
                </c:pt>
                <c:pt idx="142">
                  <c:v>490</c:v>
                </c:pt>
                <c:pt idx="143">
                  <c:v>491</c:v>
                </c:pt>
                <c:pt idx="144">
                  <c:v>492</c:v>
                </c:pt>
                <c:pt idx="145">
                  <c:v>493</c:v>
                </c:pt>
                <c:pt idx="146">
                  <c:v>494</c:v>
                </c:pt>
                <c:pt idx="147">
                  <c:v>495</c:v>
                </c:pt>
                <c:pt idx="148">
                  <c:v>496</c:v>
                </c:pt>
                <c:pt idx="149">
                  <c:v>497</c:v>
                </c:pt>
                <c:pt idx="150">
                  <c:v>498</c:v>
                </c:pt>
                <c:pt idx="151">
                  <c:v>499</c:v>
                </c:pt>
                <c:pt idx="152">
                  <c:v>500</c:v>
                </c:pt>
                <c:pt idx="153">
                  <c:v>501</c:v>
                </c:pt>
                <c:pt idx="154">
                  <c:v>502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506</c:v>
                </c:pt>
                <c:pt idx="159">
                  <c:v>507</c:v>
                </c:pt>
                <c:pt idx="160">
                  <c:v>508</c:v>
                </c:pt>
                <c:pt idx="161">
                  <c:v>509</c:v>
                </c:pt>
                <c:pt idx="162">
                  <c:v>510</c:v>
                </c:pt>
                <c:pt idx="163">
                  <c:v>511</c:v>
                </c:pt>
                <c:pt idx="164">
                  <c:v>512</c:v>
                </c:pt>
                <c:pt idx="165">
                  <c:v>513</c:v>
                </c:pt>
                <c:pt idx="166">
                  <c:v>514</c:v>
                </c:pt>
                <c:pt idx="167">
                  <c:v>515</c:v>
                </c:pt>
                <c:pt idx="168">
                  <c:v>516</c:v>
                </c:pt>
                <c:pt idx="169">
                  <c:v>517</c:v>
                </c:pt>
                <c:pt idx="170">
                  <c:v>518</c:v>
                </c:pt>
                <c:pt idx="171">
                  <c:v>519</c:v>
                </c:pt>
                <c:pt idx="172">
                  <c:v>520</c:v>
                </c:pt>
                <c:pt idx="173">
                  <c:v>521</c:v>
                </c:pt>
                <c:pt idx="174">
                  <c:v>522</c:v>
                </c:pt>
                <c:pt idx="175">
                  <c:v>523</c:v>
                </c:pt>
                <c:pt idx="176">
                  <c:v>524</c:v>
                </c:pt>
                <c:pt idx="177">
                  <c:v>525</c:v>
                </c:pt>
                <c:pt idx="178">
                  <c:v>526</c:v>
                </c:pt>
                <c:pt idx="179">
                  <c:v>527</c:v>
                </c:pt>
                <c:pt idx="180">
                  <c:v>528</c:v>
                </c:pt>
                <c:pt idx="181">
                  <c:v>529</c:v>
                </c:pt>
                <c:pt idx="182">
                  <c:v>530</c:v>
                </c:pt>
                <c:pt idx="183">
                  <c:v>531</c:v>
                </c:pt>
                <c:pt idx="184">
                  <c:v>532</c:v>
                </c:pt>
                <c:pt idx="185">
                  <c:v>533</c:v>
                </c:pt>
                <c:pt idx="186">
                  <c:v>534</c:v>
                </c:pt>
                <c:pt idx="187">
                  <c:v>535</c:v>
                </c:pt>
                <c:pt idx="188">
                  <c:v>536</c:v>
                </c:pt>
                <c:pt idx="189">
                  <c:v>537</c:v>
                </c:pt>
                <c:pt idx="190">
                  <c:v>538</c:v>
                </c:pt>
                <c:pt idx="191">
                  <c:v>539</c:v>
                </c:pt>
                <c:pt idx="192">
                  <c:v>540</c:v>
                </c:pt>
                <c:pt idx="193">
                  <c:v>541</c:v>
                </c:pt>
                <c:pt idx="194">
                  <c:v>542</c:v>
                </c:pt>
                <c:pt idx="195">
                  <c:v>543</c:v>
                </c:pt>
                <c:pt idx="196">
                  <c:v>544</c:v>
                </c:pt>
                <c:pt idx="197">
                  <c:v>545</c:v>
                </c:pt>
                <c:pt idx="198">
                  <c:v>546</c:v>
                </c:pt>
                <c:pt idx="199">
                  <c:v>547</c:v>
                </c:pt>
                <c:pt idx="200">
                  <c:v>548</c:v>
                </c:pt>
                <c:pt idx="201">
                  <c:v>549</c:v>
                </c:pt>
                <c:pt idx="202">
                  <c:v>550</c:v>
                </c:pt>
                <c:pt idx="203">
                  <c:v>551</c:v>
                </c:pt>
                <c:pt idx="204">
                  <c:v>552</c:v>
                </c:pt>
                <c:pt idx="205">
                  <c:v>553</c:v>
                </c:pt>
                <c:pt idx="206">
                  <c:v>554</c:v>
                </c:pt>
                <c:pt idx="207">
                  <c:v>555</c:v>
                </c:pt>
                <c:pt idx="208">
                  <c:v>556</c:v>
                </c:pt>
                <c:pt idx="209">
                  <c:v>557</c:v>
                </c:pt>
                <c:pt idx="210">
                  <c:v>558</c:v>
                </c:pt>
                <c:pt idx="211">
                  <c:v>559</c:v>
                </c:pt>
                <c:pt idx="212">
                  <c:v>560</c:v>
                </c:pt>
                <c:pt idx="213">
                  <c:v>561</c:v>
                </c:pt>
                <c:pt idx="214">
                  <c:v>562</c:v>
                </c:pt>
                <c:pt idx="215">
                  <c:v>563</c:v>
                </c:pt>
                <c:pt idx="216">
                  <c:v>564</c:v>
                </c:pt>
                <c:pt idx="217">
                  <c:v>565</c:v>
                </c:pt>
                <c:pt idx="218">
                  <c:v>566</c:v>
                </c:pt>
                <c:pt idx="219">
                  <c:v>567</c:v>
                </c:pt>
                <c:pt idx="220">
                  <c:v>568</c:v>
                </c:pt>
                <c:pt idx="221">
                  <c:v>569</c:v>
                </c:pt>
                <c:pt idx="222">
                  <c:v>570</c:v>
                </c:pt>
                <c:pt idx="223">
                  <c:v>571</c:v>
                </c:pt>
                <c:pt idx="224">
                  <c:v>572</c:v>
                </c:pt>
                <c:pt idx="225">
                  <c:v>573</c:v>
                </c:pt>
                <c:pt idx="226">
                  <c:v>574</c:v>
                </c:pt>
                <c:pt idx="227">
                  <c:v>575</c:v>
                </c:pt>
                <c:pt idx="228">
                  <c:v>576</c:v>
                </c:pt>
                <c:pt idx="229">
                  <c:v>577</c:v>
                </c:pt>
                <c:pt idx="230">
                  <c:v>578</c:v>
                </c:pt>
                <c:pt idx="231">
                  <c:v>579</c:v>
                </c:pt>
                <c:pt idx="232">
                  <c:v>580</c:v>
                </c:pt>
                <c:pt idx="233">
                  <c:v>581</c:v>
                </c:pt>
                <c:pt idx="234">
                  <c:v>582</c:v>
                </c:pt>
                <c:pt idx="235">
                  <c:v>583</c:v>
                </c:pt>
                <c:pt idx="236">
                  <c:v>584</c:v>
                </c:pt>
                <c:pt idx="237">
                  <c:v>585</c:v>
                </c:pt>
                <c:pt idx="238">
                  <c:v>586</c:v>
                </c:pt>
                <c:pt idx="239">
                  <c:v>587</c:v>
                </c:pt>
                <c:pt idx="240">
                  <c:v>588</c:v>
                </c:pt>
                <c:pt idx="241">
                  <c:v>589</c:v>
                </c:pt>
                <c:pt idx="242">
                  <c:v>590</c:v>
                </c:pt>
                <c:pt idx="243">
                  <c:v>591</c:v>
                </c:pt>
                <c:pt idx="244">
                  <c:v>592</c:v>
                </c:pt>
                <c:pt idx="245">
                  <c:v>593</c:v>
                </c:pt>
                <c:pt idx="246">
                  <c:v>594</c:v>
                </c:pt>
                <c:pt idx="247">
                  <c:v>595</c:v>
                </c:pt>
                <c:pt idx="248">
                  <c:v>596</c:v>
                </c:pt>
                <c:pt idx="249">
                  <c:v>597</c:v>
                </c:pt>
                <c:pt idx="250">
                  <c:v>598</c:v>
                </c:pt>
                <c:pt idx="251">
                  <c:v>599</c:v>
                </c:pt>
                <c:pt idx="252">
                  <c:v>600</c:v>
                </c:pt>
                <c:pt idx="253">
                  <c:v>601</c:v>
                </c:pt>
                <c:pt idx="254">
                  <c:v>602</c:v>
                </c:pt>
                <c:pt idx="255">
                  <c:v>603</c:v>
                </c:pt>
                <c:pt idx="256">
                  <c:v>604</c:v>
                </c:pt>
                <c:pt idx="257">
                  <c:v>605</c:v>
                </c:pt>
                <c:pt idx="258">
                  <c:v>606</c:v>
                </c:pt>
                <c:pt idx="259">
                  <c:v>607</c:v>
                </c:pt>
                <c:pt idx="260">
                  <c:v>608</c:v>
                </c:pt>
                <c:pt idx="261">
                  <c:v>609</c:v>
                </c:pt>
                <c:pt idx="262">
                  <c:v>610</c:v>
                </c:pt>
                <c:pt idx="263">
                  <c:v>611</c:v>
                </c:pt>
                <c:pt idx="264">
                  <c:v>612</c:v>
                </c:pt>
                <c:pt idx="265">
                  <c:v>613</c:v>
                </c:pt>
                <c:pt idx="266">
                  <c:v>614</c:v>
                </c:pt>
                <c:pt idx="267">
                  <c:v>615</c:v>
                </c:pt>
                <c:pt idx="268">
                  <c:v>616</c:v>
                </c:pt>
                <c:pt idx="269">
                  <c:v>617</c:v>
                </c:pt>
                <c:pt idx="270">
                  <c:v>618</c:v>
                </c:pt>
                <c:pt idx="271">
                  <c:v>619</c:v>
                </c:pt>
                <c:pt idx="272">
                  <c:v>620</c:v>
                </c:pt>
                <c:pt idx="273">
                  <c:v>621</c:v>
                </c:pt>
                <c:pt idx="274">
                  <c:v>622</c:v>
                </c:pt>
                <c:pt idx="275">
                  <c:v>623</c:v>
                </c:pt>
                <c:pt idx="276">
                  <c:v>624</c:v>
                </c:pt>
                <c:pt idx="277">
                  <c:v>625</c:v>
                </c:pt>
                <c:pt idx="278">
                  <c:v>626</c:v>
                </c:pt>
                <c:pt idx="279">
                  <c:v>627</c:v>
                </c:pt>
                <c:pt idx="280">
                  <c:v>628</c:v>
                </c:pt>
                <c:pt idx="281">
                  <c:v>629</c:v>
                </c:pt>
                <c:pt idx="282">
                  <c:v>630</c:v>
                </c:pt>
                <c:pt idx="283">
                  <c:v>631</c:v>
                </c:pt>
                <c:pt idx="284">
                  <c:v>632</c:v>
                </c:pt>
                <c:pt idx="285">
                  <c:v>633</c:v>
                </c:pt>
                <c:pt idx="286">
                  <c:v>634</c:v>
                </c:pt>
                <c:pt idx="287">
                  <c:v>635</c:v>
                </c:pt>
                <c:pt idx="288">
                  <c:v>636</c:v>
                </c:pt>
                <c:pt idx="289">
                  <c:v>637</c:v>
                </c:pt>
                <c:pt idx="290">
                  <c:v>638</c:v>
                </c:pt>
                <c:pt idx="291">
                  <c:v>639</c:v>
                </c:pt>
                <c:pt idx="292">
                  <c:v>640</c:v>
                </c:pt>
                <c:pt idx="293">
                  <c:v>641</c:v>
                </c:pt>
                <c:pt idx="294">
                  <c:v>642</c:v>
                </c:pt>
                <c:pt idx="295">
                  <c:v>643</c:v>
                </c:pt>
                <c:pt idx="296">
                  <c:v>644</c:v>
                </c:pt>
                <c:pt idx="297">
                  <c:v>645</c:v>
                </c:pt>
                <c:pt idx="298">
                  <c:v>646</c:v>
                </c:pt>
                <c:pt idx="299">
                  <c:v>647</c:v>
                </c:pt>
                <c:pt idx="300">
                  <c:v>648</c:v>
                </c:pt>
                <c:pt idx="301">
                  <c:v>649</c:v>
                </c:pt>
                <c:pt idx="302">
                  <c:v>650</c:v>
                </c:pt>
                <c:pt idx="303">
                  <c:v>651</c:v>
                </c:pt>
                <c:pt idx="304">
                  <c:v>652</c:v>
                </c:pt>
                <c:pt idx="305">
                  <c:v>653</c:v>
                </c:pt>
                <c:pt idx="306">
                  <c:v>654</c:v>
                </c:pt>
                <c:pt idx="307">
                  <c:v>655</c:v>
                </c:pt>
                <c:pt idx="308">
                  <c:v>656</c:v>
                </c:pt>
              </c:numCache>
            </c:numRef>
          </c:xVal>
          <c:yVal>
            <c:numRef>
              <c:f>Graph!$H$350:$H$656</c:f>
              <c:numCache>
                <c:formatCode>General</c:formatCode>
                <c:ptCount val="3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4-4BAD-959C-2C962127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5952"/>
        <c:axId val="452286432"/>
      </c:scatterChart>
      <c:valAx>
        <c:axId val="452285952"/>
        <c:scaling>
          <c:orientation val="minMax"/>
          <c:max val="656"/>
          <c:min val="348"/>
        </c:scaling>
        <c:delete val="0"/>
        <c:axPos val="b"/>
        <c:numFmt formatCode="General" sourceLinked="1"/>
        <c:majorTickMark val="out"/>
        <c:minorTickMark val="none"/>
        <c:tickLblPos val="nextTo"/>
        <c:crossAx val="452286432"/>
        <c:crosses val="autoZero"/>
        <c:crossBetween val="midCat"/>
      </c:valAx>
      <c:valAx>
        <c:axId val="452286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228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Graph!$A$659:$A$939</c:f>
              <c:numCache>
                <c:formatCode>General</c:formatCode>
                <c:ptCount val="281"/>
                <c:pt idx="0">
                  <c:v>658</c:v>
                </c:pt>
                <c:pt idx="1">
                  <c:v>659</c:v>
                </c:pt>
                <c:pt idx="2">
                  <c:v>660</c:v>
                </c:pt>
                <c:pt idx="3">
                  <c:v>661</c:v>
                </c:pt>
                <c:pt idx="4">
                  <c:v>662</c:v>
                </c:pt>
                <c:pt idx="5">
                  <c:v>663</c:v>
                </c:pt>
                <c:pt idx="6">
                  <c:v>664</c:v>
                </c:pt>
                <c:pt idx="7">
                  <c:v>665</c:v>
                </c:pt>
                <c:pt idx="8">
                  <c:v>666</c:v>
                </c:pt>
                <c:pt idx="9">
                  <c:v>667</c:v>
                </c:pt>
                <c:pt idx="10">
                  <c:v>668</c:v>
                </c:pt>
                <c:pt idx="11">
                  <c:v>669</c:v>
                </c:pt>
                <c:pt idx="12">
                  <c:v>670</c:v>
                </c:pt>
                <c:pt idx="13">
                  <c:v>671</c:v>
                </c:pt>
                <c:pt idx="14">
                  <c:v>672</c:v>
                </c:pt>
                <c:pt idx="15">
                  <c:v>673</c:v>
                </c:pt>
                <c:pt idx="16">
                  <c:v>674</c:v>
                </c:pt>
                <c:pt idx="17">
                  <c:v>675</c:v>
                </c:pt>
                <c:pt idx="18">
                  <c:v>676</c:v>
                </c:pt>
                <c:pt idx="19">
                  <c:v>677</c:v>
                </c:pt>
                <c:pt idx="20">
                  <c:v>678</c:v>
                </c:pt>
                <c:pt idx="21">
                  <c:v>679</c:v>
                </c:pt>
                <c:pt idx="22">
                  <c:v>680</c:v>
                </c:pt>
                <c:pt idx="23">
                  <c:v>681</c:v>
                </c:pt>
                <c:pt idx="24">
                  <c:v>682</c:v>
                </c:pt>
                <c:pt idx="25">
                  <c:v>683</c:v>
                </c:pt>
                <c:pt idx="26">
                  <c:v>684</c:v>
                </c:pt>
                <c:pt idx="27">
                  <c:v>685</c:v>
                </c:pt>
                <c:pt idx="28">
                  <c:v>686</c:v>
                </c:pt>
                <c:pt idx="29">
                  <c:v>687</c:v>
                </c:pt>
                <c:pt idx="30">
                  <c:v>688</c:v>
                </c:pt>
                <c:pt idx="31">
                  <c:v>689</c:v>
                </c:pt>
                <c:pt idx="32">
                  <c:v>690</c:v>
                </c:pt>
                <c:pt idx="33">
                  <c:v>691</c:v>
                </c:pt>
                <c:pt idx="34">
                  <c:v>692</c:v>
                </c:pt>
                <c:pt idx="35">
                  <c:v>693</c:v>
                </c:pt>
                <c:pt idx="36">
                  <c:v>694</c:v>
                </c:pt>
                <c:pt idx="37">
                  <c:v>695</c:v>
                </c:pt>
                <c:pt idx="38">
                  <c:v>696</c:v>
                </c:pt>
                <c:pt idx="39">
                  <c:v>697</c:v>
                </c:pt>
                <c:pt idx="40">
                  <c:v>698</c:v>
                </c:pt>
                <c:pt idx="41">
                  <c:v>699</c:v>
                </c:pt>
                <c:pt idx="42">
                  <c:v>700</c:v>
                </c:pt>
                <c:pt idx="43">
                  <c:v>701</c:v>
                </c:pt>
                <c:pt idx="44">
                  <c:v>702</c:v>
                </c:pt>
                <c:pt idx="45">
                  <c:v>703</c:v>
                </c:pt>
                <c:pt idx="46">
                  <c:v>704</c:v>
                </c:pt>
                <c:pt idx="47">
                  <c:v>705</c:v>
                </c:pt>
                <c:pt idx="48">
                  <c:v>706</c:v>
                </c:pt>
                <c:pt idx="49">
                  <c:v>707</c:v>
                </c:pt>
                <c:pt idx="50">
                  <c:v>708</c:v>
                </c:pt>
                <c:pt idx="51">
                  <c:v>709</c:v>
                </c:pt>
                <c:pt idx="52">
                  <c:v>710</c:v>
                </c:pt>
                <c:pt idx="53">
                  <c:v>711</c:v>
                </c:pt>
                <c:pt idx="54">
                  <c:v>712</c:v>
                </c:pt>
                <c:pt idx="55">
                  <c:v>713</c:v>
                </c:pt>
                <c:pt idx="56">
                  <c:v>714</c:v>
                </c:pt>
                <c:pt idx="57">
                  <c:v>715</c:v>
                </c:pt>
                <c:pt idx="58">
                  <c:v>716</c:v>
                </c:pt>
                <c:pt idx="59">
                  <c:v>717</c:v>
                </c:pt>
                <c:pt idx="60">
                  <c:v>718</c:v>
                </c:pt>
                <c:pt idx="61">
                  <c:v>719</c:v>
                </c:pt>
                <c:pt idx="62">
                  <c:v>720</c:v>
                </c:pt>
                <c:pt idx="63">
                  <c:v>721</c:v>
                </c:pt>
                <c:pt idx="64">
                  <c:v>722</c:v>
                </c:pt>
                <c:pt idx="65">
                  <c:v>723</c:v>
                </c:pt>
                <c:pt idx="66">
                  <c:v>724</c:v>
                </c:pt>
                <c:pt idx="67">
                  <c:v>725</c:v>
                </c:pt>
                <c:pt idx="68">
                  <c:v>726</c:v>
                </c:pt>
                <c:pt idx="69">
                  <c:v>727</c:v>
                </c:pt>
                <c:pt idx="70">
                  <c:v>728</c:v>
                </c:pt>
                <c:pt idx="71">
                  <c:v>729</c:v>
                </c:pt>
                <c:pt idx="72">
                  <c:v>730</c:v>
                </c:pt>
                <c:pt idx="73">
                  <c:v>731</c:v>
                </c:pt>
                <c:pt idx="74">
                  <c:v>732</c:v>
                </c:pt>
                <c:pt idx="75">
                  <c:v>733</c:v>
                </c:pt>
                <c:pt idx="76">
                  <c:v>734</c:v>
                </c:pt>
                <c:pt idx="77">
                  <c:v>735</c:v>
                </c:pt>
                <c:pt idx="78">
                  <c:v>736</c:v>
                </c:pt>
                <c:pt idx="79">
                  <c:v>737</c:v>
                </c:pt>
                <c:pt idx="80">
                  <c:v>738</c:v>
                </c:pt>
                <c:pt idx="81">
                  <c:v>739</c:v>
                </c:pt>
                <c:pt idx="82">
                  <c:v>740</c:v>
                </c:pt>
                <c:pt idx="83">
                  <c:v>741</c:v>
                </c:pt>
                <c:pt idx="84">
                  <c:v>742</c:v>
                </c:pt>
                <c:pt idx="85">
                  <c:v>743</c:v>
                </c:pt>
                <c:pt idx="86">
                  <c:v>744</c:v>
                </c:pt>
                <c:pt idx="87">
                  <c:v>745</c:v>
                </c:pt>
                <c:pt idx="88">
                  <c:v>746</c:v>
                </c:pt>
                <c:pt idx="89">
                  <c:v>747</c:v>
                </c:pt>
                <c:pt idx="90">
                  <c:v>748</c:v>
                </c:pt>
                <c:pt idx="91">
                  <c:v>749</c:v>
                </c:pt>
                <c:pt idx="92">
                  <c:v>750</c:v>
                </c:pt>
                <c:pt idx="93">
                  <c:v>751</c:v>
                </c:pt>
                <c:pt idx="94">
                  <c:v>752</c:v>
                </c:pt>
                <c:pt idx="95">
                  <c:v>753</c:v>
                </c:pt>
                <c:pt idx="96">
                  <c:v>754</c:v>
                </c:pt>
                <c:pt idx="97">
                  <c:v>755</c:v>
                </c:pt>
                <c:pt idx="98">
                  <c:v>756</c:v>
                </c:pt>
                <c:pt idx="99">
                  <c:v>757</c:v>
                </c:pt>
                <c:pt idx="100">
                  <c:v>758</c:v>
                </c:pt>
                <c:pt idx="101">
                  <c:v>759</c:v>
                </c:pt>
                <c:pt idx="102">
                  <c:v>760</c:v>
                </c:pt>
                <c:pt idx="103">
                  <c:v>761</c:v>
                </c:pt>
                <c:pt idx="104">
                  <c:v>762</c:v>
                </c:pt>
                <c:pt idx="105">
                  <c:v>763</c:v>
                </c:pt>
                <c:pt idx="106">
                  <c:v>764</c:v>
                </c:pt>
                <c:pt idx="107">
                  <c:v>765</c:v>
                </c:pt>
                <c:pt idx="108">
                  <c:v>766</c:v>
                </c:pt>
                <c:pt idx="109">
                  <c:v>767</c:v>
                </c:pt>
                <c:pt idx="110">
                  <c:v>768</c:v>
                </c:pt>
                <c:pt idx="111">
                  <c:v>769</c:v>
                </c:pt>
                <c:pt idx="112">
                  <c:v>770</c:v>
                </c:pt>
                <c:pt idx="113">
                  <c:v>771</c:v>
                </c:pt>
                <c:pt idx="114">
                  <c:v>772</c:v>
                </c:pt>
                <c:pt idx="115">
                  <c:v>773</c:v>
                </c:pt>
                <c:pt idx="116">
                  <c:v>774</c:v>
                </c:pt>
                <c:pt idx="117">
                  <c:v>775</c:v>
                </c:pt>
                <c:pt idx="118">
                  <c:v>776</c:v>
                </c:pt>
                <c:pt idx="119">
                  <c:v>777</c:v>
                </c:pt>
                <c:pt idx="120">
                  <c:v>778</c:v>
                </c:pt>
                <c:pt idx="121">
                  <c:v>779</c:v>
                </c:pt>
                <c:pt idx="122">
                  <c:v>780</c:v>
                </c:pt>
                <c:pt idx="123">
                  <c:v>781</c:v>
                </c:pt>
                <c:pt idx="124">
                  <c:v>782</c:v>
                </c:pt>
                <c:pt idx="125">
                  <c:v>783</c:v>
                </c:pt>
                <c:pt idx="126">
                  <c:v>784</c:v>
                </c:pt>
                <c:pt idx="127">
                  <c:v>785</c:v>
                </c:pt>
                <c:pt idx="128">
                  <c:v>786</c:v>
                </c:pt>
                <c:pt idx="129">
                  <c:v>787</c:v>
                </c:pt>
                <c:pt idx="130">
                  <c:v>788</c:v>
                </c:pt>
                <c:pt idx="131">
                  <c:v>789</c:v>
                </c:pt>
                <c:pt idx="132">
                  <c:v>790</c:v>
                </c:pt>
                <c:pt idx="133">
                  <c:v>791</c:v>
                </c:pt>
                <c:pt idx="134">
                  <c:v>792</c:v>
                </c:pt>
                <c:pt idx="135">
                  <c:v>793</c:v>
                </c:pt>
                <c:pt idx="136">
                  <c:v>794</c:v>
                </c:pt>
                <c:pt idx="137">
                  <c:v>795</c:v>
                </c:pt>
                <c:pt idx="138">
                  <c:v>796</c:v>
                </c:pt>
                <c:pt idx="139">
                  <c:v>797</c:v>
                </c:pt>
                <c:pt idx="140">
                  <c:v>798</c:v>
                </c:pt>
                <c:pt idx="141">
                  <c:v>799</c:v>
                </c:pt>
                <c:pt idx="142">
                  <c:v>800</c:v>
                </c:pt>
                <c:pt idx="143">
                  <c:v>801</c:v>
                </c:pt>
                <c:pt idx="144">
                  <c:v>802</c:v>
                </c:pt>
                <c:pt idx="145">
                  <c:v>803</c:v>
                </c:pt>
                <c:pt idx="146">
                  <c:v>804</c:v>
                </c:pt>
                <c:pt idx="147">
                  <c:v>805</c:v>
                </c:pt>
                <c:pt idx="148">
                  <c:v>806</c:v>
                </c:pt>
                <c:pt idx="149">
                  <c:v>807</c:v>
                </c:pt>
                <c:pt idx="150">
                  <c:v>808</c:v>
                </c:pt>
                <c:pt idx="151">
                  <c:v>809</c:v>
                </c:pt>
                <c:pt idx="152">
                  <c:v>810</c:v>
                </c:pt>
                <c:pt idx="153">
                  <c:v>811</c:v>
                </c:pt>
                <c:pt idx="154">
                  <c:v>812</c:v>
                </c:pt>
                <c:pt idx="155">
                  <c:v>813</c:v>
                </c:pt>
                <c:pt idx="156">
                  <c:v>814</c:v>
                </c:pt>
                <c:pt idx="157">
                  <c:v>815</c:v>
                </c:pt>
                <c:pt idx="158">
                  <c:v>816</c:v>
                </c:pt>
                <c:pt idx="159">
                  <c:v>817</c:v>
                </c:pt>
                <c:pt idx="160">
                  <c:v>818</c:v>
                </c:pt>
                <c:pt idx="161">
                  <c:v>819</c:v>
                </c:pt>
                <c:pt idx="162">
                  <c:v>820</c:v>
                </c:pt>
                <c:pt idx="163">
                  <c:v>821</c:v>
                </c:pt>
                <c:pt idx="164">
                  <c:v>822</c:v>
                </c:pt>
                <c:pt idx="165">
                  <c:v>823</c:v>
                </c:pt>
                <c:pt idx="166">
                  <c:v>824</c:v>
                </c:pt>
                <c:pt idx="167">
                  <c:v>825</c:v>
                </c:pt>
                <c:pt idx="168">
                  <c:v>826</c:v>
                </c:pt>
                <c:pt idx="169">
                  <c:v>827</c:v>
                </c:pt>
                <c:pt idx="170">
                  <c:v>828</c:v>
                </c:pt>
                <c:pt idx="171">
                  <c:v>829</c:v>
                </c:pt>
                <c:pt idx="172">
                  <c:v>830</c:v>
                </c:pt>
                <c:pt idx="173">
                  <c:v>831</c:v>
                </c:pt>
                <c:pt idx="174">
                  <c:v>832</c:v>
                </c:pt>
                <c:pt idx="175">
                  <c:v>833</c:v>
                </c:pt>
                <c:pt idx="176">
                  <c:v>834</c:v>
                </c:pt>
                <c:pt idx="177">
                  <c:v>835</c:v>
                </c:pt>
                <c:pt idx="178">
                  <c:v>836</c:v>
                </c:pt>
                <c:pt idx="179">
                  <c:v>837</c:v>
                </c:pt>
                <c:pt idx="180">
                  <c:v>838</c:v>
                </c:pt>
                <c:pt idx="181">
                  <c:v>839</c:v>
                </c:pt>
                <c:pt idx="182">
                  <c:v>840</c:v>
                </c:pt>
                <c:pt idx="183">
                  <c:v>841</c:v>
                </c:pt>
                <c:pt idx="184">
                  <c:v>842</c:v>
                </c:pt>
                <c:pt idx="185">
                  <c:v>843</c:v>
                </c:pt>
                <c:pt idx="186">
                  <c:v>844</c:v>
                </c:pt>
                <c:pt idx="187">
                  <c:v>845</c:v>
                </c:pt>
                <c:pt idx="188">
                  <c:v>846</c:v>
                </c:pt>
                <c:pt idx="189">
                  <c:v>847</c:v>
                </c:pt>
                <c:pt idx="190">
                  <c:v>848</c:v>
                </c:pt>
                <c:pt idx="191">
                  <c:v>849</c:v>
                </c:pt>
                <c:pt idx="192">
                  <c:v>850</c:v>
                </c:pt>
                <c:pt idx="193">
                  <c:v>851</c:v>
                </c:pt>
                <c:pt idx="194">
                  <c:v>852</c:v>
                </c:pt>
                <c:pt idx="195">
                  <c:v>853</c:v>
                </c:pt>
                <c:pt idx="196">
                  <c:v>854</c:v>
                </c:pt>
                <c:pt idx="197">
                  <c:v>855</c:v>
                </c:pt>
                <c:pt idx="198">
                  <c:v>856</c:v>
                </c:pt>
                <c:pt idx="199">
                  <c:v>857</c:v>
                </c:pt>
                <c:pt idx="200">
                  <c:v>858</c:v>
                </c:pt>
                <c:pt idx="201">
                  <c:v>859</c:v>
                </c:pt>
                <c:pt idx="202">
                  <c:v>860</c:v>
                </c:pt>
                <c:pt idx="203">
                  <c:v>861</c:v>
                </c:pt>
                <c:pt idx="204">
                  <c:v>862</c:v>
                </c:pt>
                <c:pt idx="205">
                  <c:v>863</c:v>
                </c:pt>
                <c:pt idx="206">
                  <c:v>864</c:v>
                </c:pt>
                <c:pt idx="207">
                  <c:v>865</c:v>
                </c:pt>
                <c:pt idx="208">
                  <c:v>866</c:v>
                </c:pt>
                <c:pt idx="209">
                  <c:v>867</c:v>
                </c:pt>
                <c:pt idx="210">
                  <c:v>868</c:v>
                </c:pt>
                <c:pt idx="211">
                  <c:v>869</c:v>
                </c:pt>
                <c:pt idx="212">
                  <c:v>870</c:v>
                </c:pt>
                <c:pt idx="213">
                  <c:v>871</c:v>
                </c:pt>
                <c:pt idx="214">
                  <c:v>872</c:v>
                </c:pt>
                <c:pt idx="215">
                  <c:v>873</c:v>
                </c:pt>
                <c:pt idx="216">
                  <c:v>874</c:v>
                </c:pt>
                <c:pt idx="217">
                  <c:v>875</c:v>
                </c:pt>
                <c:pt idx="218">
                  <c:v>876</c:v>
                </c:pt>
                <c:pt idx="219">
                  <c:v>877</c:v>
                </c:pt>
                <c:pt idx="220">
                  <c:v>878</c:v>
                </c:pt>
                <c:pt idx="221">
                  <c:v>879</c:v>
                </c:pt>
                <c:pt idx="222">
                  <c:v>880</c:v>
                </c:pt>
                <c:pt idx="223">
                  <c:v>881</c:v>
                </c:pt>
                <c:pt idx="224">
                  <c:v>882</c:v>
                </c:pt>
                <c:pt idx="225">
                  <c:v>883</c:v>
                </c:pt>
                <c:pt idx="226">
                  <c:v>884</c:v>
                </c:pt>
                <c:pt idx="227">
                  <c:v>885</c:v>
                </c:pt>
                <c:pt idx="228">
                  <c:v>886</c:v>
                </c:pt>
                <c:pt idx="229">
                  <c:v>887</c:v>
                </c:pt>
                <c:pt idx="230">
                  <c:v>888</c:v>
                </c:pt>
                <c:pt idx="231">
                  <c:v>889</c:v>
                </c:pt>
                <c:pt idx="232">
                  <c:v>890</c:v>
                </c:pt>
                <c:pt idx="233">
                  <c:v>891</c:v>
                </c:pt>
                <c:pt idx="234">
                  <c:v>892</c:v>
                </c:pt>
                <c:pt idx="235">
                  <c:v>893</c:v>
                </c:pt>
                <c:pt idx="236">
                  <c:v>894</c:v>
                </c:pt>
                <c:pt idx="237">
                  <c:v>895</c:v>
                </c:pt>
                <c:pt idx="238">
                  <c:v>896</c:v>
                </c:pt>
                <c:pt idx="239">
                  <c:v>897</c:v>
                </c:pt>
                <c:pt idx="240">
                  <c:v>898</c:v>
                </c:pt>
                <c:pt idx="241">
                  <c:v>899</c:v>
                </c:pt>
                <c:pt idx="242">
                  <c:v>900</c:v>
                </c:pt>
                <c:pt idx="243">
                  <c:v>901</c:v>
                </c:pt>
                <c:pt idx="244">
                  <c:v>902</c:v>
                </c:pt>
                <c:pt idx="245">
                  <c:v>903</c:v>
                </c:pt>
                <c:pt idx="246">
                  <c:v>904</c:v>
                </c:pt>
                <c:pt idx="247">
                  <c:v>905</c:v>
                </c:pt>
                <c:pt idx="248">
                  <c:v>906</c:v>
                </c:pt>
                <c:pt idx="249">
                  <c:v>907</c:v>
                </c:pt>
                <c:pt idx="250">
                  <c:v>908</c:v>
                </c:pt>
                <c:pt idx="251">
                  <c:v>909</c:v>
                </c:pt>
                <c:pt idx="252">
                  <c:v>910</c:v>
                </c:pt>
                <c:pt idx="253">
                  <c:v>911</c:v>
                </c:pt>
                <c:pt idx="254">
                  <c:v>912</c:v>
                </c:pt>
                <c:pt idx="255">
                  <c:v>913</c:v>
                </c:pt>
                <c:pt idx="256">
                  <c:v>914</c:v>
                </c:pt>
                <c:pt idx="257">
                  <c:v>915</c:v>
                </c:pt>
                <c:pt idx="258">
                  <c:v>916</c:v>
                </c:pt>
                <c:pt idx="259">
                  <c:v>917</c:v>
                </c:pt>
                <c:pt idx="260">
                  <c:v>918</c:v>
                </c:pt>
                <c:pt idx="261">
                  <c:v>919</c:v>
                </c:pt>
                <c:pt idx="262">
                  <c:v>920</c:v>
                </c:pt>
                <c:pt idx="263">
                  <c:v>921</c:v>
                </c:pt>
                <c:pt idx="264">
                  <c:v>922</c:v>
                </c:pt>
                <c:pt idx="265">
                  <c:v>923</c:v>
                </c:pt>
                <c:pt idx="266">
                  <c:v>924</c:v>
                </c:pt>
                <c:pt idx="267">
                  <c:v>925</c:v>
                </c:pt>
                <c:pt idx="268">
                  <c:v>926</c:v>
                </c:pt>
                <c:pt idx="269">
                  <c:v>927</c:v>
                </c:pt>
                <c:pt idx="270">
                  <c:v>928</c:v>
                </c:pt>
                <c:pt idx="271">
                  <c:v>929</c:v>
                </c:pt>
                <c:pt idx="272">
                  <c:v>930</c:v>
                </c:pt>
                <c:pt idx="273">
                  <c:v>931</c:v>
                </c:pt>
                <c:pt idx="274">
                  <c:v>932</c:v>
                </c:pt>
                <c:pt idx="275">
                  <c:v>933</c:v>
                </c:pt>
                <c:pt idx="276">
                  <c:v>934</c:v>
                </c:pt>
                <c:pt idx="277">
                  <c:v>935</c:v>
                </c:pt>
                <c:pt idx="278">
                  <c:v>936</c:v>
                </c:pt>
                <c:pt idx="279">
                  <c:v>937</c:v>
                </c:pt>
                <c:pt idx="280">
                  <c:v>938</c:v>
                </c:pt>
              </c:numCache>
            </c:numRef>
          </c:xVal>
          <c:yVal>
            <c:numRef>
              <c:f>Graph!$D$660:$D$938</c:f>
              <c:numCache>
                <c:formatCode>General</c:formatCode>
                <c:ptCount val="279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A-4422-AE76-24291AB870D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Graph!$A$659:$A$939</c:f>
              <c:numCache>
                <c:formatCode>General</c:formatCode>
                <c:ptCount val="281"/>
                <c:pt idx="0">
                  <c:v>658</c:v>
                </c:pt>
                <c:pt idx="1">
                  <c:v>659</c:v>
                </c:pt>
                <c:pt idx="2">
                  <c:v>660</c:v>
                </c:pt>
                <c:pt idx="3">
                  <c:v>661</c:v>
                </c:pt>
                <c:pt idx="4">
                  <c:v>662</c:v>
                </c:pt>
                <c:pt idx="5">
                  <c:v>663</c:v>
                </c:pt>
                <c:pt idx="6">
                  <c:v>664</c:v>
                </c:pt>
                <c:pt idx="7">
                  <c:v>665</c:v>
                </c:pt>
                <c:pt idx="8">
                  <c:v>666</c:v>
                </c:pt>
                <c:pt idx="9">
                  <c:v>667</c:v>
                </c:pt>
                <c:pt idx="10">
                  <c:v>668</c:v>
                </c:pt>
                <c:pt idx="11">
                  <c:v>669</c:v>
                </c:pt>
                <c:pt idx="12">
                  <c:v>670</c:v>
                </c:pt>
                <c:pt idx="13">
                  <c:v>671</c:v>
                </c:pt>
                <c:pt idx="14">
                  <c:v>672</c:v>
                </c:pt>
                <c:pt idx="15">
                  <c:v>673</c:v>
                </c:pt>
                <c:pt idx="16">
                  <c:v>674</c:v>
                </c:pt>
                <c:pt idx="17">
                  <c:v>675</c:v>
                </c:pt>
                <c:pt idx="18">
                  <c:v>676</c:v>
                </c:pt>
                <c:pt idx="19">
                  <c:v>677</c:v>
                </c:pt>
                <c:pt idx="20">
                  <c:v>678</c:v>
                </c:pt>
                <c:pt idx="21">
                  <c:v>679</c:v>
                </c:pt>
                <c:pt idx="22">
                  <c:v>680</c:v>
                </c:pt>
                <c:pt idx="23">
                  <c:v>681</c:v>
                </c:pt>
                <c:pt idx="24">
                  <c:v>682</c:v>
                </c:pt>
                <c:pt idx="25">
                  <c:v>683</c:v>
                </c:pt>
                <c:pt idx="26">
                  <c:v>684</c:v>
                </c:pt>
                <c:pt idx="27">
                  <c:v>685</c:v>
                </c:pt>
                <c:pt idx="28">
                  <c:v>686</c:v>
                </c:pt>
                <c:pt idx="29">
                  <c:v>687</c:v>
                </c:pt>
                <c:pt idx="30">
                  <c:v>688</c:v>
                </c:pt>
                <c:pt idx="31">
                  <c:v>689</c:v>
                </c:pt>
                <c:pt idx="32">
                  <c:v>690</c:v>
                </c:pt>
                <c:pt idx="33">
                  <c:v>691</c:v>
                </c:pt>
                <c:pt idx="34">
                  <c:v>692</c:v>
                </c:pt>
                <c:pt idx="35">
                  <c:v>693</c:v>
                </c:pt>
                <c:pt idx="36">
                  <c:v>694</c:v>
                </c:pt>
                <c:pt idx="37">
                  <c:v>695</c:v>
                </c:pt>
                <c:pt idx="38">
                  <c:v>696</c:v>
                </c:pt>
                <c:pt idx="39">
                  <c:v>697</c:v>
                </c:pt>
                <c:pt idx="40">
                  <c:v>698</c:v>
                </c:pt>
                <c:pt idx="41">
                  <c:v>699</c:v>
                </c:pt>
                <c:pt idx="42">
                  <c:v>700</c:v>
                </c:pt>
                <c:pt idx="43">
                  <c:v>701</c:v>
                </c:pt>
                <c:pt idx="44">
                  <c:v>702</c:v>
                </c:pt>
                <c:pt idx="45">
                  <c:v>703</c:v>
                </c:pt>
                <c:pt idx="46">
                  <c:v>704</c:v>
                </c:pt>
                <c:pt idx="47">
                  <c:v>705</c:v>
                </c:pt>
                <c:pt idx="48">
                  <c:v>706</c:v>
                </c:pt>
                <c:pt idx="49">
                  <c:v>707</c:v>
                </c:pt>
                <c:pt idx="50">
                  <c:v>708</c:v>
                </c:pt>
                <c:pt idx="51">
                  <c:v>709</c:v>
                </c:pt>
                <c:pt idx="52">
                  <c:v>710</c:v>
                </c:pt>
                <c:pt idx="53">
                  <c:v>711</c:v>
                </c:pt>
                <c:pt idx="54">
                  <c:v>712</c:v>
                </c:pt>
                <c:pt idx="55">
                  <c:v>713</c:v>
                </c:pt>
                <c:pt idx="56">
                  <c:v>714</c:v>
                </c:pt>
                <c:pt idx="57">
                  <c:v>715</c:v>
                </c:pt>
                <c:pt idx="58">
                  <c:v>716</c:v>
                </c:pt>
                <c:pt idx="59">
                  <c:v>717</c:v>
                </c:pt>
                <c:pt idx="60">
                  <c:v>718</c:v>
                </c:pt>
                <c:pt idx="61">
                  <c:v>719</c:v>
                </c:pt>
                <c:pt idx="62">
                  <c:v>720</c:v>
                </c:pt>
                <c:pt idx="63">
                  <c:v>721</c:v>
                </c:pt>
                <c:pt idx="64">
                  <c:v>722</c:v>
                </c:pt>
                <c:pt idx="65">
                  <c:v>723</c:v>
                </c:pt>
                <c:pt idx="66">
                  <c:v>724</c:v>
                </c:pt>
                <c:pt idx="67">
                  <c:v>725</c:v>
                </c:pt>
                <c:pt idx="68">
                  <c:v>726</c:v>
                </c:pt>
                <c:pt idx="69">
                  <c:v>727</c:v>
                </c:pt>
                <c:pt idx="70">
                  <c:v>728</c:v>
                </c:pt>
                <c:pt idx="71">
                  <c:v>729</c:v>
                </c:pt>
                <c:pt idx="72">
                  <c:v>730</c:v>
                </c:pt>
                <c:pt idx="73">
                  <c:v>731</c:v>
                </c:pt>
                <c:pt idx="74">
                  <c:v>732</c:v>
                </c:pt>
                <c:pt idx="75">
                  <c:v>733</c:v>
                </c:pt>
                <c:pt idx="76">
                  <c:v>734</c:v>
                </c:pt>
                <c:pt idx="77">
                  <c:v>735</c:v>
                </c:pt>
                <c:pt idx="78">
                  <c:v>736</c:v>
                </c:pt>
                <c:pt idx="79">
                  <c:v>737</c:v>
                </c:pt>
                <c:pt idx="80">
                  <c:v>738</c:v>
                </c:pt>
                <c:pt idx="81">
                  <c:v>739</c:v>
                </c:pt>
                <c:pt idx="82">
                  <c:v>740</c:v>
                </c:pt>
                <c:pt idx="83">
                  <c:v>741</c:v>
                </c:pt>
                <c:pt idx="84">
                  <c:v>742</c:v>
                </c:pt>
                <c:pt idx="85">
                  <c:v>743</c:v>
                </c:pt>
                <c:pt idx="86">
                  <c:v>744</c:v>
                </c:pt>
                <c:pt idx="87">
                  <c:v>745</c:v>
                </c:pt>
                <c:pt idx="88">
                  <c:v>746</c:v>
                </c:pt>
                <c:pt idx="89">
                  <c:v>747</c:v>
                </c:pt>
                <c:pt idx="90">
                  <c:v>748</c:v>
                </c:pt>
                <c:pt idx="91">
                  <c:v>749</c:v>
                </c:pt>
                <c:pt idx="92">
                  <c:v>750</c:v>
                </c:pt>
                <c:pt idx="93">
                  <c:v>751</c:v>
                </c:pt>
                <c:pt idx="94">
                  <c:v>752</c:v>
                </c:pt>
                <c:pt idx="95">
                  <c:v>753</c:v>
                </c:pt>
                <c:pt idx="96">
                  <c:v>754</c:v>
                </c:pt>
                <c:pt idx="97">
                  <c:v>755</c:v>
                </c:pt>
                <c:pt idx="98">
                  <c:v>756</c:v>
                </c:pt>
                <c:pt idx="99">
                  <c:v>757</c:v>
                </c:pt>
                <c:pt idx="100">
                  <c:v>758</c:v>
                </c:pt>
                <c:pt idx="101">
                  <c:v>759</c:v>
                </c:pt>
                <c:pt idx="102">
                  <c:v>760</c:v>
                </c:pt>
                <c:pt idx="103">
                  <c:v>761</c:v>
                </c:pt>
                <c:pt idx="104">
                  <c:v>762</c:v>
                </c:pt>
                <c:pt idx="105">
                  <c:v>763</c:v>
                </c:pt>
                <c:pt idx="106">
                  <c:v>764</c:v>
                </c:pt>
                <c:pt idx="107">
                  <c:v>765</c:v>
                </c:pt>
                <c:pt idx="108">
                  <c:v>766</c:v>
                </c:pt>
                <c:pt idx="109">
                  <c:v>767</c:v>
                </c:pt>
                <c:pt idx="110">
                  <c:v>768</c:v>
                </c:pt>
                <c:pt idx="111">
                  <c:v>769</c:v>
                </c:pt>
                <c:pt idx="112">
                  <c:v>770</c:v>
                </c:pt>
                <c:pt idx="113">
                  <c:v>771</c:v>
                </c:pt>
                <c:pt idx="114">
                  <c:v>772</c:v>
                </c:pt>
                <c:pt idx="115">
                  <c:v>773</c:v>
                </c:pt>
                <c:pt idx="116">
                  <c:v>774</c:v>
                </c:pt>
                <c:pt idx="117">
                  <c:v>775</c:v>
                </c:pt>
                <c:pt idx="118">
                  <c:v>776</c:v>
                </c:pt>
                <c:pt idx="119">
                  <c:v>777</c:v>
                </c:pt>
                <c:pt idx="120">
                  <c:v>778</c:v>
                </c:pt>
                <c:pt idx="121">
                  <c:v>779</c:v>
                </c:pt>
                <c:pt idx="122">
                  <c:v>780</c:v>
                </c:pt>
                <c:pt idx="123">
                  <c:v>781</c:v>
                </c:pt>
                <c:pt idx="124">
                  <c:v>782</c:v>
                </c:pt>
                <c:pt idx="125">
                  <c:v>783</c:v>
                </c:pt>
                <c:pt idx="126">
                  <c:v>784</c:v>
                </c:pt>
                <c:pt idx="127">
                  <c:v>785</c:v>
                </c:pt>
                <c:pt idx="128">
                  <c:v>786</c:v>
                </c:pt>
                <c:pt idx="129">
                  <c:v>787</c:v>
                </c:pt>
                <c:pt idx="130">
                  <c:v>788</c:v>
                </c:pt>
                <c:pt idx="131">
                  <c:v>789</c:v>
                </c:pt>
                <c:pt idx="132">
                  <c:v>790</c:v>
                </c:pt>
                <c:pt idx="133">
                  <c:v>791</c:v>
                </c:pt>
                <c:pt idx="134">
                  <c:v>792</c:v>
                </c:pt>
                <c:pt idx="135">
                  <c:v>793</c:v>
                </c:pt>
                <c:pt idx="136">
                  <c:v>794</c:v>
                </c:pt>
                <c:pt idx="137">
                  <c:v>795</c:v>
                </c:pt>
                <c:pt idx="138">
                  <c:v>796</c:v>
                </c:pt>
                <c:pt idx="139">
                  <c:v>797</c:v>
                </c:pt>
                <c:pt idx="140">
                  <c:v>798</c:v>
                </c:pt>
                <c:pt idx="141">
                  <c:v>799</c:v>
                </c:pt>
                <c:pt idx="142">
                  <c:v>800</c:v>
                </c:pt>
                <c:pt idx="143">
                  <c:v>801</c:v>
                </c:pt>
                <c:pt idx="144">
                  <c:v>802</c:v>
                </c:pt>
                <c:pt idx="145">
                  <c:v>803</c:v>
                </c:pt>
                <c:pt idx="146">
                  <c:v>804</c:v>
                </c:pt>
                <c:pt idx="147">
                  <c:v>805</c:v>
                </c:pt>
                <c:pt idx="148">
                  <c:v>806</c:v>
                </c:pt>
                <c:pt idx="149">
                  <c:v>807</c:v>
                </c:pt>
                <c:pt idx="150">
                  <c:v>808</c:v>
                </c:pt>
                <c:pt idx="151">
                  <c:v>809</c:v>
                </c:pt>
                <c:pt idx="152">
                  <c:v>810</c:v>
                </c:pt>
                <c:pt idx="153">
                  <c:v>811</c:v>
                </c:pt>
                <c:pt idx="154">
                  <c:v>812</c:v>
                </c:pt>
                <c:pt idx="155">
                  <c:v>813</c:v>
                </c:pt>
                <c:pt idx="156">
                  <c:v>814</c:v>
                </c:pt>
                <c:pt idx="157">
                  <c:v>815</c:v>
                </c:pt>
                <c:pt idx="158">
                  <c:v>816</c:v>
                </c:pt>
                <c:pt idx="159">
                  <c:v>817</c:v>
                </c:pt>
                <c:pt idx="160">
                  <c:v>818</c:v>
                </c:pt>
                <c:pt idx="161">
                  <c:v>819</c:v>
                </c:pt>
                <c:pt idx="162">
                  <c:v>820</c:v>
                </c:pt>
                <c:pt idx="163">
                  <c:v>821</c:v>
                </c:pt>
                <c:pt idx="164">
                  <c:v>822</c:v>
                </c:pt>
                <c:pt idx="165">
                  <c:v>823</c:v>
                </c:pt>
                <c:pt idx="166">
                  <c:v>824</c:v>
                </c:pt>
                <c:pt idx="167">
                  <c:v>825</c:v>
                </c:pt>
                <c:pt idx="168">
                  <c:v>826</c:v>
                </c:pt>
                <c:pt idx="169">
                  <c:v>827</c:v>
                </c:pt>
                <c:pt idx="170">
                  <c:v>828</c:v>
                </c:pt>
                <c:pt idx="171">
                  <c:v>829</c:v>
                </c:pt>
                <c:pt idx="172">
                  <c:v>830</c:v>
                </c:pt>
                <c:pt idx="173">
                  <c:v>831</c:v>
                </c:pt>
                <c:pt idx="174">
                  <c:v>832</c:v>
                </c:pt>
                <c:pt idx="175">
                  <c:v>833</c:v>
                </c:pt>
                <c:pt idx="176">
                  <c:v>834</c:v>
                </c:pt>
                <c:pt idx="177">
                  <c:v>835</c:v>
                </c:pt>
                <c:pt idx="178">
                  <c:v>836</c:v>
                </c:pt>
                <c:pt idx="179">
                  <c:v>837</c:v>
                </c:pt>
                <c:pt idx="180">
                  <c:v>838</c:v>
                </c:pt>
                <c:pt idx="181">
                  <c:v>839</c:v>
                </c:pt>
                <c:pt idx="182">
                  <c:v>840</c:v>
                </c:pt>
                <c:pt idx="183">
                  <c:v>841</c:v>
                </c:pt>
                <c:pt idx="184">
                  <c:v>842</c:v>
                </c:pt>
                <c:pt idx="185">
                  <c:v>843</c:v>
                </c:pt>
                <c:pt idx="186">
                  <c:v>844</c:v>
                </c:pt>
                <c:pt idx="187">
                  <c:v>845</c:v>
                </c:pt>
                <c:pt idx="188">
                  <c:v>846</c:v>
                </c:pt>
                <c:pt idx="189">
                  <c:v>847</c:v>
                </c:pt>
                <c:pt idx="190">
                  <c:v>848</c:v>
                </c:pt>
                <c:pt idx="191">
                  <c:v>849</c:v>
                </c:pt>
                <c:pt idx="192">
                  <c:v>850</c:v>
                </c:pt>
                <c:pt idx="193">
                  <c:v>851</c:v>
                </c:pt>
                <c:pt idx="194">
                  <c:v>852</c:v>
                </c:pt>
                <c:pt idx="195">
                  <c:v>853</c:v>
                </c:pt>
                <c:pt idx="196">
                  <c:v>854</c:v>
                </c:pt>
                <c:pt idx="197">
                  <c:v>855</c:v>
                </c:pt>
                <c:pt idx="198">
                  <c:v>856</c:v>
                </c:pt>
                <c:pt idx="199">
                  <c:v>857</c:v>
                </c:pt>
                <c:pt idx="200">
                  <c:v>858</c:v>
                </c:pt>
                <c:pt idx="201">
                  <c:v>859</c:v>
                </c:pt>
                <c:pt idx="202">
                  <c:v>860</c:v>
                </c:pt>
                <c:pt idx="203">
                  <c:v>861</c:v>
                </c:pt>
                <c:pt idx="204">
                  <c:v>862</c:v>
                </c:pt>
                <c:pt idx="205">
                  <c:v>863</c:v>
                </c:pt>
                <c:pt idx="206">
                  <c:v>864</c:v>
                </c:pt>
                <c:pt idx="207">
                  <c:v>865</c:v>
                </c:pt>
                <c:pt idx="208">
                  <c:v>866</c:v>
                </c:pt>
                <c:pt idx="209">
                  <c:v>867</c:v>
                </c:pt>
                <c:pt idx="210">
                  <c:v>868</c:v>
                </c:pt>
                <c:pt idx="211">
                  <c:v>869</c:v>
                </c:pt>
                <c:pt idx="212">
                  <c:v>870</c:v>
                </c:pt>
                <c:pt idx="213">
                  <c:v>871</c:v>
                </c:pt>
                <c:pt idx="214">
                  <c:v>872</c:v>
                </c:pt>
                <c:pt idx="215">
                  <c:v>873</c:v>
                </c:pt>
                <c:pt idx="216">
                  <c:v>874</c:v>
                </c:pt>
                <c:pt idx="217">
                  <c:v>875</c:v>
                </c:pt>
                <c:pt idx="218">
                  <c:v>876</c:v>
                </c:pt>
                <c:pt idx="219">
                  <c:v>877</c:v>
                </c:pt>
                <c:pt idx="220">
                  <c:v>878</c:v>
                </c:pt>
                <c:pt idx="221">
                  <c:v>879</c:v>
                </c:pt>
                <c:pt idx="222">
                  <c:v>880</c:v>
                </c:pt>
                <c:pt idx="223">
                  <c:v>881</c:v>
                </c:pt>
                <c:pt idx="224">
                  <c:v>882</c:v>
                </c:pt>
                <c:pt idx="225">
                  <c:v>883</c:v>
                </c:pt>
                <c:pt idx="226">
                  <c:v>884</c:v>
                </c:pt>
                <c:pt idx="227">
                  <c:v>885</c:v>
                </c:pt>
                <c:pt idx="228">
                  <c:v>886</c:v>
                </c:pt>
                <c:pt idx="229">
                  <c:v>887</c:v>
                </c:pt>
                <c:pt idx="230">
                  <c:v>888</c:v>
                </c:pt>
                <c:pt idx="231">
                  <c:v>889</c:v>
                </c:pt>
                <c:pt idx="232">
                  <c:v>890</c:v>
                </c:pt>
                <c:pt idx="233">
                  <c:v>891</c:v>
                </c:pt>
                <c:pt idx="234">
                  <c:v>892</c:v>
                </c:pt>
                <c:pt idx="235">
                  <c:v>893</c:v>
                </c:pt>
                <c:pt idx="236">
                  <c:v>894</c:v>
                </c:pt>
                <c:pt idx="237">
                  <c:v>895</c:v>
                </c:pt>
                <c:pt idx="238">
                  <c:v>896</c:v>
                </c:pt>
                <c:pt idx="239">
                  <c:v>897</c:v>
                </c:pt>
                <c:pt idx="240">
                  <c:v>898</c:v>
                </c:pt>
                <c:pt idx="241">
                  <c:v>899</c:v>
                </c:pt>
                <c:pt idx="242">
                  <c:v>900</c:v>
                </c:pt>
                <c:pt idx="243">
                  <c:v>901</c:v>
                </c:pt>
                <c:pt idx="244">
                  <c:v>902</c:v>
                </c:pt>
                <c:pt idx="245">
                  <c:v>903</c:v>
                </c:pt>
                <c:pt idx="246">
                  <c:v>904</c:v>
                </c:pt>
                <c:pt idx="247">
                  <c:v>905</c:v>
                </c:pt>
                <c:pt idx="248">
                  <c:v>906</c:v>
                </c:pt>
                <c:pt idx="249">
                  <c:v>907</c:v>
                </c:pt>
                <c:pt idx="250">
                  <c:v>908</c:v>
                </c:pt>
                <c:pt idx="251">
                  <c:v>909</c:v>
                </c:pt>
                <c:pt idx="252">
                  <c:v>910</c:v>
                </c:pt>
                <c:pt idx="253">
                  <c:v>911</c:v>
                </c:pt>
                <c:pt idx="254">
                  <c:v>912</c:v>
                </c:pt>
                <c:pt idx="255">
                  <c:v>913</c:v>
                </c:pt>
                <c:pt idx="256">
                  <c:v>914</c:v>
                </c:pt>
                <c:pt idx="257">
                  <c:v>915</c:v>
                </c:pt>
                <c:pt idx="258">
                  <c:v>916</c:v>
                </c:pt>
                <c:pt idx="259">
                  <c:v>917</c:v>
                </c:pt>
                <c:pt idx="260">
                  <c:v>918</c:v>
                </c:pt>
                <c:pt idx="261">
                  <c:v>919</c:v>
                </c:pt>
                <c:pt idx="262">
                  <c:v>920</c:v>
                </c:pt>
                <c:pt idx="263">
                  <c:v>921</c:v>
                </c:pt>
                <c:pt idx="264">
                  <c:v>922</c:v>
                </c:pt>
                <c:pt idx="265">
                  <c:v>923</c:v>
                </c:pt>
                <c:pt idx="266">
                  <c:v>924</c:v>
                </c:pt>
                <c:pt idx="267">
                  <c:v>925</c:v>
                </c:pt>
                <c:pt idx="268">
                  <c:v>926</c:v>
                </c:pt>
                <c:pt idx="269">
                  <c:v>927</c:v>
                </c:pt>
                <c:pt idx="270">
                  <c:v>928</c:v>
                </c:pt>
                <c:pt idx="271">
                  <c:v>929</c:v>
                </c:pt>
                <c:pt idx="272">
                  <c:v>930</c:v>
                </c:pt>
                <c:pt idx="273">
                  <c:v>931</c:v>
                </c:pt>
                <c:pt idx="274">
                  <c:v>932</c:v>
                </c:pt>
                <c:pt idx="275">
                  <c:v>933</c:v>
                </c:pt>
                <c:pt idx="276">
                  <c:v>934</c:v>
                </c:pt>
                <c:pt idx="277">
                  <c:v>935</c:v>
                </c:pt>
                <c:pt idx="278">
                  <c:v>936</c:v>
                </c:pt>
                <c:pt idx="279">
                  <c:v>937</c:v>
                </c:pt>
                <c:pt idx="280">
                  <c:v>938</c:v>
                </c:pt>
              </c:numCache>
            </c:numRef>
          </c:xVal>
          <c:yVal>
            <c:numRef>
              <c:f>Graph!$B$660:$B$938</c:f>
              <c:numCache>
                <c:formatCode>General</c:formatCode>
                <c:ptCount val="279"/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A-4422-AE76-24291AB870D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Graph!$A$659:$A$939</c:f>
              <c:numCache>
                <c:formatCode>General</c:formatCode>
                <c:ptCount val="281"/>
                <c:pt idx="0">
                  <c:v>658</c:v>
                </c:pt>
                <c:pt idx="1">
                  <c:v>659</c:v>
                </c:pt>
                <c:pt idx="2">
                  <c:v>660</c:v>
                </c:pt>
                <c:pt idx="3">
                  <c:v>661</c:v>
                </c:pt>
                <c:pt idx="4">
                  <c:v>662</c:v>
                </c:pt>
                <c:pt idx="5">
                  <c:v>663</c:v>
                </c:pt>
                <c:pt idx="6">
                  <c:v>664</c:v>
                </c:pt>
                <c:pt idx="7">
                  <c:v>665</c:v>
                </c:pt>
                <c:pt idx="8">
                  <c:v>666</c:v>
                </c:pt>
                <c:pt idx="9">
                  <c:v>667</c:v>
                </c:pt>
                <c:pt idx="10">
                  <c:v>668</c:v>
                </c:pt>
                <c:pt idx="11">
                  <c:v>669</c:v>
                </c:pt>
                <c:pt idx="12">
                  <c:v>670</c:v>
                </c:pt>
                <c:pt idx="13">
                  <c:v>671</c:v>
                </c:pt>
                <c:pt idx="14">
                  <c:v>672</c:v>
                </c:pt>
                <c:pt idx="15">
                  <c:v>673</c:v>
                </c:pt>
                <c:pt idx="16">
                  <c:v>674</c:v>
                </c:pt>
                <c:pt idx="17">
                  <c:v>675</c:v>
                </c:pt>
                <c:pt idx="18">
                  <c:v>676</c:v>
                </c:pt>
                <c:pt idx="19">
                  <c:v>677</c:v>
                </c:pt>
                <c:pt idx="20">
                  <c:v>678</c:v>
                </c:pt>
                <c:pt idx="21">
                  <c:v>679</c:v>
                </c:pt>
                <c:pt idx="22">
                  <c:v>680</c:v>
                </c:pt>
                <c:pt idx="23">
                  <c:v>681</c:v>
                </c:pt>
                <c:pt idx="24">
                  <c:v>682</c:v>
                </c:pt>
                <c:pt idx="25">
                  <c:v>683</c:v>
                </c:pt>
                <c:pt idx="26">
                  <c:v>684</c:v>
                </c:pt>
                <c:pt idx="27">
                  <c:v>685</c:v>
                </c:pt>
                <c:pt idx="28">
                  <c:v>686</c:v>
                </c:pt>
                <c:pt idx="29">
                  <c:v>687</c:v>
                </c:pt>
                <c:pt idx="30">
                  <c:v>688</c:v>
                </c:pt>
                <c:pt idx="31">
                  <c:v>689</c:v>
                </c:pt>
                <c:pt idx="32">
                  <c:v>690</c:v>
                </c:pt>
                <c:pt idx="33">
                  <c:v>691</c:v>
                </c:pt>
                <c:pt idx="34">
                  <c:v>692</c:v>
                </c:pt>
                <c:pt idx="35">
                  <c:v>693</c:v>
                </c:pt>
                <c:pt idx="36">
                  <c:v>694</c:v>
                </c:pt>
                <c:pt idx="37">
                  <c:v>695</c:v>
                </c:pt>
                <c:pt idx="38">
                  <c:v>696</c:v>
                </c:pt>
                <c:pt idx="39">
                  <c:v>697</c:v>
                </c:pt>
                <c:pt idx="40">
                  <c:v>698</c:v>
                </c:pt>
                <c:pt idx="41">
                  <c:v>699</c:v>
                </c:pt>
                <c:pt idx="42">
                  <c:v>700</c:v>
                </c:pt>
                <c:pt idx="43">
                  <c:v>701</c:v>
                </c:pt>
                <c:pt idx="44">
                  <c:v>702</c:v>
                </c:pt>
                <c:pt idx="45">
                  <c:v>703</c:v>
                </c:pt>
                <c:pt idx="46">
                  <c:v>704</c:v>
                </c:pt>
                <c:pt idx="47">
                  <c:v>705</c:v>
                </c:pt>
                <c:pt idx="48">
                  <c:v>706</c:v>
                </c:pt>
                <c:pt idx="49">
                  <c:v>707</c:v>
                </c:pt>
                <c:pt idx="50">
                  <c:v>708</c:v>
                </c:pt>
                <c:pt idx="51">
                  <c:v>709</c:v>
                </c:pt>
                <c:pt idx="52">
                  <c:v>710</c:v>
                </c:pt>
                <c:pt idx="53">
                  <c:v>711</c:v>
                </c:pt>
                <c:pt idx="54">
                  <c:v>712</c:v>
                </c:pt>
                <c:pt idx="55">
                  <c:v>713</c:v>
                </c:pt>
                <c:pt idx="56">
                  <c:v>714</c:v>
                </c:pt>
                <c:pt idx="57">
                  <c:v>715</c:v>
                </c:pt>
                <c:pt idx="58">
                  <c:v>716</c:v>
                </c:pt>
                <c:pt idx="59">
                  <c:v>717</c:v>
                </c:pt>
                <c:pt idx="60">
                  <c:v>718</c:v>
                </c:pt>
                <c:pt idx="61">
                  <c:v>719</c:v>
                </c:pt>
                <c:pt idx="62">
                  <c:v>720</c:v>
                </c:pt>
                <c:pt idx="63">
                  <c:v>721</c:v>
                </c:pt>
                <c:pt idx="64">
                  <c:v>722</c:v>
                </c:pt>
                <c:pt idx="65">
                  <c:v>723</c:v>
                </c:pt>
                <c:pt idx="66">
                  <c:v>724</c:v>
                </c:pt>
                <c:pt idx="67">
                  <c:v>725</c:v>
                </c:pt>
                <c:pt idx="68">
                  <c:v>726</c:v>
                </c:pt>
                <c:pt idx="69">
                  <c:v>727</c:v>
                </c:pt>
                <c:pt idx="70">
                  <c:v>728</c:v>
                </c:pt>
                <c:pt idx="71">
                  <c:v>729</c:v>
                </c:pt>
                <c:pt idx="72">
                  <c:v>730</c:v>
                </c:pt>
                <c:pt idx="73">
                  <c:v>731</c:v>
                </c:pt>
                <c:pt idx="74">
                  <c:v>732</c:v>
                </c:pt>
                <c:pt idx="75">
                  <c:v>733</c:v>
                </c:pt>
                <c:pt idx="76">
                  <c:v>734</c:v>
                </c:pt>
                <c:pt idx="77">
                  <c:v>735</c:v>
                </c:pt>
                <c:pt idx="78">
                  <c:v>736</c:v>
                </c:pt>
                <c:pt idx="79">
                  <c:v>737</c:v>
                </c:pt>
                <c:pt idx="80">
                  <c:v>738</c:v>
                </c:pt>
                <c:pt idx="81">
                  <c:v>739</c:v>
                </c:pt>
                <c:pt idx="82">
                  <c:v>740</c:v>
                </c:pt>
                <c:pt idx="83">
                  <c:v>741</c:v>
                </c:pt>
                <c:pt idx="84">
                  <c:v>742</c:v>
                </c:pt>
                <c:pt idx="85">
                  <c:v>743</c:v>
                </c:pt>
                <c:pt idx="86">
                  <c:v>744</c:v>
                </c:pt>
                <c:pt idx="87">
                  <c:v>745</c:v>
                </c:pt>
                <c:pt idx="88">
                  <c:v>746</c:v>
                </c:pt>
                <c:pt idx="89">
                  <c:v>747</c:v>
                </c:pt>
                <c:pt idx="90">
                  <c:v>748</c:v>
                </c:pt>
                <c:pt idx="91">
                  <c:v>749</c:v>
                </c:pt>
                <c:pt idx="92">
                  <c:v>750</c:v>
                </c:pt>
                <c:pt idx="93">
                  <c:v>751</c:v>
                </c:pt>
                <c:pt idx="94">
                  <c:v>752</c:v>
                </c:pt>
                <c:pt idx="95">
                  <c:v>753</c:v>
                </c:pt>
                <c:pt idx="96">
                  <c:v>754</c:v>
                </c:pt>
                <c:pt idx="97">
                  <c:v>755</c:v>
                </c:pt>
                <c:pt idx="98">
                  <c:v>756</c:v>
                </c:pt>
                <c:pt idx="99">
                  <c:v>757</c:v>
                </c:pt>
                <c:pt idx="100">
                  <c:v>758</c:v>
                </c:pt>
                <c:pt idx="101">
                  <c:v>759</c:v>
                </c:pt>
                <c:pt idx="102">
                  <c:v>760</c:v>
                </c:pt>
                <c:pt idx="103">
                  <c:v>761</c:v>
                </c:pt>
                <c:pt idx="104">
                  <c:v>762</c:v>
                </c:pt>
                <c:pt idx="105">
                  <c:v>763</c:v>
                </c:pt>
                <c:pt idx="106">
                  <c:v>764</c:v>
                </c:pt>
                <c:pt idx="107">
                  <c:v>765</c:v>
                </c:pt>
                <c:pt idx="108">
                  <c:v>766</c:v>
                </c:pt>
                <c:pt idx="109">
                  <c:v>767</c:v>
                </c:pt>
                <c:pt idx="110">
                  <c:v>768</c:v>
                </c:pt>
                <c:pt idx="111">
                  <c:v>769</c:v>
                </c:pt>
                <c:pt idx="112">
                  <c:v>770</c:v>
                </c:pt>
                <c:pt idx="113">
                  <c:v>771</c:v>
                </c:pt>
                <c:pt idx="114">
                  <c:v>772</c:v>
                </c:pt>
                <c:pt idx="115">
                  <c:v>773</c:v>
                </c:pt>
                <c:pt idx="116">
                  <c:v>774</c:v>
                </c:pt>
                <c:pt idx="117">
                  <c:v>775</c:v>
                </c:pt>
                <c:pt idx="118">
                  <c:v>776</c:v>
                </c:pt>
                <c:pt idx="119">
                  <c:v>777</c:v>
                </c:pt>
                <c:pt idx="120">
                  <c:v>778</c:v>
                </c:pt>
                <c:pt idx="121">
                  <c:v>779</c:v>
                </c:pt>
                <c:pt idx="122">
                  <c:v>780</c:v>
                </c:pt>
                <c:pt idx="123">
                  <c:v>781</c:v>
                </c:pt>
                <c:pt idx="124">
                  <c:v>782</c:v>
                </c:pt>
                <c:pt idx="125">
                  <c:v>783</c:v>
                </c:pt>
                <c:pt idx="126">
                  <c:v>784</c:v>
                </c:pt>
                <c:pt idx="127">
                  <c:v>785</c:v>
                </c:pt>
                <c:pt idx="128">
                  <c:v>786</c:v>
                </c:pt>
                <c:pt idx="129">
                  <c:v>787</c:v>
                </c:pt>
                <c:pt idx="130">
                  <c:v>788</c:v>
                </c:pt>
                <c:pt idx="131">
                  <c:v>789</c:v>
                </c:pt>
                <c:pt idx="132">
                  <c:v>790</c:v>
                </c:pt>
                <c:pt idx="133">
                  <c:v>791</c:v>
                </c:pt>
                <c:pt idx="134">
                  <c:v>792</c:v>
                </c:pt>
                <c:pt idx="135">
                  <c:v>793</c:v>
                </c:pt>
                <c:pt idx="136">
                  <c:v>794</c:v>
                </c:pt>
                <c:pt idx="137">
                  <c:v>795</c:v>
                </c:pt>
                <c:pt idx="138">
                  <c:v>796</c:v>
                </c:pt>
                <c:pt idx="139">
                  <c:v>797</c:v>
                </c:pt>
                <c:pt idx="140">
                  <c:v>798</c:v>
                </c:pt>
                <c:pt idx="141">
                  <c:v>799</c:v>
                </c:pt>
                <c:pt idx="142">
                  <c:v>800</c:v>
                </c:pt>
                <c:pt idx="143">
                  <c:v>801</c:v>
                </c:pt>
                <c:pt idx="144">
                  <c:v>802</c:v>
                </c:pt>
                <c:pt idx="145">
                  <c:v>803</c:v>
                </c:pt>
                <c:pt idx="146">
                  <c:v>804</c:v>
                </c:pt>
                <c:pt idx="147">
                  <c:v>805</c:v>
                </c:pt>
                <c:pt idx="148">
                  <c:v>806</c:v>
                </c:pt>
                <c:pt idx="149">
                  <c:v>807</c:v>
                </c:pt>
                <c:pt idx="150">
                  <c:v>808</c:v>
                </c:pt>
                <c:pt idx="151">
                  <c:v>809</c:v>
                </c:pt>
                <c:pt idx="152">
                  <c:v>810</c:v>
                </c:pt>
                <c:pt idx="153">
                  <c:v>811</c:v>
                </c:pt>
                <c:pt idx="154">
                  <c:v>812</c:v>
                </c:pt>
                <c:pt idx="155">
                  <c:v>813</c:v>
                </c:pt>
                <c:pt idx="156">
                  <c:v>814</c:v>
                </c:pt>
                <c:pt idx="157">
                  <c:v>815</c:v>
                </c:pt>
                <c:pt idx="158">
                  <c:v>816</c:v>
                </c:pt>
                <c:pt idx="159">
                  <c:v>817</c:v>
                </c:pt>
                <c:pt idx="160">
                  <c:v>818</c:v>
                </c:pt>
                <c:pt idx="161">
                  <c:v>819</c:v>
                </c:pt>
                <c:pt idx="162">
                  <c:v>820</c:v>
                </c:pt>
                <c:pt idx="163">
                  <c:v>821</c:v>
                </c:pt>
                <c:pt idx="164">
                  <c:v>822</c:v>
                </c:pt>
                <c:pt idx="165">
                  <c:v>823</c:v>
                </c:pt>
                <c:pt idx="166">
                  <c:v>824</c:v>
                </c:pt>
                <c:pt idx="167">
                  <c:v>825</c:v>
                </c:pt>
                <c:pt idx="168">
                  <c:v>826</c:v>
                </c:pt>
                <c:pt idx="169">
                  <c:v>827</c:v>
                </c:pt>
                <c:pt idx="170">
                  <c:v>828</c:v>
                </c:pt>
                <c:pt idx="171">
                  <c:v>829</c:v>
                </c:pt>
                <c:pt idx="172">
                  <c:v>830</c:v>
                </c:pt>
                <c:pt idx="173">
                  <c:v>831</c:v>
                </c:pt>
                <c:pt idx="174">
                  <c:v>832</c:v>
                </c:pt>
                <c:pt idx="175">
                  <c:v>833</c:v>
                </c:pt>
                <c:pt idx="176">
                  <c:v>834</c:v>
                </c:pt>
                <c:pt idx="177">
                  <c:v>835</c:v>
                </c:pt>
                <c:pt idx="178">
                  <c:v>836</c:v>
                </c:pt>
                <c:pt idx="179">
                  <c:v>837</c:v>
                </c:pt>
                <c:pt idx="180">
                  <c:v>838</c:v>
                </c:pt>
                <c:pt idx="181">
                  <c:v>839</c:v>
                </c:pt>
                <c:pt idx="182">
                  <c:v>840</c:v>
                </c:pt>
                <c:pt idx="183">
                  <c:v>841</c:v>
                </c:pt>
                <c:pt idx="184">
                  <c:v>842</c:v>
                </c:pt>
                <c:pt idx="185">
                  <c:v>843</c:v>
                </c:pt>
                <c:pt idx="186">
                  <c:v>844</c:v>
                </c:pt>
                <c:pt idx="187">
                  <c:v>845</c:v>
                </c:pt>
                <c:pt idx="188">
                  <c:v>846</c:v>
                </c:pt>
                <c:pt idx="189">
                  <c:v>847</c:v>
                </c:pt>
                <c:pt idx="190">
                  <c:v>848</c:v>
                </c:pt>
                <c:pt idx="191">
                  <c:v>849</c:v>
                </c:pt>
                <c:pt idx="192">
                  <c:v>850</c:v>
                </c:pt>
                <c:pt idx="193">
                  <c:v>851</c:v>
                </c:pt>
                <c:pt idx="194">
                  <c:v>852</c:v>
                </c:pt>
                <c:pt idx="195">
                  <c:v>853</c:v>
                </c:pt>
                <c:pt idx="196">
                  <c:v>854</c:v>
                </c:pt>
                <c:pt idx="197">
                  <c:v>855</c:v>
                </c:pt>
                <c:pt idx="198">
                  <c:v>856</c:v>
                </c:pt>
                <c:pt idx="199">
                  <c:v>857</c:v>
                </c:pt>
                <c:pt idx="200">
                  <c:v>858</c:v>
                </c:pt>
                <c:pt idx="201">
                  <c:v>859</c:v>
                </c:pt>
                <c:pt idx="202">
                  <c:v>860</c:v>
                </c:pt>
                <c:pt idx="203">
                  <c:v>861</c:v>
                </c:pt>
                <c:pt idx="204">
                  <c:v>862</c:v>
                </c:pt>
                <c:pt idx="205">
                  <c:v>863</c:v>
                </c:pt>
                <c:pt idx="206">
                  <c:v>864</c:v>
                </c:pt>
                <c:pt idx="207">
                  <c:v>865</c:v>
                </c:pt>
                <c:pt idx="208">
                  <c:v>866</c:v>
                </c:pt>
                <c:pt idx="209">
                  <c:v>867</c:v>
                </c:pt>
                <c:pt idx="210">
                  <c:v>868</c:v>
                </c:pt>
                <c:pt idx="211">
                  <c:v>869</c:v>
                </c:pt>
                <c:pt idx="212">
                  <c:v>870</c:v>
                </c:pt>
                <c:pt idx="213">
                  <c:v>871</c:v>
                </c:pt>
                <c:pt idx="214">
                  <c:v>872</c:v>
                </c:pt>
                <c:pt idx="215">
                  <c:v>873</c:v>
                </c:pt>
                <c:pt idx="216">
                  <c:v>874</c:v>
                </c:pt>
                <c:pt idx="217">
                  <c:v>875</c:v>
                </c:pt>
                <c:pt idx="218">
                  <c:v>876</c:v>
                </c:pt>
                <c:pt idx="219">
                  <c:v>877</c:v>
                </c:pt>
                <c:pt idx="220">
                  <c:v>878</c:v>
                </c:pt>
                <c:pt idx="221">
                  <c:v>879</c:v>
                </c:pt>
                <c:pt idx="222">
                  <c:v>880</c:v>
                </c:pt>
                <c:pt idx="223">
                  <c:v>881</c:v>
                </c:pt>
                <c:pt idx="224">
                  <c:v>882</c:v>
                </c:pt>
                <c:pt idx="225">
                  <c:v>883</c:v>
                </c:pt>
                <c:pt idx="226">
                  <c:v>884</c:v>
                </c:pt>
                <c:pt idx="227">
                  <c:v>885</c:v>
                </c:pt>
                <c:pt idx="228">
                  <c:v>886</c:v>
                </c:pt>
                <c:pt idx="229">
                  <c:v>887</c:v>
                </c:pt>
                <c:pt idx="230">
                  <c:v>888</c:v>
                </c:pt>
                <c:pt idx="231">
                  <c:v>889</c:v>
                </c:pt>
                <c:pt idx="232">
                  <c:v>890</c:v>
                </c:pt>
                <c:pt idx="233">
                  <c:v>891</c:v>
                </c:pt>
                <c:pt idx="234">
                  <c:v>892</c:v>
                </c:pt>
                <c:pt idx="235">
                  <c:v>893</c:v>
                </c:pt>
                <c:pt idx="236">
                  <c:v>894</c:v>
                </c:pt>
                <c:pt idx="237">
                  <c:v>895</c:v>
                </c:pt>
                <c:pt idx="238">
                  <c:v>896</c:v>
                </c:pt>
                <c:pt idx="239">
                  <c:v>897</c:v>
                </c:pt>
                <c:pt idx="240">
                  <c:v>898</c:v>
                </c:pt>
                <c:pt idx="241">
                  <c:v>899</c:v>
                </c:pt>
                <c:pt idx="242">
                  <c:v>900</c:v>
                </c:pt>
                <c:pt idx="243">
                  <c:v>901</c:v>
                </c:pt>
                <c:pt idx="244">
                  <c:v>902</c:v>
                </c:pt>
                <c:pt idx="245">
                  <c:v>903</c:v>
                </c:pt>
                <c:pt idx="246">
                  <c:v>904</c:v>
                </c:pt>
                <c:pt idx="247">
                  <c:v>905</c:v>
                </c:pt>
                <c:pt idx="248">
                  <c:v>906</c:v>
                </c:pt>
                <c:pt idx="249">
                  <c:v>907</c:v>
                </c:pt>
                <c:pt idx="250">
                  <c:v>908</c:v>
                </c:pt>
                <c:pt idx="251">
                  <c:v>909</c:v>
                </c:pt>
                <c:pt idx="252">
                  <c:v>910</c:v>
                </c:pt>
                <c:pt idx="253">
                  <c:v>911</c:v>
                </c:pt>
                <c:pt idx="254">
                  <c:v>912</c:v>
                </c:pt>
                <c:pt idx="255">
                  <c:v>913</c:v>
                </c:pt>
                <c:pt idx="256">
                  <c:v>914</c:v>
                </c:pt>
                <c:pt idx="257">
                  <c:v>915</c:v>
                </c:pt>
                <c:pt idx="258">
                  <c:v>916</c:v>
                </c:pt>
                <c:pt idx="259">
                  <c:v>917</c:v>
                </c:pt>
                <c:pt idx="260">
                  <c:v>918</c:v>
                </c:pt>
                <c:pt idx="261">
                  <c:v>919</c:v>
                </c:pt>
                <c:pt idx="262">
                  <c:v>920</c:v>
                </c:pt>
                <c:pt idx="263">
                  <c:v>921</c:v>
                </c:pt>
                <c:pt idx="264">
                  <c:v>922</c:v>
                </c:pt>
                <c:pt idx="265">
                  <c:v>923</c:v>
                </c:pt>
                <c:pt idx="266">
                  <c:v>924</c:v>
                </c:pt>
                <c:pt idx="267">
                  <c:v>925</c:v>
                </c:pt>
                <c:pt idx="268">
                  <c:v>926</c:v>
                </c:pt>
                <c:pt idx="269">
                  <c:v>927</c:v>
                </c:pt>
                <c:pt idx="270">
                  <c:v>928</c:v>
                </c:pt>
                <c:pt idx="271">
                  <c:v>929</c:v>
                </c:pt>
                <c:pt idx="272">
                  <c:v>930</c:v>
                </c:pt>
                <c:pt idx="273">
                  <c:v>931</c:v>
                </c:pt>
                <c:pt idx="274">
                  <c:v>932</c:v>
                </c:pt>
                <c:pt idx="275">
                  <c:v>933</c:v>
                </c:pt>
                <c:pt idx="276">
                  <c:v>934</c:v>
                </c:pt>
                <c:pt idx="277">
                  <c:v>935</c:v>
                </c:pt>
                <c:pt idx="278">
                  <c:v>936</c:v>
                </c:pt>
                <c:pt idx="279">
                  <c:v>937</c:v>
                </c:pt>
                <c:pt idx="280">
                  <c:v>938</c:v>
                </c:pt>
              </c:numCache>
            </c:numRef>
          </c:xVal>
          <c:yVal>
            <c:numRef>
              <c:f>Graph!$C$660:$C$938</c:f>
              <c:numCache>
                <c:formatCode>General</c:formatCode>
                <c:ptCount val="2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A-4422-AE76-24291AB870D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Graph!$A$659:$A$939</c:f>
              <c:numCache>
                <c:formatCode>General</c:formatCode>
                <c:ptCount val="281"/>
                <c:pt idx="0">
                  <c:v>658</c:v>
                </c:pt>
                <c:pt idx="1">
                  <c:v>659</c:v>
                </c:pt>
                <c:pt idx="2">
                  <c:v>660</c:v>
                </c:pt>
                <c:pt idx="3">
                  <c:v>661</c:v>
                </c:pt>
                <c:pt idx="4">
                  <c:v>662</c:v>
                </c:pt>
                <c:pt idx="5">
                  <c:v>663</c:v>
                </c:pt>
                <c:pt idx="6">
                  <c:v>664</c:v>
                </c:pt>
                <c:pt idx="7">
                  <c:v>665</c:v>
                </c:pt>
                <c:pt idx="8">
                  <c:v>666</c:v>
                </c:pt>
                <c:pt idx="9">
                  <c:v>667</c:v>
                </c:pt>
                <c:pt idx="10">
                  <c:v>668</c:v>
                </c:pt>
                <c:pt idx="11">
                  <c:v>669</c:v>
                </c:pt>
                <c:pt idx="12">
                  <c:v>670</c:v>
                </c:pt>
                <c:pt idx="13">
                  <c:v>671</c:v>
                </c:pt>
                <c:pt idx="14">
                  <c:v>672</c:v>
                </c:pt>
                <c:pt idx="15">
                  <c:v>673</c:v>
                </c:pt>
                <c:pt idx="16">
                  <c:v>674</c:v>
                </c:pt>
                <c:pt idx="17">
                  <c:v>675</c:v>
                </c:pt>
                <c:pt idx="18">
                  <c:v>676</c:v>
                </c:pt>
                <c:pt idx="19">
                  <c:v>677</c:v>
                </c:pt>
                <c:pt idx="20">
                  <c:v>678</c:v>
                </c:pt>
                <c:pt idx="21">
                  <c:v>679</c:v>
                </c:pt>
                <c:pt idx="22">
                  <c:v>680</c:v>
                </c:pt>
                <c:pt idx="23">
                  <c:v>681</c:v>
                </c:pt>
                <c:pt idx="24">
                  <c:v>682</c:v>
                </c:pt>
                <c:pt idx="25">
                  <c:v>683</c:v>
                </c:pt>
                <c:pt idx="26">
                  <c:v>684</c:v>
                </c:pt>
                <c:pt idx="27">
                  <c:v>685</c:v>
                </c:pt>
                <c:pt idx="28">
                  <c:v>686</c:v>
                </c:pt>
                <c:pt idx="29">
                  <c:v>687</c:v>
                </c:pt>
                <c:pt idx="30">
                  <c:v>688</c:v>
                </c:pt>
                <c:pt idx="31">
                  <c:v>689</c:v>
                </c:pt>
                <c:pt idx="32">
                  <c:v>690</c:v>
                </c:pt>
                <c:pt idx="33">
                  <c:v>691</c:v>
                </c:pt>
                <c:pt idx="34">
                  <c:v>692</c:v>
                </c:pt>
                <c:pt idx="35">
                  <c:v>693</c:v>
                </c:pt>
                <c:pt idx="36">
                  <c:v>694</c:v>
                </c:pt>
                <c:pt idx="37">
                  <c:v>695</c:v>
                </c:pt>
                <c:pt idx="38">
                  <c:v>696</c:v>
                </c:pt>
                <c:pt idx="39">
                  <c:v>697</c:v>
                </c:pt>
                <c:pt idx="40">
                  <c:v>698</c:v>
                </c:pt>
                <c:pt idx="41">
                  <c:v>699</c:v>
                </c:pt>
                <c:pt idx="42">
                  <c:v>700</c:v>
                </c:pt>
                <c:pt idx="43">
                  <c:v>701</c:v>
                </c:pt>
                <c:pt idx="44">
                  <c:v>702</c:v>
                </c:pt>
                <c:pt idx="45">
                  <c:v>703</c:v>
                </c:pt>
                <c:pt idx="46">
                  <c:v>704</c:v>
                </c:pt>
                <c:pt idx="47">
                  <c:v>705</c:v>
                </c:pt>
                <c:pt idx="48">
                  <c:v>706</c:v>
                </c:pt>
                <c:pt idx="49">
                  <c:v>707</c:v>
                </c:pt>
                <c:pt idx="50">
                  <c:v>708</c:v>
                </c:pt>
                <c:pt idx="51">
                  <c:v>709</c:v>
                </c:pt>
                <c:pt idx="52">
                  <c:v>710</c:v>
                </c:pt>
                <c:pt idx="53">
                  <c:v>711</c:v>
                </c:pt>
                <c:pt idx="54">
                  <c:v>712</c:v>
                </c:pt>
                <c:pt idx="55">
                  <c:v>713</c:v>
                </c:pt>
                <c:pt idx="56">
                  <c:v>714</c:v>
                </c:pt>
                <c:pt idx="57">
                  <c:v>715</c:v>
                </c:pt>
                <c:pt idx="58">
                  <c:v>716</c:v>
                </c:pt>
                <c:pt idx="59">
                  <c:v>717</c:v>
                </c:pt>
                <c:pt idx="60">
                  <c:v>718</c:v>
                </c:pt>
                <c:pt idx="61">
                  <c:v>719</c:v>
                </c:pt>
                <c:pt idx="62">
                  <c:v>720</c:v>
                </c:pt>
                <c:pt idx="63">
                  <c:v>721</c:v>
                </c:pt>
                <c:pt idx="64">
                  <c:v>722</c:v>
                </c:pt>
                <c:pt idx="65">
                  <c:v>723</c:v>
                </c:pt>
                <c:pt idx="66">
                  <c:v>724</c:v>
                </c:pt>
                <c:pt idx="67">
                  <c:v>725</c:v>
                </c:pt>
                <c:pt idx="68">
                  <c:v>726</c:v>
                </c:pt>
                <c:pt idx="69">
                  <c:v>727</c:v>
                </c:pt>
                <c:pt idx="70">
                  <c:v>728</c:v>
                </c:pt>
                <c:pt idx="71">
                  <c:v>729</c:v>
                </c:pt>
                <c:pt idx="72">
                  <c:v>730</c:v>
                </c:pt>
                <c:pt idx="73">
                  <c:v>731</c:v>
                </c:pt>
                <c:pt idx="74">
                  <c:v>732</c:v>
                </c:pt>
                <c:pt idx="75">
                  <c:v>733</c:v>
                </c:pt>
                <c:pt idx="76">
                  <c:v>734</c:v>
                </c:pt>
                <c:pt idx="77">
                  <c:v>735</c:v>
                </c:pt>
                <c:pt idx="78">
                  <c:v>736</c:v>
                </c:pt>
                <c:pt idx="79">
                  <c:v>737</c:v>
                </c:pt>
                <c:pt idx="80">
                  <c:v>738</c:v>
                </c:pt>
                <c:pt idx="81">
                  <c:v>739</c:v>
                </c:pt>
                <c:pt idx="82">
                  <c:v>740</c:v>
                </c:pt>
                <c:pt idx="83">
                  <c:v>741</c:v>
                </c:pt>
                <c:pt idx="84">
                  <c:v>742</c:v>
                </c:pt>
                <c:pt idx="85">
                  <c:v>743</c:v>
                </c:pt>
                <c:pt idx="86">
                  <c:v>744</c:v>
                </c:pt>
                <c:pt idx="87">
                  <c:v>745</c:v>
                </c:pt>
                <c:pt idx="88">
                  <c:v>746</c:v>
                </c:pt>
                <c:pt idx="89">
                  <c:v>747</c:v>
                </c:pt>
                <c:pt idx="90">
                  <c:v>748</c:v>
                </c:pt>
                <c:pt idx="91">
                  <c:v>749</c:v>
                </c:pt>
                <c:pt idx="92">
                  <c:v>750</c:v>
                </c:pt>
                <c:pt idx="93">
                  <c:v>751</c:v>
                </c:pt>
                <c:pt idx="94">
                  <c:v>752</c:v>
                </c:pt>
                <c:pt idx="95">
                  <c:v>753</c:v>
                </c:pt>
                <c:pt idx="96">
                  <c:v>754</c:v>
                </c:pt>
                <c:pt idx="97">
                  <c:v>755</c:v>
                </c:pt>
                <c:pt idx="98">
                  <c:v>756</c:v>
                </c:pt>
                <c:pt idx="99">
                  <c:v>757</c:v>
                </c:pt>
                <c:pt idx="100">
                  <c:v>758</c:v>
                </c:pt>
                <c:pt idx="101">
                  <c:v>759</c:v>
                </c:pt>
                <c:pt idx="102">
                  <c:v>760</c:v>
                </c:pt>
                <c:pt idx="103">
                  <c:v>761</c:v>
                </c:pt>
                <c:pt idx="104">
                  <c:v>762</c:v>
                </c:pt>
                <c:pt idx="105">
                  <c:v>763</c:v>
                </c:pt>
                <c:pt idx="106">
                  <c:v>764</c:v>
                </c:pt>
                <c:pt idx="107">
                  <c:v>765</c:v>
                </c:pt>
                <c:pt idx="108">
                  <c:v>766</c:v>
                </c:pt>
                <c:pt idx="109">
                  <c:v>767</c:v>
                </c:pt>
                <c:pt idx="110">
                  <c:v>768</c:v>
                </c:pt>
                <c:pt idx="111">
                  <c:v>769</c:v>
                </c:pt>
                <c:pt idx="112">
                  <c:v>770</c:v>
                </c:pt>
                <c:pt idx="113">
                  <c:v>771</c:v>
                </c:pt>
                <c:pt idx="114">
                  <c:v>772</c:v>
                </c:pt>
                <c:pt idx="115">
                  <c:v>773</c:v>
                </c:pt>
                <c:pt idx="116">
                  <c:v>774</c:v>
                </c:pt>
                <c:pt idx="117">
                  <c:v>775</c:v>
                </c:pt>
                <c:pt idx="118">
                  <c:v>776</c:v>
                </c:pt>
                <c:pt idx="119">
                  <c:v>777</c:v>
                </c:pt>
                <c:pt idx="120">
                  <c:v>778</c:v>
                </c:pt>
                <c:pt idx="121">
                  <c:v>779</c:v>
                </c:pt>
                <c:pt idx="122">
                  <c:v>780</c:v>
                </c:pt>
                <c:pt idx="123">
                  <c:v>781</c:v>
                </c:pt>
                <c:pt idx="124">
                  <c:v>782</c:v>
                </c:pt>
                <c:pt idx="125">
                  <c:v>783</c:v>
                </c:pt>
                <c:pt idx="126">
                  <c:v>784</c:v>
                </c:pt>
                <c:pt idx="127">
                  <c:v>785</c:v>
                </c:pt>
                <c:pt idx="128">
                  <c:v>786</c:v>
                </c:pt>
                <c:pt idx="129">
                  <c:v>787</c:v>
                </c:pt>
                <c:pt idx="130">
                  <c:v>788</c:v>
                </c:pt>
                <c:pt idx="131">
                  <c:v>789</c:v>
                </c:pt>
                <c:pt idx="132">
                  <c:v>790</c:v>
                </c:pt>
                <c:pt idx="133">
                  <c:v>791</c:v>
                </c:pt>
                <c:pt idx="134">
                  <c:v>792</c:v>
                </c:pt>
                <c:pt idx="135">
                  <c:v>793</c:v>
                </c:pt>
                <c:pt idx="136">
                  <c:v>794</c:v>
                </c:pt>
                <c:pt idx="137">
                  <c:v>795</c:v>
                </c:pt>
                <c:pt idx="138">
                  <c:v>796</c:v>
                </c:pt>
                <c:pt idx="139">
                  <c:v>797</c:v>
                </c:pt>
                <c:pt idx="140">
                  <c:v>798</c:v>
                </c:pt>
                <c:pt idx="141">
                  <c:v>799</c:v>
                </c:pt>
                <c:pt idx="142">
                  <c:v>800</c:v>
                </c:pt>
                <c:pt idx="143">
                  <c:v>801</c:v>
                </c:pt>
                <c:pt idx="144">
                  <c:v>802</c:v>
                </c:pt>
                <c:pt idx="145">
                  <c:v>803</c:v>
                </c:pt>
                <c:pt idx="146">
                  <c:v>804</c:v>
                </c:pt>
                <c:pt idx="147">
                  <c:v>805</c:v>
                </c:pt>
                <c:pt idx="148">
                  <c:v>806</c:v>
                </c:pt>
                <c:pt idx="149">
                  <c:v>807</c:v>
                </c:pt>
                <c:pt idx="150">
                  <c:v>808</c:v>
                </c:pt>
                <c:pt idx="151">
                  <c:v>809</c:v>
                </c:pt>
                <c:pt idx="152">
                  <c:v>810</c:v>
                </c:pt>
                <c:pt idx="153">
                  <c:v>811</c:v>
                </c:pt>
                <c:pt idx="154">
                  <c:v>812</c:v>
                </c:pt>
                <c:pt idx="155">
                  <c:v>813</c:v>
                </c:pt>
                <c:pt idx="156">
                  <c:v>814</c:v>
                </c:pt>
                <c:pt idx="157">
                  <c:v>815</c:v>
                </c:pt>
                <c:pt idx="158">
                  <c:v>816</c:v>
                </c:pt>
                <c:pt idx="159">
                  <c:v>817</c:v>
                </c:pt>
                <c:pt idx="160">
                  <c:v>818</c:v>
                </c:pt>
                <c:pt idx="161">
                  <c:v>819</c:v>
                </c:pt>
                <c:pt idx="162">
                  <c:v>820</c:v>
                </c:pt>
                <c:pt idx="163">
                  <c:v>821</c:v>
                </c:pt>
                <c:pt idx="164">
                  <c:v>822</c:v>
                </c:pt>
                <c:pt idx="165">
                  <c:v>823</c:v>
                </c:pt>
                <c:pt idx="166">
                  <c:v>824</c:v>
                </c:pt>
                <c:pt idx="167">
                  <c:v>825</c:v>
                </c:pt>
                <c:pt idx="168">
                  <c:v>826</c:v>
                </c:pt>
                <c:pt idx="169">
                  <c:v>827</c:v>
                </c:pt>
                <c:pt idx="170">
                  <c:v>828</c:v>
                </c:pt>
                <c:pt idx="171">
                  <c:v>829</c:v>
                </c:pt>
                <c:pt idx="172">
                  <c:v>830</c:v>
                </c:pt>
                <c:pt idx="173">
                  <c:v>831</c:v>
                </c:pt>
                <c:pt idx="174">
                  <c:v>832</c:v>
                </c:pt>
                <c:pt idx="175">
                  <c:v>833</c:v>
                </c:pt>
                <c:pt idx="176">
                  <c:v>834</c:v>
                </c:pt>
                <c:pt idx="177">
                  <c:v>835</c:v>
                </c:pt>
                <c:pt idx="178">
                  <c:v>836</c:v>
                </c:pt>
                <c:pt idx="179">
                  <c:v>837</c:v>
                </c:pt>
                <c:pt idx="180">
                  <c:v>838</c:v>
                </c:pt>
                <c:pt idx="181">
                  <c:v>839</c:v>
                </c:pt>
                <c:pt idx="182">
                  <c:v>840</c:v>
                </c:pt>
                <c:pt idx="183">
                  <c:v>841</c:v>
                </c:pt>
                <c:pt idx="184">
                  <c:v>842</c:v>
                </c:pt>
                <c:pt idx="185">
                  <c:v>843</c:v>
                </c:pt>
                <c:pt idx="186">
                  <c:v>844</c:v>
                </c:pt>
                <c:pt idx="187">
                  <c:v>845</c:v>
                </c:pt>
                <c:pt idx="188">
                  <c:v>846</c:v>
                </c:pt>
                <c:pt idx="189">
                  <c:v>847</c:v>
                </c:pt>
                <c:pt idx="190">
                  <c:v>848</c:v>
                </c:pt>
                <c:pt idx="191">
                  <c:v>849</c:v>
                </c:pt>
                <c:pt idx="192">
                  <c:v>850</c:v>
                </c:pt>
                <c:pt idx="193">
                  <c:v>851</c:v>
                </c:pt>
                <c:pt idx="194">
                  <c:v>852</c:v>
                </c:pt>
                <c:pt idx="195">
                  <c:v>853</c:v>
                </c:pt>
                <c:pt idx="196">
                  <c:v>854</c:v>
                </c:pt>
                <c:pt idx="197">
                  <c:v>855</c:v>
                </c:pt>
                <c:pt idx="198">
                  <c:v>856</c:v>
                </c:pt>
                <c:pt idx="199">
                  <c:v>857</c:v>
                </c:pt>
                <c:pt idx="200">
                  <c:v>858</c:v>
                </c:pt>
                <c:pt idx="201">
                  <c:v>859</c:v>
                </c:pt>
                <c:pt idx="202">
                  <c:v>860</c:v>
                </c:pt>
                <c:pt idx="203">
                  <c:v>861</c:v>
                </c:pt>
                <c:pt idx="204">
                  <c:v>862</c:v>
                </c:pt>
                <c:pt idx="205">
                  <c:v>863</c:v>
                </c:pt>
                <c:pt idx="206">
                  <c:v>864</c:v>
                </c:pt>
                <c:pt idx="207">
                  <c:v>865</c:v>
                </c:pt>
                <c:pt idx="208">
                  <c:v>866</c:v>
                </c:pt>
                <c:pt idx="209">
                  <c:v>867</c:v>
                </c:pt>
                <c:pt idx="210">
                  <c:v>868</c:v>
                </c:pt>
                <c:pt idx="211">
                  <c:v>869</c:v>
                </c:pt>
                <c:pt idx="212">
                  <c:v>870</c:v>
                </c:pt>
                <c:pt idx="213">
                  <c:v>871</c:v>
                </c:pt>
                <c:pt idx="214">
                  <c:v>872</c:v>
                </c:pt>
                <c:pt idx="215">
                  <c:v>873</c:v>
                </c:pt>
                <c:pt idx="216">
                  <c:v>874</c:v>
                </c:pt>
                <c:pt idx="217">
                  <c:v>875</c:v>
                </c:pt>
                <c:pt idx="218">
                  <c:v>876</c:v>
                </c:pt>
                <c:pt idx="219">
                  <c:v>877</c:v>
                </c:pt>
                <c:pt idx="220">
                  <c:v>878</c:v>
                </c:pt>
                <c:pt idx="221">
                  <c:v>879</c:v>
                </c:pt>
                <c:pt idx="222">
                  <c:v>880</c:v>
                </c:pt>
                <c:pt idx="223">
                  <c:v>881</c:v>
                </c:pt>
                <c:pt idx="224">
                  <c:v>882</c:v>
                </c:pt>
                <c:pt idx="225">
                  <c:v>883</c:v>
                </c:pt>
                <c:pt idx="226">
                  <c:v>884</c:v>
                </c:pt>
                <c:pt idx="227">
                  <c:v>885</c:v>
                </c:pt>
                <c:pt idx="228">
                  <c:v>886</c:v>
                </c:pt>
                <c:pt idx="229">
                  <c:v>887</c:v>
                </c:pt>
                <c:pt idx="230">
                  <c:v>888</c:v>
                </c:pt>
                <c:pt idx="231">
                  <c:v>889</c:v>
                </c:pt>
                <c:pt idx="232">
                  <c:v>890</c:v>
                </c:pt>
                <c:pt idx="233">
                  <c:v>891</c:v>
                </c:pt>
                <c:pt idx="234">
                  <c:v>892</c:v>
                </c:pt>
                <c:pt idx="235">
                  <c:v>893</c:v>
                </c:pt>
                <c:pt idx="236">
                  <c:v>894</c:v>
                </c:pt>
                <c:pt idx="237">
                  <c:v>895</c:v>
                </c:pt>
                <c:pt idx="238">
                  <c:v>896</c:v>
                </c:pt>
                <c:pt idx="239">
                  <c:v>897</c:v>
                </c:pt>
                <c:pt idx="240">
                  <c:v>898</c:v>
                </c:pt>
                <c:pt idx="241">
                  <c:v>899</c:v>
                </c:pt>
                <c:pt idx="242">
                  <c:v>900</c:v>
                </c:pt>
                <c:pt idx="243">
                  <c:v>901</c:v>
                </c:pt>
                <c:pt idx="244">
                  <c:v>902</c:v>
                </c:pt>
                <c:pt idx="245">
                  <c:v>903</c:v>
                </c:pt>
                <c:pt idx="246">
                  <c:v>904</c:v>
                </c:pt>
                <c:pt idx="247">
                  <c:v>905</c:v>
                </c:pt>
                <c:pt idx="248">
                  <c:v>906</c:v>
                </c:pt>
                <c:pt idx="249">
                  <c:v>907</c:v>
                </c:pt>
                <c:pt idx="250">
                  <c:v>908</c:v>
                </c:pt>
                <c:pt idx="251">
                  <c:v>909</c:v>
                </c:pt>
                <c:pt idx="252">
                  <c:v>910</c:v>
                </c:pt>
                <c:pt idx="253">
                  <c:v>911</c:v>
                </c:pt>
                <c:pt idx="254">
                  <c:v>912</c:v>
                </c:pt>
                <c:pt idx="255">
                  <c:v>913</c:v>
                </c:pt>
                <c:pt idx="256">
                  <c:v>914</c:v>
                </c:pt>
                <c:pt idx="257">
                  <c:v>915</c:v>
                </c:pt>
                <c:pt idx="258">
                  <c:v>916</c:v>
                </c:pt>
                <c:pt idx="259">
                  <c:v>917</c:v>
                </c:pt>
                <c:pt idx="260">
                  <c:v>918</c:v>
                </c:pt>
                <c:pt idx="261">
                  <c:v>919</c:v>
                </c:pt>
                <c:pt idx="262">
                  <c:v>920</c:v>
                </c:pt>
                <c:pt idx="263">
                  <c:v>921</c:v>
                </c:pt>
                <c:pt idx="264">
                  <c:v>922</c:v>
                </c:pt>
                <c:pt idx="265">
                  <c:v>923</c:v>
                </c:pt>
                <c:pt idx="266">
                  <c:v>924</c:v>
                </c:pt>
                <c:pt idx="267">
                  <c:v>925</c:v>
                </c:pt>
                <c:pt idx="268">
                  <c:v>926</c:v>
                </c:pt>
                <c:pt idx="269">
                  <c:v>927</c:v>
                </c:pt>
                <c:pt idx="270">
                  <c:v>928</c:v>
                </c:pt>
                <c:pt idx="271">
                  <c:v>929</c:v>
                </c:pt>
                <c:pt idx="272">
                  <c:v>930</c:v>
                </c:pt>
                <c:pt idx="273">
                  <c:v>931</c:v>
                </c:pt>
                <c:pt idx="274">
                  <c:v>932</c:v>
                </c:pt>
                <c:pt idx="275">
                  <c:v>933</c:v>
                </c:pt>
                <c:pt idx="276">
                  <c:v>934</c:v>
                </c:pt>
                <c:pt idx="277">
                  <c:v>935</c:v>
                </c:pt>
                <c:pt idx="278">
                  <c:v>936</c:v>
                </c:pt>
                <c:pt idx="279">
                  <c:v>937</c:v>
                </c:pt>
                <c:pt idx="280">
                  <c:v>938</c:v>
                </c:pt>
              </c:numCache>
            </c:numRef>
          </c:xVal>
          <c:yVal>
            <c:numRef>
              <c:f>Graph!$E$660:$E$938</c:f>
              <c:numCache>
                <c:formatCode>General</c:formatCode>
                <c:ptCount val="27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A-4422-AE76-24291AB870D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Graph!$A$659:$A$939</c:f>
              <c:numCache>
                <c:formatCode>General</c:formatCode>
                <c:ptCount val="281"/>
                <c:pt idx="0">
                  <c:v>658</c:v>
                </c:pt>
                <c:pt idx="1">
                  <c:v>659</c:v>
                </c:pt>
                <c:pt idx="2">
                  <c:v>660</c:v>
                </c:pt>
                <c:pt idx="3">
                  <c:v>661</c:v>
                </c:pt>
                <c:pt idx="4">
                  <c:v>662</c:v>
                </c:pt>
                <c:pt idx="5">
                  <c:v>663</c:v>
                </c:pt>
                <c:pt idx="6">
                  <c:v>664</c:v>
                </c:pt>
                <c:pt idx="7">
                  <c:v>665</c:v>
                </c:pt>
                <c:pt idx="8">
                  <c:v>666</c:v>
                </c:pt>
                <c:pt idx="9">
                  <c:v>667</c:v>
                </c:pt>
                <c:pt idx="10">
                  <c:v>668</c:v>
                </c:pt>
                <c:pt idx="11">
                  <c:v>669</c:v>
                </c:pt>
                <c:pt idx="12">
                  <c:v>670</c:v>
                </c:pt>
                <c:pt idx="13">
                  <c:v>671</c:v>
                </c:pt>
                <c:pt idx="14">
                  <c:v>672</c:v>
                </c:pt>
                <c:pt idx="15">
                  <c:v>673</c:v>
                </c:pt>
                <c:pt idx="16">
                  <c:v>674</c:v>
                </c:pt>
                <c:pt idx="17">
                  <c:v>675</c:v>
                </c:pt>
                <c:pt idx="18">
                  <c:v>676</c:v>
                </c:pt>
                <c:pt idx="19">
                  <c:v>677</c:v>
                </c:pt>
                <c:pt idx="20">
                  <c:v>678</c:v>
                </c:pt>
                <c:pt idx="21">
                  <c:v>679</c:v>
                </c:pt>
                <c:pt idx="22">
                  <c:v>680</c:v>
                </c:pt>
                <c:pt idx="23">
                  <c:v>681</c:v>
                </c:pt>
                <c:pt idx="24">
                  <c:v>682</c:v>
                </c:pt>
                <c:pt idx="25">
                  <c:v>683</c:v>
                </c:pt>
                <c:pt idx="26">
                  <c:v>684</c:v>
                </c:pt>
                <c:pt idx="27">
                  <c:v>685</c:v>
                </c:pt>
                <c:pt idx="28">
                  <c:v>686</c:v>
                </c:pt>
                <c:pt idx="29">
                  <c:v>687</c:v>
                </c:pt>
                <c:pt idx="30">
                  <c:v>688</c:v>
                </c:pt>
                <c:pt idx="31">
                  <c:v>689</c:v>
                </c:pt>
                <c:pt idx="32">
                  <c:v>690</c:v>
                </c:pt>
                <c:pt idx="33">
                  <c:v>691</c:v>
                </c:pt>
                <c:pt idx="34">
                  <c:v>692</c:v>
                </c:pt>
                <c:pt idx="35">
                  <c:v>693</c:v>
                </c:pt>
                <c:pt idx="36">
                  <c:v>694</c:v>
                </c:pt>
                <c:pt idx="37">
                  <c:v>695</c:v>
                </c:pt>
                <c:pt idx="38">
                  <c:v>696</c:v>
                </c:pt>
                <c:pt idx="39">
                  <c:v>697</c:v>
                </c:pt>
                <c:pt idx="40">
                  <c:v>698</c:v>
                </c:pt>
                <c:pt idx="41">
                  <c:v>699</c:v>
                </c:pt>
                <c:pt idx="42">
                  <c:v>700</c:v>
                </c:pt>
                <c:pt idx="43">
                  <c:v>701</c:v>
                </c:pt>
                <c:pt idx="44">
                  <c:v>702</c:v>
                </c:pt>
                <c:pt idx="45">
                  <c:v>703</c:v>
                </c:pt>
                <c:pt idx="46">
                  <c:v>704</c:v>
                </c:pt>
                <c:pt idx="47">
                  <c:v>705</c:v>
                </c:pt>
                <c:pt idx="48">
                  <c:v>706</c:v>
                </c:pt>
                <c:pt idx="49">
                  <c:v>707</c:v>
                </c:pt>
                <c:pt idx="50">
                  <c:v>708</c:v>
                </c:pt>
                <c:pt idx="51">
                  <c:v>709</c:v>
                </c:pt>
                <c:pt idx="52">
                  <c:v>710</c:v>
                </c:pt>
                <c:pt idx="53">
                  <c:v>711</c:v>
                </c:pt>
                <c:pt idx="54">
                  <c:v>712</c:v>
                </c:pt>
                <c:pt idx="55">
                  <c:v>713</c:v>
                </c:pt>
                <c:pt idx="56">
                  <c:v>714</c:v>
                </c:pt>
                <c:pt idx="57">
                  <c:v>715</c:v>
                </c:pt>
                <c:pt idx="58">
                  <c:v>716</c:v>
                </c:pt>
                <c:pt idx="59">
                  <c:v>717</c:v>
                </c:pt>
                <c:pt idx="60">
                  <c:v>718</c:v>
                </c:pt>
                <c:pt idx="61">
                  <c:v>719</c:v>
                </c:pt>
                <c:pt idx="62">
                  <c:v>720</c:v>
                </c:pt>
                <c:pt idx="63">
                  <c:v>721</c:v>
                </c:pt>
                <c:pt idx="64">
                  <c:v>722</c:v>
                </c:pt>
                <c:pt idx="65">
                  <c:v>723</c:v>
                </c:pt>
                <c:pt idx="66">
                  <c:v>724</c:v>
                </c:pt>
                <c:pt idx="67">
                  <c:v>725</c:v>
                </c:pt>
                <c:pt idx="68">
                  <c:v>726</c:v>
                </c:pt>
                <c:pt idx="69">
                  <c:v>727</c:v>
                </c:pt>
                <c:pt idx="70">
                  <c:v>728</c:v>
                </c:pt>
                <c:pt idx="71">
                  <c:v>729</c:v>
                </c:pt>
                <c:pt idx="72">
                  <c:v>730</c:v>
                </c:pt>
                <c:pt idx="73">
                  <c:v>731</c:v>
                </c:pt>
                <c:pt idx="74">
                  <c:v>732</c:v>
                </c:pt>
                <c:pt idx="75">
                  <c:v>733</c:v>
                </c:pt>
                <c:pt idx="76">
                  <c:v>734</c:v>
                </c:pt>
                <c:pt idx="77">
                  <c:v>735</c:v>
                </c:pt>
                <c:pt idx="78">
                  <c:v>736</c:v>
                </c:pt>
                <c:pt idx="79">
                  <c:v>737</c:v>
                </c:pt>
                <c:pt idx="80">
                  <c:v>738</c:v>
                </c:pt>
                <c:pt idx="81">
                  <c:v>739</c:v>
                </c:pt>
                <c:pt idx="82">
                  <c:v>740</c:v>
                </c:pt>
                <c:pt idx="83">
                  <c:v>741</c:v>
                </c:pt>
                <c:pt idx="84">
                  <c:v>742</c:v>
                </c:pt>
                <c:pt idx="85">
                  <c:v>743</c:v>
                </c:pt>
                <c:pt idx="86">
                  <c:v>744</c:v>
                </c:pt>
                <c:pt idx="87">
                  <c:v>745</c:v>
                </c:pt>
                <c:pt idx="88">
                  <c:v>746</c:v>
                </c:pt>
                <c:pt idx="89">
                  <c:v>747</c:v>
                </c:pt>
                <c:pt idx="90">
                  <c:v>748</c:v>
                </c:pt>
                <c:pt idx="91">
                  <c:v>749</c:v>
                </c:pt>
                <c:pt idx="92">
                  <c:v>750</c:v>
                </c:pt>
                <c:pt idx="93">
                  <c:v>751</c:v>
                </c:pt>
                <c:pt idx="94">
                  <c:v>752</c:v>
                </c:pt>
                <c:pt idx="95">
                  <c:v>753</c:v>
                </c:pt>
                <c:pt idx="96">
                  <c:v>754</c:v>
                </c:pt>
                <c:pt idx="97">
                  <c:v>755</c:v>
                </c:pt>
                <c:pt idx="98">
                  <c:v>756</c:v>
                </c:pt>
                <c:pt idx="99">
                  <c:v>757</c:v>
                </c:pt>
                <c:pt idx="100">
                  <c:v>758</c:v>
                </c:pt>
                <c:pt idx="101">
                  <c:v>759</c:v>
                </c:pt>
                <c:pt idx="102">
                  <c:v>760</c:v>
                </c:pt>
                <c:pt idx="103">
                  <c:v>761</c:v>
                </c:pt>
                <c:pt idx="104">
                  <c:v>762</c:v>
                </c:pt>
                <c:pt idx="105">
                  <c:v>763</c:v>
                </c:pt>
                <c:pt idx="106">
                  <c:v>764</c:v>
                </c:pt>
                <c:pt idx="107">
                  <c:v>765</c:v>
                </c:pt>
                <c:pt idx="108">
                  <c:v>766</c:v>
                </c:pt>
                <c:pt idx="109">
                  <c:v>767</c:v>
                </c:pt>
                <c:pt idx="110">
                  <c:v>768</c:v>
                </c:pt>
                <c:pt idx="111">
                  <c:v>769</c:v>
                </c:pt>
                <c:pt idx="112">
                  <c:v>770</c:v>
                </c:pt>
                <c:pt idx="113">
                  <c:v>771</c:v>
                </c:pt>
                <c:pt idx="114">
                  <c:v>772</c:v>
                </c:pt>
                <c:pt idx="115">
                  <c:v>773</c:v>
                </c:pt>
                <c:pt idx="116">
                  <c:v>774</c:v>
                </c:pt>
                <c:pt idx="117">
                  <c:v>775</c:v>
                </c:pt>
                <c:pt idx="118">
                  <c:v>776</c:v>
                </c:pt>
                <c:pt idx="119">
                  <c:v>777</c:v>
                </c:pt>
                <c:pt idx="120">
                  <c:v>778</c:v>
                </c:pt>
                <c:pt idx="121">
                  <c:v>779</c:v>
                </c:pt>
                <c:pt idx="122">
                  <c:v>780</c:v>
                </c:pt>
                <c:pt idx="123">
                  <c:v>781</c:v>
                </c:pt>
                <c:pt idx="124">
                  <c:v>782</c:v>
                </c:pt>
                <c:pt idx="125">
                  <c:v>783</c:v>
                </c:pt>
                <c:pt idx="126">
                  <c:v>784</c:v>
                </c:pt>
                <c:pt idx="127">
                  <c:v>785</c:v>
                </c:pt>
                <c:pt idx="128">
                  <c:v>786</c:v>
                </c:pt>
                <c:pt idx="129">
                  <c:v>787</c:v>
                </c:pt>
                <c:pt idx="130">
                  <c:v>788</c:v>
                </c:pt>
                <c:pt idx="131">
                  <c:v>789</c:v>
                </c:pt>
                <c:pt idx="132">
                  <c:v>790</c:v>
                </c:pt>
                <c:pt idx="133">
                  <c:v>791</c:v>
                </c:pt>
                <c:pt idx="134">
                  <c:v>792</c:v>
                </c:pt>
                <c:pt idx="135">
                  <c:v>793</c:v>
                </c:pt>
                <c:pt idx="136">
                  <c:v>794</c:v>
                </c:pt>
                <c:pt idx="137">
                  <c:v>795</c:v>
                </c:pt>
                <c:pt idx="138">
                  <c:v>796</c:v>
                </c:pt>
                <c:pt idx="139">
                  <c:v>797</c:v>
                </c:pt>
                <c:pt idx="140">
                  <c:v>798</c:v>
                </c:pt>
                <c:pt idx="141">
                  <c:v>799</c:v>
                </c:pt>
                <c:pt idx="142">
                  <c:v>800</c:v>
                </c:pt>
                <c:pt idx="143">
                  <c:v>801</c:v>
                </c:pt>
                <c:pt idx="144">
                  <c:v>802</c:v>
                </c:pt>
                <c:pt idx="145">
                  <c:v>803</c:v>
                </c:pt>
                <c:pt idx="146">
                  <c:v>804</c:v>
                </c:pt>
                <c:pt idx="147">
                  <c:v>805</c:v>
                </c:pt>
                <c:pt idx="148">
                  <c:v>806</c:v>
                </c:pt>
                <c:pt idx="149">
                  <c:v>807</c:v>
                </c:pt>
                <c:pt idx="150">
                  <c:v>808</c:v>
                </c:pt>
                <c:pt idx="151">
                  <c:v>809</c:v>
                </c:pt>
                <c:pt idx="152">
                  <c:v>810</c:v>
                </c:pt>
                <c:pt idx="153">
                  <c:v>811</c:v>
                </c:pt>
                <c:pt idx="154">
                  <c:v>812</c:v>
                </c:pt>
                <c:pt idx="155">
                  <c:v>813</c:v>
                </c:pt>
                <c:pt idx="156">
                  <c:v>814</c:v>
                </c:pt>
                <c:pt idx="157">
                  <c:v>815</c:v>
                </c:pt>
                <c:pt idx="158">
                  <c:v>816</c:v>
                </c:pt>
                <c:pt idx="159">
                  <c:v>817</c:v>
                </c:pt>
                <c:pt idx="160">
                  <c:v>818</c:v>
                </c:pt>
                <c:pt idx="161">
                  <c:v>819</c:v>
                </c:pt>
                <c:pt idx="162">
                  <c:v>820</c:v>
                </c:pt>
                <c:pt idx="163">
                  <c:v>821</c:v>
                </c:pt>
                <c:pt idx="164">
                  <c:v>822</c:v>
                </c:pt>
                <c:pt idx="165">
                  <c:v>823</c:v>
                </c:pt>
                <c:pt idx="166">
                  <c:v>824</c:v>
                </c:pt>
                <c:pt idx="167">
                  <c:v>825</c:v>
                </c:pt>
                <c:pt idx="168">
                  <c:v>826</c:v>
                </c:pt>
                <c:pt idx="169">
                  <c:v>827</c:v>
                </c:pt>
                <c:pt idx="170">
                  <c:v>828</c:v>
                </c:pt>
                <c:pt idx="171">
                  <c:v>829</c:v>
                </c:pt>
                <c:pt idx="172">
                  <c:v>830</c:v>
                </c:pt>
                <c:pt idx="173">
                  <c:v>831</c:v>
                </c:pt>
                <c:pt idx="174">
                  <c:v>832</c:v>
                </c:pt>
                <c:pt idx="175">
                  <c:v>833</c:v>
                </c:pt>
                <c:pt idx="176">
                  <c:v>834</c:v>
                </c:pt>
                <c:pt idx="177">
                  <c:v>835</c:v>
                </c:pt>
                <c:pt idx="178">
                  <c:v>836</c:v>
                </c:pt>
                <c:pt idx="179">
                  <c:v>837</c:v>
                </c:pt>
                <c:pt idx="180">
                  <c:v>838</c:v>
                </c:pt>
                <c:pt idx="181">
                  <c:v>839</c:v>
                </c:pt>
                <c:pt idx="182">
                  <c:v>840</c:v>
                </c:pt>
                <c:pt idx="183">
                  <c:v>841</c:v>
                </c:pt>
                <c:pt idx="184">
                  <c:v>842</c:v>
                </c:pt>
                <c:pt idx="185">
                  <c:v>843</c:v>
                </c:pt>
                <c:pt idx="186">
                  <c:v>844</c:v>
                </c:pt>
                <c:pt idx="187">
                  <c:v>845</c:v>
                </c:pt>
                <c:pt idx="188">
                  <c:v>846</c:v>
                </c:pt>
                <c:pt idx="189">
                  <c:v>847</c:v>
                </c:pt>
                <c:pt idx="190">
                  <c:v>848</c:v>
                </c:pt>
                <c:pt idx="191">
                  <c:v>849</c:v>
                </c:pt>
                <c:pt idx="192">
                  <c:v>850</c:v>
                </c:pt>
                <c:pt idx="193">
                  <c:v>851</c:v>
                </c:pt>
                <c:pt idx="194">
                  <c:v>852</c:v>
                </c:pt>
                <c:pt idx="195">
                  <c:v>853</c:v>
                </c:pt>
                <c:pt idx="196">
                  <c:v>854</c:v>
                </c:pt>
                <c:pt idx="197">
                  <c:v>855</c:v>
                </c:pt>
                <c:pt idx="198">
                  <c:v>856</c:v>
                </c:pt>
                <c:pt idx="199">
                  <c:v>857</c:v>
                </c:pt>
                <c:pt idx="200">
                  <c:v>858</c:v>
                </c:pt>
                <c:pt idx="201">
                  <c:v>859</c:v>
                </c:pt>
                <c:pt idx="202">
                  <c:v>860</c:v>
                </c:pt>
                <c:pt idx="203">
                  <c:v>861</c:v>
                </c:pt>
                <c:pt idx="204">
                  <c:v>862</c:v>
                </c:pt>
                <c:pt idx="205">
                  <c:v>863</c:v>
                </c:pt>
                <c:pt idx="206">
                  <c:v>864</c:v>
                </c:pt>
                <c:pt idx="207">
                  <c:v>865</c:v>
                </c:pt>
                <c:pt idx="208">
                  <c:v>866</c:v>
                </c:pt>
                <c:pt idx="209">
                  <c:v>867</c:v>
                </c:pt>
                <c:pt idx="210">
                  <c:v>868</c:v>
                </c:pt>
                <c:pt idx="211">
                  <c:v>869</c:v>
                </c:pt>
                <c:pt idx="212">
                  <c:v>870</c:v>
                </c:pt>
                <c:pt idx="213">
                  <c:v>871</c:v>
                </c:pt>
                <c:pt idx="214">
                  <c:v>872</c:v>
                </c:pt>
                <c:pt idx="215">
                  <c:v>873</c:v>
                </c:pt>
                <c:pt idx="216">
                  <c:v>874</c:v>
                </c:pt>
                <c:pt idx="217">
                  <c:v>875</c:v>
                </c:pt>
                <c:pt idx="218">
                  <c:v>876</c:v>
                </c:pt>
                <c:pt idx="219">
                  <c:v>877</c:v>
                </c:pt>
                <c:pt idx="220">
                  <c:v>878</c:v>
                </c:pt>
                <c:pt idx="221">
                  <c:v>879</c:v>
                </c:pt>
                <c:pt idx="222">
                  <c:v>880</c:v>
                </c:pt>
                <c:pt idx="223">
                  <c:v>881</c:v>
                </c:pt>
                <c:pt idx="224">
                  <c:v>882</c:v>
                </c:pt>
                <c:pt idx="225">
                  <c:v>883</c:v>
                </c:pt>
                <c:pt idx="226">
                  <c:v>884</c:v>
                </c:pt>
                <c:pt idx="227">
                  <c:v>885</c:v>
                </c:pt>
                <c:pt idx="228">
                  <c:v>886</c:v>
                </c:pt>
                <c:pt idx="229">
                  <c:v>887</c:v>
                </c:pt>
                <c:pt idx="230">
                  <c:v>888</c:v>
                </c:pt>
                <c:pt idx="231">
                  <c:v>889</c:v>
                </c:pt>
                <c:pt idx="232">
                  <c:v>890</c:v>
                </c:pt>
                <c:pt idx="233">
                  <c:v>891</c:v>
                </c:pt>
                <c:pt idx="234">
                  <c:v>892</c:v>
                </c:pt>
                <c:pt idx="235">
                  <c:v>893</c:v>
                </c:pt>
                <c:pt idx="236">
                  <c:v>894</c:v>
                </c:pt>
                <c:pt idx="237">
                  <c:v>895</c:v>
                </c:pt>
                <c:pt idx="238">
                  <c:v>896</c:v>
                </c:pt>
                <c:pt idx="239">
                  <c:v>897</c:v>
                </c:pt>
                <c:pt idx="240">
                  <c:v>898</c:v>
                </c:pt>
                <c:pt idx="241">
                  <c:v>899</c:v>
                </c:pt>
                <c:pt idx="242">
                  <c:v>900</c:v>
                </c:pt>
                <c:pt idx="243">
                  <c:v>901</c:v>
                </c:pt>
                <c:pt idx="244">
                  <c:v>902</c:v>
                </c:pt>
                <c:pt idx="245">
                  <c:v>903</c:v>
                </c:pt>
                <c:pt idx="246">
                  <c:v>904</c:v>
                </c:pt>
                <c:pt idx="247">
                  <c:v>905</c:v>
                </c:pt>
                <c:pt idx="248">
                  <c:v>906</c:v>
                </c:pt>
                <c:pt idx="249">
                  <c:v>907</c:v>
                </c:pt>
                <c:pt idx="250">
                  <c:v>908</c:v>
                </c:pt>
                <c:pt idx="251">
                  <c:v>909</c:v>
                </c:pt>
                <c:pt idx="252">
                  <c:v>910</c:v>
                </c:pt>
                <c:pt idx="253">
                  <c:v>911</c:v>
                </c:pt>
                <c:pt idx="254">
                  <c:v>912</c:v>
                </c:pt>
                <c:pt idx="255">
                  <c:v>913</c:v>
                </c:pt>
                <c:pt idx="256">
                  <c:v>914</c:v>
                </c:pt>
                <c:pt idx="257">
                  <c:v>915</c:v>
                </c:pt>
                <c:pt idx="258">
                  <c:v>916</c:v>
                </c:pt>
                <c:pt idx="259">
                  <c:v>917</c:v>
                </c:pt>
                <c:pt idx="260">
                  <c:v>918</c:v>
                </c:pt>
                <c:pt idx="261">
                  <c:v>919</c:v>
                </c:pt>
                <c:pt idx="262">
                  <c:v>920</c:v>
                </c:pt>
                <c:pt idx="263">
                  <c:v>921</c:v>
                </c:pt>
                <c:pt idx="264">
                  <c:v>922</c:v>
                </c:pt>
                <c:pt idx="265">
                  <c:v>923</c:v>
                </c:pt>
                <c:pt idx="266">
                  <c:v>924</c:v>
                </c:pt>
                <c:pt idx="267">
                  <c:v>925</c:v>
                </c:pt>
                <c:pt idx="268">
                  <c:v>926</c:v>
                </c:pt>
                <c:pt idx="269">
                  <c:v>927</c:v>
                </c:pt>
                <c:pt idx="270">
                  <c:v>928</c:v>
                </c:pt>
                <c:pt idx="271">
                  <c:v>929</c:v>
                </c:pt>
                <c:pt idx="272">
                  <c:v>930</c:v>
                </c:pt>
                <c:pt idx="273">
                  <c:v>931</c:v>
                </c:pt>
                <c:pt idx="274">
                  <c:v>932</c:v>
                </c:pt>
                <c:pt idx="275">
                  <c:v>933</c:v>
                </c:pt>
                <c:pt idx="276">
                  <c:v>934</c:v>
                </c:pt>
                <c:pt idx="277">
                  <c:v>935</c:v>
                </c:pt>
                <c:pt idx="278">
                  <c:v>936</c:v>
                </c:pt>
                <c:pt idx="279">
                  <c:v>937</c:v>
                </c:pt>
                <c:pt idx="280">
                  <c:v>938</c:v>
                </c:pt>
              </c:numCache>
            </c:numRef>
          </c:xVal>
          <c:yVal>
            <c:numRef>
              <c:f>Graph!$G$660:$G$938</c:f>
              <c:numCache>
                <c:formatCode>General</c:formatCode>
                <c:ptCount val="2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A-4422-AE76-24291AB870D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Graph!$A$659:$A$939</c:f>
              <c:numCache>
                <c:formatCode>General</c:formatCode>
                <c:ptCount val="281"/>
                <c:pt idx="0">
                  <c:v>658</c:v>
                </c:pt>
                <c:pt idx="1">
                  <c:v>659</c:v>
                </c:pt>
                <c:pt idx="2">
                  <c:v>660</c:v>
                </c:pt>
                <c:pt idx="3">
                  <c:v>661</c:v>
                </c:pt>
                <c:pt idx="4">
                  <c:v>662</c:v>
                </c:pt>
                <c:pt idx="5">
                  <c:v>663</c:v>
                </c:pt>
                <c:pt idx="6">
                  <c:v>664</c:v>
                </c:pt>
                <c:pt idx="7">
                  <c:v>665</c:v>
                </c:pt>
                <c:pt idx="8">
                  <c:v>666</c:v>
                </c:pt>
                <c:pt idx="9">
                  <c:v>667</c:v>
                </c:pt>
                <c:pt idx="10">
                  <c:v>668</c:v>
                </c:pt>
                <c:pt idx="11">
                  <c:v>669</c:v>
                </c:pt>
                <c:pt idx="12">
                  <c:v>670</c:v>
                </c:pt>
                <c:pt idx="13">
                  <c:v>671</c:v>
                </c:pt>
                <c:pt idx="14">
                  <c:v>672</c:v>
                </c:pt>
                <c:pt idx="15">
                  <c:v>673</c:v>
                </c:pt>
                <c:pt idx="16">
                  <c:v>674</c:v>
                </c:pt>
                <c:pt idx="17">
                  <c:v>675</c:v>
                </c:pt>
                <c:pt idx="18">
                  <c:v>676</c:v>
                </c:pt>
                <c:pt idx="19">
                  <c:v>677</c:v>
                </c:pt>
                <c:pt idx="20">
                  <c:v>678</c:v>
                </c:pt>
                <c:pt idx="21">
                  <c:v>679</c:v>
                </c:pt>
                <c:pt idx="22">
                  <c:v>680</c:v>
                </c:pt>
                <c:pt idx="23">
                  <c:v>681</c:v>
                </c:pt>
                <c:pt idx="24">
                  <c:v>682</c:v>
                </c:pt>
                <c:pt idx="25">
                  <c:v>683</c:v>
                </c:pt>
                <c:pt idx="26">
                  <c:v>684</c:v>
                </c:pt>
                <c:pt idx="27">
                  <c:v>685</c:v>
                </c:pt>
                <c:pt idx="28">
                  <c:v>686</c:v>
                </c:pt>
                <c:pt idx="29">
                  <c:v>687</c:v>
                </c:pt>
                <c:pt idx="30">
                  <c:v>688</c:v>
                </c:pt>
                <c:pt idx="31">
                  <c:v>689</c:v>
                </c:pt>
                <c:pt idx="32">
                  <c:v>690</c:v>
                </c:pt>
                <c:pt idx="33">
                  <c:v>691</c:v>
                </c:pt>
                <c:pt idx="34">
                  <c:v>692</c:v>
                </c:pt>
                <c:pt idx="35">
                  <c:v>693</c:v>
                </c:pt>
                <c:pt idx="36">
                  <c:v>694</c:v>
                </c:pt>
                <c:pt idx="37">
                  <c:v>695</c:v>
                </c:pt>
                <c:pt idx="38">
                  <c:v>696</c:v>
                </c:pt>
                <c:pt idx="39">
                  <c:v>697</c:v>
                </c:pt>
                <c:pt idx="40">
                  <c:v>698</c:v>
                </c:pt>
                <c:pt idx="41">
                  <c:v>699</c:v>
                </c:pt>
                <c:pt idx="42">
                  <c:v>700</c:v>
                </c:pt>
                <c:pt idx="43">
                  <c:v>701</c:v>
                </c:pt>
                <c:pt idx="44">
                  <c:v>702</c:v>
                </c:pt>
                <c:pt idx="45">
                  <c:v>703</c:v>
                </c:pt>
                <c:pt idx="46">
                  <c:v>704</c:v>
                </c:pt>
                <c:pt idx="47">
                  <c:v>705</c:v>
                </c:pt>
                <c:pt idx="48">
                  <c:v>706</c:v>
                </c:pt>
                <c:pt idx="49">
                  <c:v>707</c:v>
                </c:pt>
                <c:pt idx="50">
                  <c:v>708</c:v>
                </c:pt>
                <c:pt idx="51">
                  <c:v>709</c:v>
                </c:pt>
                <c:pt idx="52">
                  <c:v>710</c:v>
                </c:pt>
                <c:pt idx="53">
                  <c:v>711</c:v>
                </c:pt>
                <c:pt idx="54">
                  <c:v>712</c:v>
                </c:pt>
                <c:pt idx="55">
                  <c:v>713</c:v>
                </c:pt>
                <c:pt idx="56">
                  <c:v>714</c:v>
                </c:pt>
                <c:pt idx="57">
                  <c:v>715</c:v>
                </c:pt>
                <c:pt idx="58">
                  <c:v>716</c:v>
                </c:pt>
                <c:pt idx="59">
                  <c:v>717</c:v>
                </c:pt>
                <c:pt idx="60">
                  <c:v>718</c:v>
                </c:pt>
                <c:pt idx="61">
                  <c:v>719</c:v>
                </c:pt>
                <c:pt idx="62">
                  <c:v>720</c:v>
                </c:pt>
                <c:pt idx="63">
                  <c:v>721</c:v>
                </c:pt>
                <c:pt idx="64">
                  <c:v>722</c:v>
                </c:pt>
                <c:pt idx="65">
                  <c:v>723</c:v>
                </c:pt>
                <c:pt idx="66">
                  <c:v>724</c:v>
                </c:pt>
                <c:pt idx="67">
                  <c:v>725</c:v>
                </c:pt>
                <c:pt idx="68">
                  <c:v>726</c:v>
                </c:pt>
                <c:pt idx="69">
                  <c:v>727</c:v>
                </c:pt>
                <c:pt idx="70">
                  <c:v>728</c:v>
                </c:pt>
                <c:pt idx="71">
                  <c:v>729</c:v>
                </c:pt>
                <c:pt idx="72">
                  <c:v>730</c:v>
                </c:pt>
                <c:pt idx="73">
                  <c:v>731</c:v>
                </c:pt>
                <c:pt idx="74">
                  <c:v>732</c:v>
                </c:pt>
                <c:pt idx="75">
                  <c:v>733</c:v>
                </c:pt>
                <c:pt idx="76">
                  <c:v>734</c:v>
                </c:pt>
                <c:pt idx="77">
                  <c:v>735</c:v>
                </c:pt>
                <c:pt idx="78">
                  <c:v>736</c:v>
                </c:pt>
                <c:pt idx="79">
                  <c:v>737</c:v>
                </c:pt>
                <c:pt idx="80">
                  <c:v>738</c:v>
                </c:pt>
                <c:pt idx="81">
                  <c:v>739</c:v>
                </c:pt>
                <c:pt idx="82">
                  <c:v>740</c:v>
                </c:pt>
                <c:pt idx="83">
                  <c:v>741</c:v>
                </c:pt>
                <c:pt idx="84">
                  <c:v>742</c:v>
                </c:pt>
                <c:pt idx="85">
                  <c:v>743</c:v>
                </c:pt>
                <c:pt idx="86">
                  <c:v>744</c:v>
                </c:pt>
                <c:pt idx="87">
                  <c:v>745</c:v>
                </c:pt>
                <c:pt idx="88">
                  <c:v>746</c:v>
                </c:pt>
                <c:pt idx="89">
                  <c:v>747</c:v>
                </c:pt>
                <c:pt idx="90">
                  <c:v>748</c:v>
                </c:pt>
                <c:pt idx="91">
                  <c:v>749</c:v>
                </c:pt>
                <c:pt idx="92">
                  <c:v>750</c:v>
                </c:pt>
                <c:pt idx="93">
                  <c:v>751</c:v>
                </c:pt>
                <c:pt idx="94">
                  <c:v>752</c:v>
                </c:pt>
                <c:pt idx="95">
                  <c:v>753</c:v>
                </c:pt>
                <c:pt idx="96">
                  <c:v>754</c:v>
                </c:pt>
                <c:pt idx="97">
                  <c:v>755</c:v>
                </c:pt>
                <c:pt idx="98">
                  <c:v>756</c:v>
                </c:pt>
                <c:pt idx="99">
                  <c:v>757</c:v>
                </c:pt>
                <c:pt idx="100">
                  <c:v>758</c:v>
                </c:pt>
                <c:pt idx="101">
                  <c:v>759</c:v>
                </c:pt>
                <c:pt idx="102">
                  <c:v>760</c:v>
                </c:pt>
                <c:pt idx="103">
                  <c:v>761</c:v>
                </c:pt>
                <c:pt idx="104">
                  <c:v>762</c:v>
                </c:pt>
                <c:pt idx="105">
                  <c:v>763</c:v>
                </c:pt>
                <c:pt idx="106">
                  <c:v>764</c:v>
                </c:pt>
                <c:pt idx="107">
                  <c:v>765</c:v>
                </c:pt>
                <c:pt idx="108">
                  <c:v>766</c:v>
                </c:pt>
                <c:pt idx="109">
                  <c:v>767</c:v>
                </c:pt>
                <c:pt idx="110">
                  <c:v>768</c:v>
                </c:pt>
                <c:pt idx="111">
                  <c:v>769</c:v>
                </c:pt>
                <c:pt idx="112">
                  <c:v>770</c:v>
                </c:pt>
                <c:pt idx="113">
                  <c:v>771</c:v>
                </c:pt>
                <c:pt idx="114">
                  <c:v>772</c:v>
                </c:pt>
                <c:pt idx="115">
                  <c:v>773</c:v>
                </c:pt>
                <c:pt idx="116">
                  <c:v>774</c:v>
                </c:pt>
                <c:pt idx="117">
                  <c:v>775</c:v>
                </c:pt>
                <c:pt idx="118">
                  <c:v>776</c:v>
                </c:pt>
                <c:pt idx="119">
                  <c:v>777</c:v>
                </c:pt>
                <c:pt idx="120">
                  <c:v>778</c:v>
                </c:pt>
                <c:pt idx="121">
                  <c:v>779</c:v>
                </c:pt>
                <c:pt idx="122">
                  <c:v>780</c:v>
                </c:pt>
                <c:pt idx="123">
                  <c:v>781</c:v>
                </c:pt>
                <c:pt idx="124">
                  <c:v>782</c:v>
                </c:pt>
                <c:pt idx="125">
                  <c:v>783</c:v>
                </c:pt>
                <c:pt idx="126">
                  <c:v>784</c:v>
                </c:pt>
                <c:pt idx="127">
                  <c:v>785</c:v>
                </c:pt>
                <c:pt idx="128">
                  <c:v>786</c:v>
                </c:pt>
                <c:pt idx="129">
                  <c:v>787</c:v>
                </c:pt>
                <c:pt idx="130">
                  <c:v>788</c:v>
                </c:pt>
                <c:pt idx="131">
                  <c:v>789</c:v>
                </c:pt>
                <c:pt idx="132">
                  <c:v>790</c:v>
                </c:pt>
                <c:pt idx="133">
                  <c:v>791</c:v>
                </c:pt>
                <c:pt idx="134">
                  <c:v>792</c:v>
                </c:pt>
                <c:pt idx="135">
                  <c:v>793</c:v>
                </c:pt>
                <c:pt idx="136">
                  <c:v>794</c:v>
                </c:pt>
                <c:pt idx="137">
                  <c:v>795</c:v>
                </c:pt>
                <c:pt idx="138">
                  <c:v>796</c:v>
                </c:pt>
                <c:pt idx="139">
                  <c:v>797</c:v>
                </c:pt>
                <c:pt idx="140">
                  <c:v>798</c:v>
                </c:pt>
                <c:pt idx="141">
                  <c:v>799</c:v>
                </c:pt>
                <c:pt idx="142">
                  <c:v>800</c:v>
                </c:pt>
                <c:pt idx="143">
                  <c:v>801</c:v>
                </c:pt>
                <c:pt idx="144">
                  <c:v>802</c:v>
                </c:pt>
                <c:pt idx="145">
                  <c:v>803</c:v>
                </c:pt>
                <c:pt idx="146">
                  <c:v>804</c:v>
                </c:pt>
                <c:pt idx="147">
                  <c:v>805</c:v>
                </c:pt>
                <c:pt idx="148">
                  <c:v>806</c:v>
                </c:pt>
                <c:pt idx="149">
                  <c:v>807</c:v>
                </c:pt>
                <c:pt idx="150">
                  <c:v>808</c:v>
                </c:pt>
                <c:pt idx="151">
                  <c:v>809</c:v>
                </c:pt>
                <c:pt idx="152">
                  <c:v>810</c:v>
                </c:pt>
                <c:pt idx="153">
                  <c:v>811</c:v>
                </c:pt>
                <c:pt idx="154">
                  <c:v>812</c:v>
                </c:pt>
                <c:pt idx="155">
                  <c:v>813</c:v>
                </c:pt>
                <c:pt idx="156">
                  <c:v>814</c:v>
                </c:pt>
                <c:pt idx="157">
                  <c:v>815</c:v>
                </c:pt>
                <c:pt idx="158">
                  <c:v>816</c:v>
                </c:pt>
                <c:pt idx="159">
                  <c:v>817</c:v>
                </c:pt>
                <c:pt idx="160">
                  <c:v>818</c:v>
                </c:pt>
                <c:pt idx="161">
                  <c:v>819</c:v>
                </c:pt>
                <c:pt idx="162">
                  <c:v>820</c:v>
                </c:pt>
                <c:pt idx="163">
                  <c:v>821</c:v>
                </c:pt>
                <c:pt idx="164">
                  <c:v>822</c:v>
                </c:pt>
                <c:pt idx="165">
                  <c:v>823</c:v>
                </c:pt>
                <c:pt idx="166">
                  <c:v>824</c:v>
                </c:pt>
                <c:pt idx="167">
                  <c:v>825</c:v>
                </c:pt>
                <c:pt idx="168">
                  <c:v>826</c:v>
                </c:pt>
                <c:pt idx="169">
                  <c:v>827</c:v>
                </c:pt>
                <c:pt idx="170">
                  <c:v>828</c:v>
                </c:pt>
                <c:pt idx="171">
                  <c:v>829</c:v>
                </c:pt>
                <c:pt idx="172">
                  <c:v>830</c:v>
                </c:pt>
                <c:pt idx="173">
                  <c:v>831</c:v>
                </c:pt>
                <c:pt idx="174">
                  <c:v>832</c:v>
                </c:pt>
                <c:pt idx="175">
                  <c:v>833</c:v>
                </c:pt>
                <c:pt idx="176">
                  <c:v>834</c:v>
                </c:pt>
                <c:pt idx="177">
                  <c:v>835</c:v>
                </c:pt>
                <c:pt idx="178">
                  <c:v>836</c:v>
                </c:pt>
                <c:pt idx="179">
                  <c:v>837</c:v>
                </c:pt>
                <c:pt idx="180">
                  <c:v>838</c:v>
                </c:pt>
                <c:pt idx="181">
                  <c:v>839</c:v>
                </c:pt>
                <c:pt idx="182">
                  <c:v>840</c:v>
                </c:pt>
                <c:pt idx="183">
                  <c:v>841</c:v>
                </c:pt>
                <c:pt idx="184">
                  <c:v>842</c:v>
                </c:pt>
                <c:pt idx="185">
                  <c:v>843</c:v>
                </c:pt>
                <c:pt idx="186">
                  <c:v>844</c:v>
                </c:pt>
                <c:pt idx="187">
                  <c:v>845</c:v>
                </c:pt>
                <c:pt idx="188">
                  <c:v>846</c:v>
                </c:pt>
                <c:pt idx="189">
                  <c:v>847</c:v>
                </c:pt>
                <c:pt idx="190">
                  <c:v>848</c:v>
                </c:pt>
                <c:pt idx="191">
                  <c:v>849</c:v>
                </c:pt>
                <c:pt idx="192">
                  <c:v>850</c:v>
                </c:pt>
                <c:pt idx="193">
                  <c:v>851</c:v>
                </c:pt>
                <c:pt idx="194">
                  <c:v>852</c:v>
                </c:pt>
                <c:pt idx="195">
                  <c:v>853</c:v>
                </c:pt>
                <c:pt idx="196">
                  <c:v>854</c:v>
                </c:pt>
                <c:pt idx="197">
                  <c:v>855</c:v>
                </c:pt>
                <c:pt idx="198">
                  <c:v>856</c:v>
                </c:pt>
                <c:pt idx="199">
                  <c:v>857</c:v>
                </c:pt>
                <c:pt idx="200">
                  <c:v>858</c:v>
                </c:pt>
                <c:pt idx="201">
                  <c:v>859</c:v>
                </c:pt>
                <c:pt idx="202">
                  <c:v>860</c:v>
                </c:pt>
                <c:pt idx="203">
                  <c:v>861</c:v>
                </c:pt>
                <c:pt idx="204">
                  <c:v>862</c:v>
                </c:pt>
                <c:pt idx="205">
                  <c:v>863</c:v>
                </c:pt>
                <c:pt idx="206">
                  <c:v>864</c:v>
                </c:pt>
                <c:pt idx="207">
                  <c:v>865</c:v>
                </c:pt>
                <c:pt idx="208">
                  <c:v>866</c:v>
                </c:pt>
                <c:pt idx="209">
                  <c:v>867</c:v>
                </c:pt>
                <c:pt idx="210">
                  <c:v>868</c:v>
                </c:pt>
                <c:pt idx="211">
                  <c:v>869</c:v>
                </c:pt>
                <c:pt idx="212">
                  <c:v>870</c:v>
                </c:pt>
                <c:pt idx="213">
                  <c:v>871</c:v>
                </c:pt>
                <c:pt idx="214">
                  <c:v>872</c:v>
                </c:pt>
                <c:pt idx="215">
                  <c:v>873</c:v>
                </c:pt>
                <c:pt idx="216">
                  <c:v>874</c:v>
                </c:pt>
                <c:pt idx="217">
                  <c:v>875</c:v>
                </c:pt>
                <c:pt idx="218">
                  <c:v>876</c:v>
                </c:pt>
                <c:pt idx="219">
                  <c:v>877</c:v>
                </c:pt>
                <c:pt idx="220">
                  <c:v>878</c:v>
                </c:pt>
                <c:pt idx="221">
                  <c:v>879</c:v>
                </c:pt>
                <c:pt idx="222">
                  <c:v>880</c:v>
                </c:pt>
                <c:pt idx="223">
                  <c:v>881</c:v>
                </c:pt>
                <c:pt idx="224">
                  <c:v>882</c:v>
                </c:pt>
                <c:pt idx="225">
                  <c:v>883</c:v>
                </c:pt>
                <c:pt idx="226">
                  <c:v>884</c:v>
                </c:pt>
                <c:pt idx="227">
                  <c:v>885</c:v>
                </c:pt>
                <c:pt idx="228">
                  <c:v>886</c:v>
                </c:pt>
                <c:pt idx="229">
                  <c:v>887</c:v>
                </c:pt>
                <c:pt idx="230">
                  <c:v>888</c:v>
                </c:pt>
                <c:pt idx="231">
                  <c:v>889</c:v>
                </c:pt>
                <c:pt idx="232">
                  <c:v>890</c:v>
                </c:pt>
                <c:pt idx="233">
                  <c:v>891</c:v>
                </c:pt>
                <c:pt idx="234">
                  <c:v>892</c:v>
                </c:pt>
                <c:pt idx="235">
                  <c:v>893</c:v>
                </c:pt>
                <c:pt idx="236">
                  <c:v>894</c:v>
                </c:pt>
                <c:pt idx="237">
                  <c:v>895</c:v>
                </c:pt>
                <c:pt idx="238">
                  <c:v>896</c:v>
                </c:pt>
                <c:pt idx="239">
                  <c:v>897</c:v>
                </c:pt>
                <c:pt idx="240">
                  <c:v>898</c:v>
                </c:pt>
                <c:pt idx="241">
                  <c:v>899</c:v>
                </c:pt>
                <c:pt idx="242">
                  <c:v>900</c:v>
                </c:pt>
                <c:pt idx="243">
                  <c:v>901</c:v>
                </c:pt>
                <c:pt idx="244">
                  <c:v>902</c:v>
                </c:pt>
                <c:pt idx="245">
                  <c:v>903</c:v>
                </c:pt>
                <c:pt idx="246">
                  <c:v>904</c:v>
                </c:pt>
                <c:pt idx="247">
                  <c:v>905</c:v>
                </c:pt>
                <c:pt idx="248">
                  <c:v>906</c:v>
                </c:pt>
                <c:pt idx="249">
                  <c:v>907</c:v>
                </c:pt>
                <c:pt idx="250">
                  <c:v>908</c:v>
                </c:pt>
                <c:pt idx="251">
                  <c:v>909</c:v>
                </c:pt>
                <c:pt idx="252">
                  <c:v>910</c:v>
                </c:pt>
                <c:pt idx="253">
                  <c:v>911</c:v>
                </c:pt>
                <c:pt idx="254">
                  <c:v>912</c:v>
                </c:pt>
                <c:pt idx="255">
                  <c:v>913</c:v>
                </c:pt>
                <c:pt idx="256">
                  <c:v>914</c:v>
                </c:pt>
                <c:pt idx="257">
                  <c:v>915</c:v>
                </c:pt>
                <c:pt idx="258">
                  <c:v>916</c:v>
                </c:pt>
                <c:pt idx="259">
                  <c:v>917</c:v>
                </c:pt>
                <c:pt idx="260">
                  <c:v>918</c:v>
                </c:pt>
                <c:pt idx="261">
                  <c:v>919</c:v>
                </c:pt>
                <c:pt idx="262">
                  <c:v>920</c:v>
                </c:pt>
                <c:pt idx="263">
                  <c:v>921</c:v>
                </c:pt>
                <c:pt idx="264">
                  <c:v>922</c:v>
                </c:pt>
                <c:pt idx="265">
                  <c:v>923</c:v>
                </c:pt>
                <c:pt idx="266">
                  <c:v>924</c:v>
                </c:pt>
                <c:pt idx="267">
                  <c:v>925</c:v>
                </c:pt>
                <c:pt idx="268">
                  <c:v>926</c:v>
                </c:pt>
                <c:pt idx="269">
                  <c:v>927</c:v>
                </c:pt>
                <c:pt idx="270">
                  <c:v>928</c:v>
                </c:pt>
                <c:pt idx="271">
                  <c:v>929</c:v>
                </c:pt>
                <c:pt idx="272">
                  <c:v>930</c:v>
                </c:pt>
                <c:pt idx="273">
                  <c:v>931</c:v>
                </c:pt>
                <c:pt idx="274">
                  <c:v>932</c:v>
                </c:pt>
                <c:pt idx="275">
                  <c:v>933</c:v>
                </c:pt>
                <c:pt idx="276">
                  <c:v>934</c:v>
                </c:pt>
                <c:pt idx="277">
                  <c:v>935</c:v>
                </c:pt>
                <c:pt idx="278">
                  <c:v>936</c:v>
                </c:pt>
                <c:pt idx="279">
                  <c:v>937</c:v>
                </c:pt>
                <c:pt idx="280">
                  <c:v>938</c:v>
                </c:pt>
              </c:numCache>
            </c:numRef>
          </c:xVal>
          <c:yVal>
            <c:numRef>
              <c:f>Graph!$H$660:$H$938</c:f>
              <c:numCache>
                <c:formatCode>General</c:formatCode>
                <c:ptCount val="2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A-4422-AE76-24291AB87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312"/>
        <c:axId val="13859792"/>
      </c:scatterChart>
      <c:valAx>
        <c:axId val="13859312"/>
        <c:scaling>
          <c:orientation val="minMax"/>
          <c:max val="938"/>
          <c:min val="658"/>
        </c:scaling>
        <c:delete val="0"/>
        <c:axPos val="b"/>
        <c:numFmt formatCode="General" sourceLinked="1"/>
        <c:majorTickMark val="out"/>
        <c:minorTickMark val="none"/>
        <c:tickLblPos val="nextTo"/>
        <c:crossAx val="13859792"/>
        <c:crosses val="autoZero"/>
        <c:crossBetween val="midCat"/>
      </c:valAx>
      <c:valAx>
        <c:axId val="13859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59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E539-22DB-A427-41EA-811ECE32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348</xdr:row>
      <xdr:rowOff>0</xdr:rowOff>
    </xdr:from>
    <xdr:to>
      <xdr:col>14</xdr:col>
      <xdr:colOff>304800</xdr:colOff>
      <xdr:row>362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74B53-24A2-B528-9730-B5328E7B4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32589-9A63-7A05-AC52-3274E582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11FC-D456-4FA7-9226-A67AB11C45C2}">
  <dimension ref="A1:BH1002"/>
  <sheetViews>
    <sheetView tabSelected="1" topLeftCell="A940" workbookViewId="0">
      <selection activeCell="A940" sqref="A940:A1002"/>
    </sheetView>
  </sheetViews>
  <sheetFormatPr defaultRowHeight="15" x14ac:dyDescent="0.25"/>
  <cols>
    <col min="1" max="1" width="4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236.19093799999999</v>
      </c>
      <c r="K3">
        <v>14.366301999999999</v>
      </c>
    </row>
    <row r="4" spans="1:60" x14ac:dyDescent="0.25">
      <c r="A4">
        <v>3</v>
      </c>
      <c r="H4">
        <v>260.904583</v>
      </c>
      <c r="I4">
        <v>10.831041000000001</v>
      </c>
    </row>
    <row r="5" spans="1:60" x14ac:dyDescent="0.25">
      <c r="A5">
        <v>4</v>
      </c>
      <c r="H5">
        <v>260.904583</v>
      </c>
      <c r="I5">
        <v>10.831041000000001</v>
      </c>
    </row>
    <row r="6" spans="1:60" x14ac:dyDescent="0.25">
      <c r="A6">
        <v>5</v>
      </c>
      <c r="H6">
        <v>260.90338500000001</v>
      </c>
      <c r="I6">
        <v>10.836719</v>
      </c>
    </row>
    <row r="7" spans="1:60" x14ac:dyDescent="0.25">
      <c r="A7">
        <v>6</v>
      </c>
      <c r="H7">
        <v>260.90338500000001</v>
      </c>
      <c r="I7">
        <v>10.836719</v>
      </c>
    </row>
    <row r="8" spans="1:60" x14ac:dyDescent="0.25">
      <c r="A8">
        <v>7</v>
      </c>
      <c r="H8">
        <v>260.90338500000001</v>
      </c>
      <c r="I8">
        <v>10.836719</v>
      </c>
    </row>
    <row r="9" spans="1:60" x14ac:dyDescent="0.25">
      <c r="A9">
        <v>8</v>
      </c>
      <c r="H9">
        <v>260.90338500000001</v>
      </c>
      <c r="I9">
        <v>10.836719</v>
      </c>
    </row>
    <row r="10" spans="1:60" x14ac:dyDescent="0.25">
      <c r="A10">
        <v>9</v>
      </c>
      <c r="D10">
        <v>245.12968799999999</v>
      </c>
      <c r="E10">
        <v>9.8647390000000001</v>
      </c>
      <c r="H10">
        <v>260.90338500000001</v>
      </c>
      <c r="I10">
        <v>10.836719</v>
      </c>
    </row>
    <row r="11" spans="1:60" x14ac:dyDescent="0.25">
      <c r="A11">
        <v>10</v>
      </c>
      <c r="D11">
        <v>245.05546899999999</v>
      </c>
      <c r="E11">
        <v>9.7782300000000006</v>
      </c>
      <c r="H11">
        <v>260.90338500000001</v>
      </c>
      <c r="I11">
        <v>10.836719</v>
      </c>
    </row>
    <row r="12" spans="1:60" x14ac:dyDescent="0.25">
      <c r="A12">
        <v>11</v>
      </c>
      <c r="D12">
        <v>245.05546899999999</v>
      </c>
      <c r="E12">
        <v>9.7782300000000006</v>
      </c>
      <c r="H12">
        <v>260.90338500000001</v>
      </c>
      <c r="I12">
        <v>10.836719</v>
      </c>
    </row>
    <row r="13" spans="1:60" x14ac:dyDescent="0.25">
      <c r="A13">
        <v>12</v>
      </c>
      <c r="D13">
        <v>245.05546899999999</v>
      </c>
      <c r="E13">
        <v>9.7782300000000006</v>
      </c>
      <c r="H13">
        <v>260.90338500000001</v>
      </c>
      <c r="I13">
        <v>10.836719</v>
      </c>
    </row>
    <row r="14" spans="1:60" x14ac:dyDescent="0.25">
      <c r="A14">
        <v>13</v>
      </c>
      <c r="D14">
        <v>245.05546899999999</v>
      </c>
      <c r="E14">
        <v>9.7782300000000006</v>
      </c>
      <c r="H14">
        <v>260.90338500000001</v>
      </c>
      <c r="I14">
        <v>10.836719</v>
      </c>
    </row>
    <row r="15" spans="1:60" x14ac:dyDescent="0.25">
      <c r="A15">
        <v>14</v>
      </c>
      <c r="D15">
        <v>245.05546899999999</v>
      </c>
      <c r="E15">
        <v>9.7782300000000006</v>
      </c>
      <c r="H15">
        <v>260.90338500000001</v>
      </c>
      <c r="I15">
        <v>10.836719</v>
      </c>
    </row>
    <row r="16" spans="1:60" x14ac:dyDescent="0.25">
      <c r="A16">
        <v>15</v>
      </c>
      <c r="D16">
        <v>245.05546899999999</v>
      </c>
      <c r="E16">
        <v>9.7782300000000006</v>
      </c>
      <c r="H16">
        <v>260.90338500000001</v>
      </c>
      <c r="I16">
        <v>10.836719</v>
      </c>
    </row>
    <row r="17" spans="1:9" x14ac:dyDescent="0.25">
      <c r="A17">
        <v>16</v>
      </c>
      <c r="D17">
        <v>245.05546899999999</v>
      </c>
      <c r="E17">
        <v>9.7782300000000006</v>
      </c>
      <c r="H17">
        <v>260.90338500000001</v>
      </c>
      <c r="I17">
        <v>10.836719</v>
      </c>
    </row>
    <row r="18" spans="1:9" x14ac:dyDescent="0.25">
      <c r="A18">
        <v>17</v>
      </c>
      <c r="D18">
        <v>245.05546899999999</v>
      </c>
      <c r="E18">
        <v>9.7782300000000006</v>
      </c>
      <c r="H18">
        <v>260.90338500000001</v>
      </c>
      <c r="I18">
        <v>10.836719</v>
      </c>
    </row>
    <row r="19" spans="1:9" x14ac:dyDescent="0.25">
      <c r="A19">
        <v>18</v>
      </c>
      <c r="D19">
        <v>245.05546899999999</v>
      </c>
      <c r="E19">
        <v>9.7782300000000006</v>
      </c>
      <c r="H19">
        <v>260.90338500000001</v>
      </c>
      <c r="I19">
        <v>10.836719</v>
      </c>
    </row>
    <row r="20" spans="1:9" x14ac:dyDescent="0.25">
      <c r="A20">
        <v>19</v>
      </c>
      <c r="D20">
        <v>245.05546899999999</v>
      </c>
      <c r="E20">
        <v>9.7782300000000006</v>
      </c>
      <c r="H20">
        <v>260.90338500000001</v>
      </c>
      <c r="I20">
        <v>10.836719</v>
      </c>
    </row>
    <row r="21" spans="1:9" x14ac:dyDescent="0.25">
      <c r="A21">
        <v>20</v>
      </c>
      <c r="D21">
        <v>245.05546899999999</v>
      </c>
      <c r="E21">
        <v>9.7782300000000006</v>
      </c>
      <c r="H21">
        <v>260.90338500000001</v>
      </c>
      <c r="I21">
        <v>10.836719</v>
      </c>
    </row>
    <row r="22" spans="1:9" x14ac:dyDescent="0.25">
      <c r="A22">
        <v>21</v>
      </c>
      <c r="D22">
        <v>245.05546899999999</v>
      </c>
      <c r="E22">
        <v>9.7782300000000006</v>
      </c>
      <c r="H22">
        <v>260.90338500000001</v>
      </c>
      <c r="I22">
        <v>10.836719</v>
      </c>
    </row>
    <row r="23" spans="1:9" x14ac:dyDescent="0.25">
      <c r="A23">
        <v>22</v>
      </c>
      <c r="D23">
        <v>245.05546899999999</v>
      </c>
      <c r="E23">
        <v>9.7782300000000006</v>
      </c>
      <c r="H23">
        <v>260.90338500000001</v>
      </c>
      <c r="I23">
        <v>10.836719</v>
      </c>
    </row>
    <row r="24" spans="1:9" x14ac:dyDescent="0.25">
      <c r="A24">
        <v>23</v>
      </c>
      <c r="D24">
        <v>245.05546899999999</v>
      </c>
      <c r="E24">
        <v>9.7782300000000006</v>
      </c>
      <c r="H24">
        <v>260.90338500000001</v>
      </c>
      <c r="I24">
        <v>10.836719</v>
      </c>
    </row>
    <row r="25" spans="1:9" x14ac:dyDescent="0.25">
      <c r="A25">
        <v>24</v>
      </c>
      <c r="B25">
        <v>236.127082</v>
      </c>
      <c r="C25">
        <v>6.7051559999999997</v>
      </c>
      <c r="D25">
        <v>245.05546899999999</v>
      </c>
      <c r="E25">
        <v>9.7782300000000006</v>
      </c>
      <c r="H25">
        <v>260.904583</v>
      </c>
      <c r="I25">
        <v>10.831041000000001</v>
      </c>
    </row>
    <row r="26" spans="1:9" x14ac:dyDescent="0.25">
      <c r="A26">
        <v>25</v>
      </c>
      <c r="B26">
        <v>236.127082</v>
      </c>
      <c r="C26">
        <v>6.7051559999999997</v>
      </c>
      <c r="D26">
        <v>245.12968799999999</v>
      </c>
      <c r="E26">
        <v>9.8647390000000001</v>
      </c>
      <c r="F26">
        <v>248.799949</v>
      </c>
      <c r="G26">
        <v>7.759531</v>
      </c>
    </row>
    <row r="27" spans="1:9" x14ac:dyDescent="0.25">
      <c r="A27">
        <v>26</v>
      </c>
      <c r="B27">
        <v>236.122083</v>
      </c>
      <c r="C27">
        <v>6.703646</v>
      </c>
      <c r="F27">
        <v>248.68937599999998</v>
      </c>
      <c r="G27">
        <v>7.5101040000000001</v>
      </c>
    </row>
    <row r="28" spans="1:9" x14ac:dyDescent="0.25">
      <c r="A28">
        <v>27</v>
      </c>
      <c r="B28">
        <v>236.122083</v>
      </c>
      <c r="C28">
        <v>6.703646</v>
      </c>
      <c r="F28">
        <v>248.68937599999998</v>
      </c>
      <c r="G28">
        <v>7.5101040000000001</v>
      </c>
    </row>
    <row r="29" spans="1:9" x14ac:dyDescent="0.25">
      <c r="A29">
        <v>28</v>
      </c>
      <c r="B29">
        <v>236.122083</v>
      </c>
      <c r="C29">
        <v>6.703646</v>
      </c>
      <c r="F29">
        <v>248.68937599999998</v>
      </c>
      <c r="G29">
        <v>7.5101040000000001</v>
      </c>
    </row>
    <row r="30" spans="1:9" x14ac:dyDescent="0.25">
      <c r="A30">
        <v>29</v>
      </c>
      <c r="B30">
        <v>236.122083</v>
      </c>
      <c r="C30">
        <v>6.703646</v>
      </c>
      <c r="F30">
        <v>248.68937599999998</v>
      </c>
      <c r="G30">
        <v>7.5101040000000001</v>
      </c>
    </row>
    <row r="31" spans="1:9" x14ac:dyDescent="0.25">
      <c r="A31">
        <v>30</v>
      </c>
      <c r="B31">
        <v>236.122083</v>
      </c>
      <c r="C31">
        <v>6.703646</v>
      </c>
      <c r="F31">
        <v>248.68937599999998</v>
      </c>
      <c r="G31">
        <v>7.5101040000000001</v>
      </c>
    </row>
    <row r="32" spans="1:9" x14ac:dyDescent="0.25">
      <c r="A32">
        <v>31</v>
      </c>
      <c r="B32">
        <v>236.122083</v>
      </c>
      <c r="C32">
        <v>6.703646</v>
      </c>
      <c r="F32">
        <v>248.68937599999998</v>
      </c>
      <c r="G32">
        <v>7.5101040000000001</v>
      </c>
    </row>
    <row r="33" spans="1:9" x14ac:dyDescent="0.25">
      <c r="A33">
        <v>32</v>
      </c>
      <c r="B33">
        <v>236.122083</v>
      </c>
      <c r="C33">
        <v>6.703646</v>
      </c>
      <c r="F33">
        <v>248.68937599999998</v>
      </c>
      <c r="G33">
        <v>7.5101040000000001</v>
      </c>
    </row>
    <row r="34" spans="1:9" x14ac:dyDescent="0.25">
      <c r="A34">
        <v>33</v>
      </c>
      <c r="B34">
        <v>236.122083</v>
      </c>
      <c r="C34">
        <v>6.703646</v>
      </c>
      <c r="F34">
        <v>248.68937599999998</v>
      </c>
      <c r="G34">
        <v>7.5101040000000001</v>
      </c>
    </row>
    <row r="35" spans="1:9" x14ac:dyDescent="0.25">
      <c r="A35">
        <v>34</v>
      </c>
      <c r="B35">
        <v>236.122083</v>
      </c>
      <c r="C35">
        <v>6.703646</v>
      </c>
      <c r="F35">
        <v>248.68937599999998</v>
      </c>
      <c r="G35">
        <v>7.5101040000000001</v>
      </c>
    </row>
    <row r="36" spans="1:9" x14ac:dyDescent="0.25">
      <c r="A36">
        <v>35</v>
      </c>
      <c r="B36">
        <v>236.122083</v>
      </c>
      <c r="C36">
        <v>6.703646</v>
      </c>
      <c r="F36">
        <v>248.68937599999998</v>
      </c>
      <c r="G36">
        <v>7.5101040000000001</v>
      </c>
    </row>
    <row r="37" spans="1:9" x14ac:dyDescent="0.25">
      <c r="A37">
        <v>36</v>
      </c>
      <c r="B37">
        <v>236.122083</v>
      </c>
      <c r="C37">
        <v>6.703646</v>
      </c>
      <c r="F37">
        <v>248.68937599999998</v>
      </c>
      <c r="G37">
        <v>7.5101040000000001</v>
      </c>
    </row>
    <row r="38" spans="1:9" x14ac:dyDescent="0.25">
      <c r="A38">
        <v>37</v>
      </c>
      <c r="B38">
        <v>236.122083</v>
      </c>
      <c r="C38">
        <v>6.703646</v>
      </c>
      <c r="F38">
        <v>248.68937599999998</v>
      </c>
      <c r="G38">
        <v>7.5101040000000001</v>
      </c>
    </row>
    <row r="39" spans="1:9" x14ac:dyDescent="0.25">
      <c r="A39">
        <v>38</v>
      </c>
      <c r="B39">
        <v>236.122083</v>
      </c>
      <c r="C39">
        <v>6.703646</v>
      </c>
      <c r="F39">
        <v>248.68937599999998</v>
      </c>
      <c r="G39">
        <v>7.5101040000000001</v>
      </c>
    </row>
    <row r="40" spans="1:9" x14ac:dyDescent="0.25">
      <c r="A40">
        <v>39</v>
      </c>
      <c r="B40">
        <v>236.122083</v>
      </c>
      <c r="C40">
        <v>6.703646</v>
      </c>
      <c r="F40">
        <v>248.68937599999998</v>
      </c>
      <c r="G40">
        <v>7.5101040000000001</v>
      </c>
    </row>
    <row r="41" spans="1:9" x14ac:dyDescent="0.25">
      <c r="A41">
        <v>40</v>
      </c>
      <c r="B41">
        <v>236.122083</v>
      </c>
      <c r="C41">
        <v>6.703646</v>
      </c>
      <c r="D41">
        <v>227.44448</v>
      </c>
      <c r="E41">
        <v>7.2604170000000003</v>
      </c>
      <c r="F41">
        <v>248.68937599999998</v>
      </c>
      <c r="G41">
        <v>7.5101040000000001</v>
      </c>
    </row>
    <row r="42" spans="1:9" x14ac:dyDescent="0.25">
      <c r="A42">
        <v>41</v>
      </c>
      <c r="B42">
        <v>236.122083</v>
      </c>
      <c r="C42">
        <v>6.703646</v>
      </c>
      <c r="D42">
        <v>227.34015600000001</v>
      </c>
      <c r="E42">
        <v>7.2076560000000001</v>
      </c>
      <c r="F42">
        <v>248.68937599999998</v>
      </c>
      <c r="G42">
        <v>7.5101040000000001</v>
      </c>
    </row>
    <row r="43" spans="1:9" x14ac:dyDescent="0.25">
      <c r="A43">
        <v>42</v>
      </c>
      <c r="D43">
        <v>227.34015600000001</v>
      </c>
      <c r="E43">
        <v>7.2076560000000001</v>
      </c>
      <c r="F43">
        <v>248.68937599999998</v>
      </c>
      <c r="G43">
        <v>7.5101040000000001</v>
      </c>
    </row>
    <row r="44" spans="1:9" x14ac:dyDescent="0.25">
      <c r="A44">
        <v>43</v>
      </c>
      <c r="D44">
        <v>227.34015600000001</v>
      </c>
      <c r="E44">
        <v>7.2076560000000001</v>
      </c>
      <c r="F44">
        <v>248.68937599999998</v>
      </c>
      <c r="G44">
        <v>7.5101040000000001</v>
      </c>
    </row>
    <row r="45" spans="1:9" x14ac:dyDescent="0.25">
      <c r="A45">
        <v>44</v>
      </c>
      <c r="D45">
        <v>227.34015600000001</v>
      </c>
      <c r="E45">
        <v>7.2076560000000001</v>
      </c>
      <c r="F45">
        <v>248.68937599999998</v>
      </c>
      <c r="G45">
        <v>7.5101040000000001</v>
      </c>
      <c r="H45">
        <v>238.16177099999999</v>
      </c>
      <c r="I45">
        <v>7.4739579999999997</v>
      </c>
    </row>
    <row r="46" spans="1:9" x14ac:dyDescent="0.25">
      <c r="A46">
        <v>45</v>
      </c>
      <c r="D46">
        <v>227.34015600000001</v>
      </c>
      <c r="E46">
        <v>7.2076560000000001</v>
      </c>
      <c r="F46">
        <v>248.799949</v>
      </c>
      <c r="G46">
        <v>7.759531</v>
      </c>
      <c r="H46">
        <v>238.14093700000001</v>
      </c>
      <c r="I46">
        <v>7.5101040000000001</v>
      </c>
    </row>
    <row r="47" spans="1:9" x14ac:dyDescent="0.25">
      <c r="A47">
        <v>46</v>
      </c>
      <c r="D47">
        <v>227.34015600000001</v>
      </c>
      <c r="E47">
        <v>7.2076560000000001</v>
      </c>
      <c r="H47">
        <v>238.14093700000001</v>
      </c>
      <c r="I47">
        <v>7.5101040000000001</v>
      </c>
    </row>
    <row r="48" spans="1:9" x14ac:dyDescent="0.25">
      <c r="A48">
        <v>47</v>
      </c>
      <c r="D48">
        <v>227.34015600000001</v>
      </c>
      <c r="E48">
        <v>7.2076560000000001</v>
      </c>
      <c r="H48">
        <v>238.14093700000001</v>
      </c>
      <c r="I48">
        <v>7.5101040000000001</v>
      </c>
    </row>
    <row r="49" spans="1:9" x14ac:dyDescent="0.25">
      <c r="A49">
        <v>48</v>
      </c>
      <c r="D49">
        <v>227.34015600000001</v>
      </c>
      <c r="E49">
        <v>7.2076560000000001</v>
      </c>
      <c r="H49">
        <v>238.14093700000001</v>
      </c>
      <c r="I49">
        <v>7.5101040000000001</v>
      </c>
    </row>
    <row r="50" spans="1:9" x14ac:dyDescent="0.25">
      <c r="A50">
        <v>49</v>
      </c>
      <c r="D50">
        <v>227.34015600000001</v>
      </c>
      <c r="E50">
        <v>7.2580730000000004</v>
      </c>
      <c r="H50">
        <v>238.14093700000001</v>
      </c>
      <c r="I50">
        <v>7.5101040000000001</v>
      </c>
    </row>
    <row r="51" spans="1:9" x14ac:dyDescent="0.25">
      <c r="A51">
        <v>50</v>
      </c>
      <c r="D51">
        <v>227.34015600000001</v>
      </c>
      <c r="E51">
        <v>7.2580730000000004</v>
      </c>
      <c r="H51">
        <v>238.14093700000001</v>
      </c>
      <c r="I51">
        <v>7.5101040000000001</v>
      </c>
    </row>
    <row r="52" spans="1:9" x14ac:dyDescent="0.25">
      <c r="A52">
        <v>51</v>
      </c>
      <c r="D52">
        <v>227.34015600000001</v>
      </c>
      <c r="E52">
        <v>7.2580730000000004</v>
      </c>
      <c r="H52">
        <v>238.14093700000001</v>
      </c>
      <c r="I52">
        <v>7.5101040000000001</v>
      </c>
    </row>
    <row r="53" spans="1:9" x14ac:dyDescent="0.25">
      <c r="A53">
        <v>52</v>
      </c>
      <c r="D53">
        <v>227.34015600000001</v>
      </c>
      <c r="E53">
        <v>7.2580730000000004</v>
      </c>
      <c r="H53">
        <v>238.14093700000001</v>
      </c>
      <c r="I53">
        <v>7.5101040000000001</v>
      </c>
    </row>
    <row r="54" spans="1:9" x14ac:dyDescent="0.25">
      <c r="A54">
        <v>53</v>
      </c>
      <c r="D54">
        <v>227.34015600000001</v>
      </c>
      <c r="E54">
        <v>7.2580730000000004</v>
      </c>
      <c r="H54">
        <v>238.14093700000001</v>
      </c>
      <c r="I54">
        <v>7.5101040000000001</v>
      </c>
    </row>
    <row r="55" spans="1:9" x14ac:dyDescent="0.25">
      <c r="A55">
        <v>54</v>
      </c>
      <c r="D55">
        <v>227.34015600000001</v>
      </c>
      <c r="E55">
        <v>7.2580730000000004</v>
      </c>
      <c r="H55">
        <v>238.14093700000001</v>
      </c>
      <c r="I55">
        <v>7.5101040000000001</v>
      </c>
    </row>
    <row r="56" spans="1:9" x14ac:dyDescent="0.25">
      <c r="A56">
        <v>55</v>
      </c>
      <c r="B56">
        <v>220.34349</v>
      </c>
      <c r="C56">
        <v>5.3939589999999997</v>
      </c>
      <c r="D56">
        <v>227.44448</v>
      </c>
      <c r="E56">
        <v>7.2604170000000003</v>
      </c>
      <c r="H56">
        <v>238.16177099999999</v>
      </c>
      <c r="I56">
        <v>7.4739579999999997</v>
      </c>
    </row>
    <row r="57" spans="1:9" x14ac:dyDescent="0.25">
      <c r="A57">
        <v>56</v>
      </c>
      <c r="B57">
        <v>220.324636</v>
      </c>
      <c r="C57">
        <v>5.3931250000000004</v>
      </c>
      <c r="D57">
        <v>227.44448</v>
      </c>
      <c r="E57">
        <v>7.2604170000000003</v>
      </c>
      <c r="H57">
        <v>238.14093700000001</v>
      </c>
      <c r="I57">
        <v>7.5101040000000001</v>
      </c>
    </row>
    <row r="58" spans="1:9" x14ac:dyDescent="0.25">
      <c r="A58">
        <v>57</v>
      </c>
      <c r="B58">
        <v>220.324636</v>
      </c>
      <c r="C58">
        <v>5.3931250000000004</v>
      </c>
      <c r="H58">
        <v>238.14093700000001</v>
      </c>
      <c r="I58">
        <v>7.5101040000000001</v>
      </c>
    </row>
    <row r="59" spans="1:9" x14ac:dyDescent="0.25">
      <c r="A59">
        <v>58</v>
      </c>
      <c r="B59">
        <v>220.324636</v>
      </c>
      <c r="C59">
        <v>5.3931250000000004</v>
      </c>
      <c r="H59">
        <v>238.14093700000001</v>
      </c>
      <c r="I59">
        <v>7.5101040000000001</v>
      </c>
    </row>
    <row r="60" spans="1:9" x14ac:dyDescent="0.25">
      <c r="A60">
        <v>59</v>
      </c>
      <c r="B60">
        <v>220.324636</v>
      </c>
      <c r="C60">
        <v>5.3931250000000004</v>
      </c>
      <c r="H60">
        <v>238.14093700000001</v>
      </c>
      <c r="I60">
        <v>7.5101040000000001</v>
      </c>
    </row>
    <row r="61" spans="1:9" x14ac:dyDescent="0.25">
      <c r="A61">
        <v>60</v>
      </c>
      <c r="B61">
        <v>220.324636</v>
      </c>
      <c r="C61">
        <v>5.3931250000000004</v>
      </c>
      <c r="H61">
        <v>238.14093700000001</v>
      </c>
      <c r="I61">
        <v>7.5101040000000001</v>
      </c>
    </row>
    <row r="62" spans="1:9" x14ac:dyDescent="0.25">
      <c r="A62">
        <v>61</v>
      </c>
      <c r="B62">
        <v>220.324636</v>
      </c>
      <c r="C62">
        <v>5.3931250000000004</v>
      </c>
      <c r="H62">
        <v>238.16177099999999</v>
      </c>
      <c r="I62">
        <v>7.4739579999999997</v>
      </c>
    </row>
    <row r="63" spans="1:9" x14ac:dyDescent="0.25">
      <c r="A63">
        <v>62</v>
      </c>
      <c r="B63">
        <v>220.324636</v>
      </c>
      <c r="C63">
        <v>5.3931250000000004</v>
      </c>
      <c r="F63">
        <v>228.04864599999999</v>
      </c>
      <c r="G63">
        <v>5.3365099999999996</v>
      </c>
    </row>
    <row r="64" spans="1:9" x14ac:dyDescent="0.25">
      <c r="A64">
        <v>63</v>
      </c>
      <c r="B64">
        <v>220.324636</v>
      </c>
      <c r="C64">
        <v>5.3931250000000004</v>
      </c>
      <c r="F64">
        <v>227.99625</v>
      </c>
      <c r="G64">
        <v>5.0403130000000003</v>
      </c>
    </row>
    <row r="65" spans="1:9" x14ac:dyDescent="0.25">
      <c r="A65">
        <v>64</v>
      </c>
      <c r="B65">
        <v>220.324636</v>
      </c>
      <c r="C65">
        <v>5.3931250000000004</v>
      </c>
      <c r="F65">
        <v>227.99625</v>
      </c>
      <c r="G65">
        <v>5.0403130000000003</v>
      </c>
    </row>
    <row r="66" spans="1:9" x14ac:dyDescent="0.25">
      <c r="A66">
        <v>65</v>
      </c>
      <c r="B66">
        <v>220.324636</v>
      </c>
      <c r="C66">
        <v>5.3931250000000004</v>
      </c>
      <c r="F66">
        <v>227.99625</v>
      </c>
      <c r="G66">
        <v>5.0403130000000003</v>
      </c>
    </row>
    <row r="67" spans="1:9" x14ac:dyDescent="0.25">
      <c r="A67">
        <v>66</v>
      </c>
      <c r="B67">
        <v>220.324636</v>
      </c>
      <c r="C67">
        <v>5.3931250000000004</v>
      </c>
      <c r="F67">
        <v>227.99625</v>
      </c>
      <c r="G67">
        <v>5.0403130000000003</v>
      </c>
    </row>
    <row r="68" spans="1:9" x14ac:dyDescent="0.25">
      <c r="A68">
        <v>67</v>
      </c>
      <c r="B68">
        <v>220.324636</v>
      </c>
      <c r="C68">
        <v>5.3931250000000004</v>
      </c>
      <c r="F68">
        <v>227.99625</v>
      </c>
      <c r="G68">
        <v>5.0403130000000003</v>
      </c>
    </row>
    <row r="69" spans="1:9" x14ac:dyDescent="0.25">
      <c r="A69">
        <v>68</v>
      </c>
      <c r="B69">
        <v>220.324636</v>
      </c>
      <c r="C69">
        <v>5.3931250000000004</v>
      </c>
      <c r="F69">
        <v>227.99625</v>
      </c>
      <c r="G69">
        <v>5.0403130000000003</v>
      </c>
    </row>
    <row r="70" spans="1:9" x14ac:dyDescent="0.25">
      <c r="A70">
        <v>69</v>
      </c>
      <c r="B70">
        <v>220.324636</v>
      </c>
      <c r="C70">
        <v>5.3931250000000004</v>
      </c>
      <c r="F70">
        <v>227.99625</v>
      </c>
      <c r="G70">
        <v>5.0403130000000003</v>
      </c>
    </row>
    <row r="71" spans="1:9" x14ac:dyDescent="0.25">
      <c r="A71">
        <v>70</v>
      </c>
      <c r="B71">
        <v>220.34349</v>
      </c>
      <c r="C71">
        <v>5.3939589999999997</v>
      </c>
      <c r="F71">
        <v>227.99625</v>
      </c>
      <c r="G71">
        <v>5.0403130000000003</v>
      </c>
    </row>
    <row r="72" spans="1:9" x14ac:dyDescent="0.25">
      <c r="A72">
        <v>71</v>
      </c>
      <c r="D72">
        <v>212.846406</v>
      </c>
      <c r="E72">
        <v>7.7559380000000004</v>
      </c>
      <c r="F72">
        <v>227.99625</v>
      </c>
      <c r="G72">
        <v>5.0403130000000003</v>
      </c>
    </row>
    <row r="73" spans="1:9" x14ac:dyDescent="0.25">
      <c r="A73">
        <v>72</v>
      </c>
      <c r="D73">
        <v>212.75400999999999</v>
      </c>
      <c r="E73">
        <v>7.7117190000000004</v>
      </c>
      <c r="F73">
        <v>227.99625</v>
      </c>
      <c r="G73">
        <v>5.0403130000000003</v>
      </c>
    </row>
    <row r="74" spans="1:9" x14ac:dyDescent="0.25">
      <c r="A74">
        <v>73</v>
      </c>
      <c r="D74">
        <v>212.75400999999999</v>
      </c>
      <c r="E74">
        <v>7.7117190000000004</v>
      </c>
      <c r="F74">
        <v>227.99625</v>
      </c>
      <c r="G74">
        <v>5.0403130000000003</v>
      </c>
    </row>
    <row r="75" spans="1:9" x14ac:dyDescent="0.25">
      <c r="A75">
        <v>74</v>
      </c>
      <c r="D75">
        <v>212.75400999999999</v>
      </c>
      <c r="E75">
        <v>7.7117190000000004</v>
      </c>
      <c r="F75">
        <v>227.99625</v>
      </c>
      <c r="G75">
        <v>5.0403130000000003</v>
      </c>
    </row>
    <row r="76" spans="1:9" x14ac:dyDescent="0.25">
      <c r="A76">
        <v>75</v>
      </c>
      <c r="D76">
        <v>212.75400999999999</v>
      </c>
      <c r="E76">
        <v>7.7117190000000004</v>
      </c>
      <c r="F76">
        <v>227.99625</v>
      </c>
      <c r="G76">
        <v>5.0403130000000003</v>
      </c>
    </row>
    <row r="77" spans="1:9" x14ac:dyDescent="0.25">
      <c r="A77">
        <v>76</v>
      </c>
      <c r="D77">
        <v>212.75400999999999</v>
      </c>
      <c r="E77">
        <v>7.7117190000000004</v>
      </c>
      <c r="F77">
        <v>227.99625</v>
      </c>
      <c r="G77">
        <v>5.0403130000000003</v>
      </c>
    </row>
    <row r="78" spans="1:9" x14ac:dyDescent="0.25">
      <c r="A78">
        <v>77</v>
      </c>
      <c r="D78">
        <v>212.75400999999999</v>
      </c>
      <c r="E78">
        <v>7.7117190000000004</v>
      </c>
      <c r="F78">
        <v>227.99625</v>
      </c>
      <c r="G78">
        <v>5.0403130000000003</v>
      </c>
      <c r="H78">
        <v>219.74885399999999</v>
      </c>
      <c r="I78">
        <v>6.8398440000000003</v>
      </c>
    </row>
    <row r="79" spans="1:9" x14ac:dyDescent="0.25">
      <c r="A79">
        <v>78</v>
      </c>
      <c r="D79">
        <v>212.75400999999999</v>
      </c>
      <c r="E79">
        <v>7.7117190000000004</v>
      </c>
      <c r="F79">
        <v>228.04864599999999</v>
      </c>
      <c r="G79">
        <v>5.3365099999999996</v>
      </c>
      <c r="H79">
        <v>219.81994800000001</v>
      </c>
      <c r="I79">
        <v>6.8548439999999999</v>
      </c>
    </row>
    <row r="80" spans="1:9" x14ac:dyDescent="0.25">
      <c r="A80">
        <v>79</v>
      </c>
      <c r="D80">
        <v>212.75400999999999</v>
      </c>
      <c r="E80">
        <v>7.7117190000000004</v>
      </c>
      <c r="F80">
        <v>228.04864599999999</v>
      </c>
      <c r="G80">
        <v>5.3365099999999996</v>
      </c>
      <c r="H80">
        <v>219.81994800000001</v>
      </c>
      <c r="I80">
        <v>6.8548439999999999</v>
      </c>
    </row>
    <row r="81" spans="1:9" x14ac:dyDescent="0.25">
      <c r="A81">
        <v>80</v>
      </c>
      <c r="D81">
        <v>212.75400999999999</v>
      </c>
      <c r="E81">
        <v>7.7117190000000004</v>
      </c>
      <c r="H81">
        <v>219.81994800000001</v>
      </c>
      <c r="I81">
        <v>6.8548439999999999</v>
      </c>
    </row>
    <row r="82" spans="1:9" x14ac:dyDescent="0.25">
      <c r="A82">
        <v>81</v>
      </c>
      <c r="D82">
        <v>212.75400999999999</v>
      </c>
      <c r="E82">
        <v>7.7117190000000004</v>
      </c>
      <c r="H82">
        <v>219.81994800000001</v>
      </c>
      <c r="I82">
        <v>6.8548439999999999</v>
      </c>
    </row>
    <row r="83" spans="1:9" x14ac:dyDescent="0.25">
      <c r="A83">
        <v>82</v>
      </c>
      <c r="D83">
        <v>212.75400999999999</v>
      </c>
      <c r="E83">
        <v>7.7117190000000004</v>
      </c>
      <c r="H83">
        <v>219.81994800000001</v>
      </c>
      <c r="I83">
        <v>6.8548439999999999</v>
      </c>
    </row>
    <row r="84" spans="1:9" x14ac:dyDescent="0.25">
      <c r="A84">
        <v>83</v>
      </c>
      <c r="D84">
        <v>212.75400999999999</v>
      </c>
      <c r="E84">
        <v>7.7117190000000004</v>
      </c>
      <c r="H84">
        <v>219.81994800000001</v>
      </c>
      <c r="I84">
        <v>6.8548439999999999</v>
      </c>
    </row>
    <row r="85" spans="1:9" x14ac:dyDescent="0.25">
      <c r="A85">
        <v>84</v>
      </c>
      <c r="D85">
        <v>212.75400999999999</v>
      </c>
      <c r="E85">
        <v>7.7117190000000004</v>
      </c>
      <c r="H85">
        <v>219.81994800000001</v>
      </c>
      <c r="I85">
        <v>6.8548439999999999</v>
      </c>
    </row>
    <row r="86" spans="1:9" x14ac:dyDescent="0.25">
      <c r="A86">
        <v>85</v>
      </c>
      <c r="D86">
        <v>212.846406</v>
      </c>
      <c r="E86">
        <v>7.7559380000000004</v>
      </c>
      <c r="H86">
        <v>219.81994800000001</v>
      </c>
      <c r="I86">
        <v>6.8548439999999999</v>
      </c>
    </row>
    <row r="87" spans="1:9" x14ac:dyDescent="0.25">
      <c r="A87">
        <v>86</v>
      </c>
      <c r="B87">
        <v>203.38007199999998</v>
      </c>
      <c r="C87">
        <v>6.4499700000000004</v>
      </c>
      <c r="H87">
        <v>219.81994800000001</v>
      </c>
      <c r="I87">
        <v>6.8548439999999999</v>
      </c>
    </row>
    <row r="88" spans="1:9" x14ac:dyDescent="0.25">
      <c r="A88">
        <v>87</v>
      </c>
      <c r="B88">
        <v>203.34635</v>
      </c>
      <c r="C88">
        <v>6.4183389999999996</v>
      </c>
      <c r="H88">
        <v>219.81994800000001</v>
      </c>
      <c r="I88">
        <v>6.8548439999999999</v>
      </c>
    </row>
    <row r="89" spans="1:9" x14ac:dyDescent="0.25">
      <c r="A89">
        <v>88</v>
      </c>
      <c r="B89">
        <v>203.34635</v>
      </c>
      <c r="C89">
        <v>6.4183389999999996</v>
      </c>
      <c r="H89">
        <v>219.81994800000001</v>
      </c>
      <c r="I89">
        <v>6.8548439999999999</v>
      </c>
    </row>
    <row r="90" spans="1:9" x14ac:dyDescent="0.25">
      <c r="A90">
        <v>89</v>
      </c>
      <c r="B90">
        <v>203.34635</v>
      </c>
      <c r="C90">
        <v>6.4183389999999996</v>
      </c>
      <c r="H90">
        <v>219.81994800000001</v>
      </c>
      <c r="I90">
        <v>6.8548439999999999</v>
      </c>
    </row>
    <row r="91" spans="1:9" x14ac:dyDescent="0.25">
      <c r="A91">
        <v>90</v>
      </c>
      <c r="B91">
        <v>203.34635</v>
      </c>
      <c r="C91">
        <v>6.4183389999999996</v>
      </c>
      <c r="H91">
        <v>219.81994800000001</v>
      </c>
      <c r="I91">
        <v>6.8548439999999999</v>
      </c>
    </row>
    <row r="92" spans="1:9" x14ac:dyDescent="0.25">
      <c r="A92">
        <v>91</v>
      </c>
      <c r="B92">
        <v>203.34635</v>
      </c>
      <c r="C92">
        <v>6.4183389999999996</v>
      </c>
      <c r="H92">
        <v>219.81994800000001</v>
      </c>
      <c r="I92">
        <v>6.8548439999999999</v>
      </c>
    </row>
    <row r="93" spans="1:9" x14ac:dyDescent="0.25">
      <c r="A93">
        <v>92</v>
      </c>
      <c r="B93">
        <v>203.34635</v>
      </c>
      <c r="C93">
        <v>6.4183389999999996</v>
      </c>
      <c r="H93">
        <v>219.81994800000001</v>
      </c>
      <c r="I93">
        <v>6.8548439999999999</v>
      </c>
    </row>
    <row r="94" spans="1:9" x14ac:dyDescent="0.25">
      <c r="A94">
        <v>93</v>
      </c>
      <c r="B94">
        <v>203.34635</v>
      </c>
      <c r="C94">
        <v>6.4183389999999996</v>
      </c>
      <c r="H94">
        <v>219.74885399999999</v>
      </c>
      <c r="I94">
        <v>6.8398440000000003</v>
      </c>
    </row>
    <row r="95" spans="1:9" x14ac:dyDescent="0.25">
      <c r="A95">
        <v>94</v>
      </c>
      <c r="B95">
        <v>203.34635</v>
      </c>
      <c r="C95">
        <v>6.4183389999999996</v>
      </c>
    </row>
    <row r="96" spans="1:9" x14ac:dyDescent="0.25">
      <c r="A96">
        <v>95</v>
      </c>
      <c r="B96">
        <v>203.34635</v>
      </c>
      <c r="C96">
        <v>6.4183389999999996</v>
      </c>
      <c r="F96">
        <v>211.34963500000001</v>
      </c>
      <c r="G96">
        <v>6.3154159999999999</v>
      </c>
    </row>
    <row r="97" spans="1:9" x14ac:dyDescent="0.25">
      <c r="A97">
        <v>96</v>
      </c>
      <c r="B97">
        <v>203.34635</v>
      </c>
      <c r="C97">
        <v>6.4677239999999996</v>
      </c>
      <c r="F97">
        <v>211.23984400000001</v>
      </c>
      <c r="G97">
        <v>6.0988020000000001</v>
      </c>
    </row>
    <row r="98" spans="1:9" x14ac:dyDescent="0.25">
      <c r="A98">
        <v>97</v>
      </c>
      <c r="B98">
        <v>203.34635</v>
      </c>
      <c r="C98">
        <v>6.4677239999999996</v>
      </c>
      <c r="F98">
        <v>211.23984400000001</v>
      </c>
      <c r="G98">
        <v>6.0988020000000001</v>
      </c>
    </row>
    <row r="99" spans="1:9" x14ac:dyDescent="0.25">
      <c r="A99">
        <v>98</v>
      </c>
      <c r="B99">
        <v>203.34635</v>
      </c>
      <c r="C99">
        <v>6.4677239999999996</v>
      </c>
      <c r="F99">
        <v>211.23984400000001</v>
      </c>
      <c r="G99">
        <v>6.0988020000000001</v>
      </c>
    </row>
    <row r="100" spans="1:9" x14ac:dyDescent="0.25">
      <c r="A100">
        <v>99</v>
      </c>
      <c r="B100">
        <v>203.34635</v>
      </c>
      <c r="C100">
        <v>6.4677239999999996</v>
      </c>
      <c r="F100">
        <v>211.23984400000001</v>
      </c>
      <c r="G100">
        <v>6.0988020000000001</v>
      </c>
    </row>
    <row r="101" spans="1:9" x14ac:dyDescent="0.25">
      <c r="A101">
        <v>100</v>
      </c>
      <c r="B101">
        <v>203.38007199999998</v>
      </c>
      <c r="C101">
        <v>6.4499700000000004</v>
      </c>
      <c r="D101">
        <v>195.184168</v>
      </c>
      <c r="E101">
        <v>8.7994909999999997</v>
      </c>
      <c r="F101">
        <v>211.23984400000001</v>
      </c>
      <c r="G101">
        <v>6.0988020000000001</v>
      </c>
    </row>
    <row r="102" spans="1:9" x14ac:dyDescent="0.25">
      <c r="A102">
        <v>101</v>
      </c>
      <c r="D102">
        <v>195.09009399999999</v>
      </c>
      <c r="E102">
        <v>8.6894960000000001</v>
      </c>
      <c r="F102">
        <v>211.23984400000001</v>
      </c>
      <c r="G102">
        <v>6.0988020000000001</v>
      </c>
    </row>
    <row r="103" spans="1:9" x14ac:dyDescent="0.25">
      <c r="A103">
        <v>102</v>
      </c>
      <c r="D103">
        <v>195.09009399999999</v>
      </c>
      <c r="E103">
        <v>8.6894960000000001</v>
      </c>
      <c r="F103">
        <v>211.23984400000001</v>
      </c>
      <c r="G103">
        <v>6.0988020000000001</v>
      </c>
    </row>
    <row r="104" spans="1:9" x14ac:dyDescent="0.25">
      <c r="A104">
        <v>103</v>
      </c>
      <c r="D104">
        <v>195.09009399999999</v>
      </c>
      <c r="E104">
        <v>8.6894960000000001</v>
      </c>
      <c r="F104">
        <v>211.23984400000001</v>
      </c>
      <c r="G104">
        <v>6.0988020000000001</v>
      </c>
    </row>
    <row r="105" spans="1:9" x14ac:dyDescent="0.25">
      <c r="A105">
        <v>104</v>
      </c>
      <c r="D105">
        <v>195.09009399999999</v>
      </c>
      <c r="E105">
        <v>8.6894960000000001</v>
      </c>
      <c r="F105">
        <v>211.23984400000001</v>
      </c>
      <c r="G105">
        <v>6.0988020000000001</v>
      </c>
    </row>
    <row r="106" spans="1:9" x14ac:dyDescent="0.25">
      <c r="A106">
        <v>105</v>
      </c>
      <c r="D106">
        <v>195.09009399999999</v>
      </c>
      <c r="E106">
        <v>8.6894960000000001</v>
      </c>
      <c r="F106">
        <v>211.23984400000001</v>
      </c>
      <c r="G106">
        <v>6.0988020000000001</v>
      </c>
    </row>
    <row r="107" spans="1:9" x14ac:dyDescent="0.25">
      <c r="A107">
        <v>106</v>
      </c>
      <c r="D107">
        <v>195.09009399999999</v>
      </c>
      <c r="E107">
        <v>8.6894960000000001</v>
      </c>
      <c r="F107">
        <v>211.23984400000001</v>
      </c>
      <c r="G107">
        <v>6.0988020000000001</v>
      </c>
    </row>
    <row r="108" spans="1:9" x14ac:dyDescent="0.25">
      <c r="A108">
        <v>107</v>
      </c>
      <c r="D108">
        <v>195.09009399999999</v>
      </c>
      <c r="E108">
        <v>8.6894960000000001</v>
      </c>
      <c r="F108">
        <v>211.23984400000001</v>
      </c>
      <c r="G108">
        <v>6.0988020000000001</v>
      </c>
      <c r="H108">
        <v>202.14380899999998</v>
      </c>
      <c r="I108">
        <v>7.5770549999999997</v>
      </c>
    </row>
    <row r="109" spans="1:9" x14ac:dyDescent="0.25">
      <c r="A109">
        <v>108</v>
      </c>
      <c r="D109">
        <v>195.09009399999999</v>
      </c>
      <c r="E109">
        <v>8.6894960000000001</v>
      </c>
      <c r="F109">
        <v>211.23984400000001</v>
      </c>
      <c r="G109">
        <v>6.0988020000000001</v>
      </c>
      <c r="H109">
        <v>202.06095399999998</v>
      </c>
      <c r="I109">
        <v>7.5045580000000003</v>
      </c>
    </row>
    <row r="110" spans="1:9" x14ac:dyDescent="0.25">
      <c r="A110">
        <v>109</v>
      </c>
      <c r="D110">
        <v>195.09009399999999</v>
      </c>
      <c r="E110">
        <v>8.6894960000000001</v>
      </c>
      <c r="F110">
        <v>211.34963500000001</v>
      </c>
      <c r="G110">
        <v>6.3154159999999999</v>
      </c>
      <c r="H110">
        <v>202.06095399999998</v>
      </c>
      <c r="I110">
        <v>7.5045580000000003</v>
      </c>
    </row>
    <row r="111" spans="1:9" x14ac:dyDescent="0.25">
      <c r="A111">
        <v>110</v>
      </c>
      <c r="D111">
        <v>195.09009399999999</v>
      </c>
      <c r="E111">
        <v>8.6894960000000001</v>
      </c>
      <c r="F111">
        <v>211.34963500000001</v>
      </c>
      <c r="G111">
        <v>6.3154159999999999</v>
      </c>
      <c r="H111">
        <v>202.06095399999998</v>
      </c>
      <c r="I111">
        <v>7.5045580000000003</v>
      </c>
    </row>
    <row r="112" spans="1:9" x14ac:dyDescent="0.25">
      <c r="A112">
        <v>111</v>
      </c>
      <c r="D112">
        <v>195.09009399999999</v>
      </c>
      <c r="E112">
        <v>8.6894960000000001</v>
      </c>
      <c r="F112">
        <v>211.34963500000001</v>
      </c>
      <c r="G112">
        <v>6.3154159999999999</v>
      </c>
      <c r="H112">
        <v>202.06095399999998</v>
      </c>
      <c r="I112">
        <v>7.5045580000000003</v>
      </c>
    </row>
    <row r="113" spans="1:9" x14ac:dyDescent="0.25">
      <c r="A113">
        <v>112</v>
      </c>
      <c r="D113">
        <v>195.09009399999999</v>
      </c>
      <c r="E113">
        <v>8.6894960000000001</v>
      </c>
      <c r="H113">
        <v>202.06095399999998</v>
      </c>
      <c r="I113">
        <v>7.5045580000000003</v>
      </c>
    </row>
    <row r="114" spans="1:9" x14ac:dyDescent="0.25">
      <c r="A114">
        <v>113</v>
      </c>
      <c r="D114">
        <v>195.184168</v>
      </c>
      <c r="E114">
        <v>8.7994909999999997</v>
      </c>
      <c r="H114">
        <v>202.06095399999998</v>
      </c>
      <c r="I114">
        <v>7.5045580000000003</v>
      </c>
    </row>
    <row r="115" spans="1:9" x14ac:dyDescent="0.25">
      <c r="A115">
        <v>114</v>
      </c>
      <c r="B115">
        <v>185.41156599999999</v>
      </c>
      <c r="C115">
        <v>6.9255069999999996</v>
      </c>
      <c r="D115">
        <v>195.184168</v>
      </c>
      <c r="E115">
        <v>8.7994909999999997</v>
      </c>
      <c r="H115">
        <v>202.06095399999998</v>
      </c>
      <c r="I115">
        <v>7.5045580000000003</v>
      </c>
    </row>
    <row r="116" spans="1:9" x14ac:dyDescent="0.25">
      <c r="A116">
        <v>115</v>
      </c>
      <c r="B116">
        <v>185.44962899999999</v>
      </c>
      <c r="C116">
        <v>6.8133189999999999</v>
      </c>
      <c r="H116">
        <v>202.06095399999998</v>
      </c>
      <c r="I116">
        <v>7.5045580000000003</v>
      </c>
    </row>
    <row r="117" spans="1:9" x14ac:dyDescent="0.25">
      <c r="A117">
        <v>116</v>
      </c>
      <c r="B117">
        <v>185.44962899999999</v>
      </c>
      <c r="C117">
        <v>6.8133189999999999</v>
      </c>
      <c r="H117">
        <v>202.06095399999998</v>
      </c>
      <c r="I117">
        <v>7.5045580000000003</v>
      </c>
    </row>
    <row r="118" spans="1:9" x14ac:dyDescent="0.25">
      <c r="A118">
        <v>117</v>
      </c>
      <c r="B118">
        <v>185.44962899999999</v>
      </c>
      <c r="C118">
        <v>6.8133189999999999</v>
      </c>
      <c r="H118">
        <v>202.06095399999998</v>
      </c>
      <c r="I118">
        <v>7.5045580000000003</v>
      </c>
    </row>
    <row r="119" spans="1:9" x14ac:dyDescent="0.25">
      <c r="A119">
        <v>118</v>
      </c>
      <c r="B119">
        <v>185.44962899999999</v>
      </c>
      <c r="C119">
        <v>6.8133189999999999</v>
      </c>
      <c r="H119">
        <v>202.06095399999998</v>
      </c>
      <c r="I119">
        <v>7.5045580000000003</v>
      </c>
    </row>
    <row r="120" spans="1:9" x14ac:dyDescent="0.25">
      <c r="A120">
        <v>119</v>
      </c>
      <c r="B120">
        <v>185.44962899999999</v>
      </c>
      <c r="C120">
        <v>6.8133189999999999</v>
      </c>
      <c r="H120">
        <v>202.06095399999998</v>
      </c>
      <c r="I120">
        <v>7.5045580000000003</v>
      </c>
    </row>
    <row r="121" spans="1:9" x14ac:dyDescent="0.25">
      <c r="A121">
        <v>120</v>
      </c>
      <c r="B121">
        <v>185.44962899999999</v>
      </c>
      <c r="C121">
        <v>6.8133189999999999</v>
      </c>
      <c r="H121">
        <v>202.06095399999998</v>
      </c>
      <c r="I121">
        <v>7.5045580000000003</v>
      </c>
    </row>
    <row r="122" spans="1:9" x14ac:dyDescent="0.25">
      <c r="A122">
        <v>121</v>
      </c>
      <c r="B122">
        <v>185.44962899999999</v>
      </c>
      <c r="C122">
        <v>6.8133189999999999</v>
      </c>
      <c r="H122">
        <v>202.06095399999998</v>
      </c>
      <c r="I122">
        <v>7.5045580000000003</v>
      </c>
    </row>
    <row r="123" spans="1:9" x14ac:dyDescent="0.25">
      <c r="A123">
        <v>122</v>
      </c>
      <c r="B123">
        <v>185.44962899999999</v>
      </c>
      <c r="C123">
        <v>6.8133189999999999</v>
      </c>
      <c r="H123">
        <v>202.06095399999998</v>
      </c>
      <c r="I123">
        <v>7.5045580000000003</v>
      </c>
    </row>
    <row r="124" spans="1:9" x14ac:dyDescent="0.25">
      <c r="A124">
        <v>123</v>
      </c>
      <c r="B124">
        <v>185.49906399999998</v>
      </c>
      <c r="C124">
        <v>6.8133189999999999</v>
      </c>
      <c r="H124">
        <v>202.06095399999998</v>
      </c>
      <c r="I124">
        <v>7.5045580000000003</v>
      </c>
    </row>
    <row r="125" spans="1:9" x14ac:dyDescent="0.25">
      <c r="A125">
        <v>124</v>
      </c>
      <c r="B125">
        <v>185.49906399999998</v>
      </c>
      <c r="C125">
        <v>6.8133189999999999</v>
      </c>
      <c r="H125">
        <v>202.06095399999998</v>
      </c>
      <c r="I125">
        <v>7.5045580000000003</v>
      </c>
    </row>
    <row r="126" spans="1:9" x14ac:dyDescent="0.25">
      <c r="A126">
        <v>125</v>
      </c>
      <c r="B126">
        <v>185.49906399999998</v>
      </c>
      <c r="C126">
        <v>6.8133189999999999</v>
      </c>
      <c r="H126">
        <v>202.14380899999998</v>
      </c>
      <c r="I126">
        <v>7.5770549999999997</v>
      </c>
    </row>
    <row r="127" spans="1:9" x14ac:dyDescent="0.25">
      <c r="A127">
        <v>126</v>
      </c>
      <c r="B127">
        <v>185.49906399999998</v>
      </c>
      <c r="C127">
        <v>6.8133189999999999</v>
      </c>
      <c r="F127">
        <v>191.06305900000001</v>
      </c>
      <c r="G127">
        <v>6.1313639999999996</v>
      </c>
    </row>
    <row r="128" spans="1:9" x14ac:dyDescent="0.25">
      <c r="A128">
        <v>127</v>
      </c>
      <c r="B128">
        <v>185.49906399999998</v>
      </c>
      <c r="C128">
        <v>6.8133189999999999</v>
      </c>
      <c r="F128">
        <v>191.03617299999999</v>
      </c>
      <c r="G128">
        <v>6.0727450000000003</v>
      </c>
    </row>
    <row r="129" spans="1:9" x14ac:dyDescent="0.25">
      <c r="A129">
        <v>128</v>
      </c>
      <c r="B129">
        <v>185.49906399999998</v>
      </c>
      <c r="C129">
        <v>6.8133189999999999</v>
      </c>
      <c r="F129">
        <v>191.03617299999999</v>
      </c>
      <c r="G129">
        <v>6.0727450000000003</v>
      </c>
    </row>
    <row r="130" spans="1:9" x14ac:dyDescent="0.25">
      <c r="A130">
        <v>129</v>
      </c>
      <c r="B130">
        <v>185.41156599999999</v>
      </c>
      <c r="C130">
        <v>6.9255069999999996</v>
      </c>
      <c r="D130">
        <v>176.31505099999998</v>
      </c>
      <c r="E130">
        <v>9.4877199999999995</v>
      </c>
      <c r="F130">
        <v>191.03617299999999</v>
      </c>
      <c r="G130">
        <v>6.0727450000000003</v>
      </c>
    </row>
    <row r="131" spans="1:9" x14ac:dyDescent="0.25">
      <c r="A131">
        <v>130</v>
      </c>
      <c r="D131">
        <v>176.30352299999998</v>
      </c>
      <c r="E131">
        <v>9.3806849999999997</v>
      </c>
      <c r="F131">
        <v>191.03617299999999</v>
      </c>
      <c r="G131">
        <v>6.0727450000000003</v>
      </c>
    </row>
    <row r="132" spans="1:9" x14ac:dyDescent="0.25">
      <c r="A132">
        <v>131</v>
      </c>
      <c r="D132">
        <v>176.30352299999998</v>
      </c>
      <c r="E132">
        <v>9.3806849999999997</v>
      </c>
      <c r="F132">
        <v>191.03617299999999</v>
      </c>
      <c r="G132">
        <v>6.0727450000000003</v>
      </c>
    </row>
    <row r="133" spans="1:9" x14ac:dyDescent="0.25">
      <c r="A133">
        <v>132</v>
      </c>
      <c r="D133">
        <v>176.30352299999998</v>
      </c>
      <c r="E133">
        <v>9.3806849999999997</v>
      </c>
      <c r="F133">
        <v>191.03617299999999</v>
      </c>
      <c r="G133">
        <v>6.0727450000000003</v>
      </c>
    </row>
    <row r="134" spans="1:9" x14ac:dyDescent="0.25">
      <c r="A134">
        <v>133</v>
      </c>
      <c r="D134">
        <v>176.30352299999998</v>
      </c>
      <c r="E134">
        <v>9.3806849999999997</v>
      </c>
      <c r="F134">
        <v>191.03617299999999</v>
      </c>
      <c r="G134">
        <v>6.0727450000000003</v>
      </c>
    </row>
    <row r="135" spans="1:9" x14ac:dyDescent="0.25">
      <c r="A135">
        <v>134</v>
      </c>
      <c r="D135">
        <v>176.30352299999998</v>
      </c>
      <c r="E135">
        <v>9.3806849999999997</v>
      </c>
      <c r="F135">
        <v>191.03617299999999</v>
      </c>
      <c r="G135">
        <v>6.0727450000000003</v>
      </c>
    </row>
    <row r="136" spans="1:9" x14ac:dyDescent="0.25">
      <c r="A136">
        <v>135</v>
      </c>
      <c r="D136">
        <v>176.30352299999998</v>
      </c>
      <c r="E136">
        <v>9.3806849999999997</v>
      </c>
      <c r="F136">
        <v>191.03617299999999</v>
      </c>
      <c r="G136">
        <v>6.0727450000000003</v>
      </c>
    </row>
    <row r="137" spans="1:9" x14ac:dyDescent="0.25">
      <c r="A137">
        <v>136</v>
      </c>
      <c r="D137">
        <v>176.30352299999998</v>
      </c>
      <c r="E137">
        <v>9.3806849999999997</v>
      </c>
      <c r="F137">
        <v>191.03617299999999</v>
      </c>
      <c r="G137">
        <v>6.0727450000000003</v>
      </c>
    </row>
    <row r="138" spans="1:9" x14ac:dyDescent="0.25">
      <c r="A138">
        <v>137</v>
      </c>
      <c r="D138">
        <v>176.30352299999998</v>
      </c>
      <c r="E138">
        <v>9.3806849999999997</v>
      </c>
      <c r="F138">
        <v>191.03617299999999</v>
      </c>
      <c r="G138">
        <v>6.0727450000000003</v>
      </c>
    </row>
    <row r="139" spans="1:9" x14ac:dyDescent="0.25">
      <c r="A139">
        <v>138</v>
      </c>
      <c r="D139">
        <v>176.30352299999998</v>
      </c>
      <c r="E139">
        <v>9.3806849999999997</v>
      </c>
      <c r="F139">
        <v>191.03617299999999</v>
      </c>
      <c r="G139">
        <v>6.0727450000000003</v>
      </c>
    </row>
    <row r="140" spans="1:9" x14ac:dyDescent="0.25">
      <c r="A140">
        <v>139</v>
      </c>
      <c r="D140">
        <v>176.30352299999998</v>
      </c>
      <c r="E140">
        <v>9.3806849999999997</v>
      </c>
      <c r="F140">
        <v>191.03617299999999</v>
      </c>
      <c r="G140">
        <v>6.0727450000000003</v>
      </c>
    </row>
    <row r="141" spans="1:9" x14ac:dyDescent="0.25">
      <c r="A141">
        <v>140</v>
      </c>
      <c r="D141">
        <v>176.30352299999998</v>
      </c>
      <c r="E141">
        <v>9.3806849999999997</v>
      </c>
      <c r="F141">
        <v>191.03617299999999</v>
      </c>
      <c r="G141">
        <v>6.0727450000000003</v>
      </c>
    </row>
    <row r="142" spans="1:9" x14ac:dyDescent="0.25">
      <c r="A142">
        <v>141</v>
      </c>
      <c r="D142">
        <v>176.30352299999998</v>
      </c>
      <c r="E142">
        <v>9.3806849999999997</v>
      </c>
      <c r="F142">
        <v>191.06305900000001</v>
      </c>
      <c r="G142">
        <v>6.1313639999999996</v>
      </c>
      <c r="H142">
        <v>181.058989</v>
      </c>
      <c r="I142">
        <v>8.59741</v>
      </c>
    </row>
    <row r="143" spans="1:9" x14ac:dyDescent="0.25">
      <c r="A143">
        <v>142</v>
      </c>
      <c r="D143">
        <v>176.30352299999998</v>
      </c>
      <c r="E143">
        <v>9.3806849999999997</v>
      </c>
      <c r="F143">
        <v>191.06305900000001</v>
      </c>
      <c r="G143">
        <v>6.1313639999999996</v>
      </c>
      <c r="H143">
        <v>180.950728</v>
      </c>
      <c r="I143">
        <v>8.5907260000000001</v>
      </c>
    </row>
    <row r="144" spans="1:9" x14ac:dyDescent="0.25">
      <c r="A144">
        <v>143</v>
      </c>
      <c r="B144">
        <v>167.67239000000001</v>
      </c>
      <c r="C144">
        <v>7.0650399999999998</v>
      </c>
      <c r="D144">
        <v>176.31505099999998</v>
      </c>
      <c r="E144">
        <v>9.4877199999999995</v>
      </c>
      <c r="H144">
        <v>180.950728</v>
      </c>
      <c r="I144">
        <v>8.5907260000000001</v>
      </c>
    </row>
    <row r="145" spans="1:9" x14ac:dyDescent="0.25">
      <c r="A145">
        <v>144</v>
      </c>
      <c r="B145">
        <v>167.602341</v>
      </c>
      <c r="C145">
        <v>7.0601929999999999</v>
      </c>
      <c r="H145">
        <v>180.950728</v>
      </c>
      <c r="I145">
        <v>8.5907260000000001</v>
      </c>
    </row>
    <row r="146" spans="1:9" x14ac:dyDescent="0.25">
      <c r="A146">
        <v>145</v>
      </c>
      <c r="B146">
        <v>167.602341</v>
      </c>
      <c r="C146">
        <v>7.0601929999999999</v>
      </c>
      <c r="H146">
        <v>180.950728</v>
      </c>
      <c r="I146">
        <v>8.5907260000000001</v>
      </c>
    </row>
    <row r="147" spans="1:9" x14ac:dyDescent="0.25">
      <c r="A147">
        <v>146</v>
      </c>
      <c r="B147">
        <v>167.602341</v>
      </c>
      <c r="C147">
        <v>7.0601929999999999</v>
      </c>
      <c r="H147">
        <v>180.950728</v>
      </c>
      <c r="I147">
        <v>8.5907260000000001</v>
      </c>
    </row>
    <row r="148" spans="1:9" x14ac:dyDescent="0.25">
      <c r="A148">
        <v>147</v>
      </c>
      <c r="B148">
        <v>167.602341</v>
      </c>
      <c r="C148">
        <v>7.0601929999999999</v>
      </c>
      <c r="H148">
        <v>180.950728</v>
      </c>
      <c r="I148">
        <v>8.5907260000000001</v>
      </c>
    </row>
    <row r="149" spans="1:9" x14ac:dyDescent="0.25">
      <c r="A149">
        <v>148</v>
      </c>
      <c r="B149">
        <v>167.602341</v>
      </c>
      <c r="C149">
        <v>7.0601929999999999</v>
      </c>
      <c r="H149">
        <v>180.950728</v>
      </c>
      <c r="I149">
        <v>8.5907260000000001</v>
      </c>
    </row>
    <row r="150" spans="1:9" x14ac:dyDescent="0.25">
      <c r="A150">
        <v>149</v>
      </c>
      <c r="B150">
        <v>167.602341</v>
      </c>
      <c r="C150">
        <v>7.0601929999999999</v>
      </c>
      <c r="H150">
        <v>180.950728</v>
      </c>
      <c r="I150">
        <v>8.5907260000000001</v>
      </c>
    </row>
    <row r="151" spans="1:9" x14ac:dyDescent="0.25">
      <c r="A151">
        <v>150</v>
      </c>
      <c r="B151">
        <v>167.602341</v>
      </c>
      <c r="C151">
        <v>7.0601929999999999</v>
      </c>
      <c r="H151">
        <v>180.950728</v>
      </c>
      <c r="I151">
        <v>8.5907260000000001</v>
      </c>
    </row>
    <row r="152" spans="1:9" x14ac:dyDescent="0.25">
      <c r="A152">
        <v>151</v>
      </c>
      <c r="B152">
        <v>167.602341</v>
      </c>
      <c r="C152">
        <v>7.0601929999999999</v>
      </c>
      <c r="H152">
        <v>180.950728</v>
      </c>
      <c r="I152">
        <v>8.5907260000000001</v>
      </c>
    </row>
    <row r="153" spans="1:9" x14ac:dyDescent="0.25">
      <c r="A153">
        <v>152</v>
      </c>
      <c r="B153">
        <v>167.602341</v>
      </c>
      <c r="C153">
        <v>7.0601929999999999</v>
      </c>
      <c r="H153">
        <v>180.950728</v>
      </c>
      <c r="I153">
        <v>8.5907260000000001</v>
      </c>
    </row>
    <row r="154" spans="1:9" x14ac:dyDescent="0.25">
      <c r="A154">
        <v>153</v>
      </c>
      <c r="B154">
        <v>167.602341</v>
      </c>
      <c r="C154">
        <v>7.0601929999999999</v>
      </c>
      <c r="H154">
        <v>180.950728</v>
      </c>
      <c r="I154">
        <v>8.5907260000000001</v>
      </c>
    </row>
    <row r="155" spans="1:9" x14ac:dyDescent="0.25">
      <c r="A155">
        <v>154</v>
      </c>
      <c r="B155">
        <v>167.602341</v>
      </c>
      <c r="C155">
        <v>7.0601929999999999</v>
      </c>
      <c r="H155">
        <v>180.950728</v>
      </c>
      <c r="I155">
        <v>8.5907260000000001</v>
      </c>
    </row>
    <row r="156" spans="1:9" x14ac:dyDescent="0.25">
      <c r="A156">
        <v>155</v>
      </c>
      <c r="B156">
        <v>167.602341</v>
      </c>
      <c r="C156">
        <v>7.0601929999999999</v>
      </c>
      <c r="H156">
        <v>181.058989</v>
      </c>
      <c r="I156">
        <v>8.59741</v>
      </c>
    </row>
    <row r="157" spans="1:9" x14ac:dyDescent="0.25">
      <c r="A157">
        <v>156</v>
      </c>
      <c r="B157">
        <v>167.602341</v>
      </c>
      <c r="C157">
        <v>7.0601929999999999</v>
      </c>
      <c r="H157">
        <v>181.058989</v>
      </c>
      <c r="I157">
        <v>8.59741</v>
      </c>
    </row>
    <row r="158" spans="1:9" x14ac:dyDescent="0.25">
      <c r="A158">
        <v>157</v>
      </c>
      <c r="B158">
        <v>167.67239000000001</v>
      </c>
      <c r="C158">
        <v>7.0650399999999998</v>
      </c>
    </row>
    <row r="159" spans="1:9" x14ac:dyDescent="0.25">
      <c r="A159">
        <v>158</v>
      </c>
      <c r="D159">
        <v>159.202066</v>
      </c>
      <c r="E159">
        <v>8.5588909999999991</v>
      </c>
      <c r="F159">
        <v>169.55718999999999</v>
      </c>
      <c r="G159">
        <v>6.1563629999999998</v>
      </c>
    </row>
    <row r="160" spans="1:9" x14ac:dyDescent="0.25">
      <c r="A160">
        <v>159</v>
      </c>
      <c r="D160">
        <v>159.24721699999998</v>
      </c>
      <c r="E160">
        <v>8.5413409999999992</v>
      </c>
      <c r="F160">
        <v>169.48096899999999</v>
      </c>
      <c r="G160">
        <v>5.9740260000000003</v>
      </c>
    </row>
    <row r="161" spans="1:9" x14ac:dyDescent="0.25">
      <c r="A161">
        <v>160</v>
      </c>
      <c r="D161">
        <v>159.24721699999998</v>
      </c>
      <c r="E161">
        <v>8.5413409999999992</v>
      </c>
      <c r="F161">
        <v>169.48096899999999</v>
      </c>
      <c r="G161">
        <v>5.9740260000000003</v>
      </c>
    </row>
    <row r="162" spans="1:9" x14ac:dyDescent="0.25">
      <c r="A162">
        <v>161</v>
      </c>
      <c r="D162">
        <v>159.24721699999998</v>
      </c>
      <c r="E162">
        <v>8.5413409999999992</v>
      </c>
      <c r="F162">
        <v>169.48096899999999</v>
      </c>
      <c r="G162">
        <v>5.9740260000000003</v>
      </c>
    </row>
    <row r="163" spans="1:9" x14ac:dyDescent="0.25">
      <c r="A163">
        <v>162</v>
      </c>
      <c r="D163">
        <v>159.24721699999998</v>
      </c>
      <c r="E163">
        <v>8.5413409999999992</v>
      </c>
      <c r="F163">
        <v>169.48096899999999</v>
      </c>
      <c r="G163">
        <v>5.9740260000000003</v>
      </c>
    </row>
    <row r="164" spans="1:9" x14ac:dyDescent="0.25">
      <c r="A164">
        <v>163</v>
      </c>
      <c r="D164">
        <v>159.24721699999998</v>
      </c>
      <c r="E164">
        <v>8.5413409999999992</v>
      </c>
      <c r="F164">
        <v>169.48096899999999</v>
      </c>
      <c r="G164">
        <v>5.9740260000000003</v>
      </c>
    </row>
    <row r="165" spans="1:9" x14ac:dyDescent="0.25">
      <c r="A165">
        <v>164</v>
      </c>
      <c r="D165">
        <v>159.24721699999998</v>
      </c>
      <c r="E165">
        <v>8.5413409999999992</v>
      </c>
      <c r="F165">
        <v>169.48096899999999</v>
      </c>
      <c r="G165">
        <v>5.9740260000000003</v>
      </c>
    </row>
    <row r="166" spans="1:9" x14ac:dyDescent="0.25">
      <c r="A166">
        <v>165</v>
      </c>
      <c r="D166">
        <v>159.24721699999998</v>
      </c>
      <c r="E166">
        <v>8.5413409999999992</v>
      </c>
      <c r="F166">
        <v>169.48096899999999</v>
      </c>
      <c r="G166">
        <v>5.9740260000000003</v>
      </c>
    </row>
    <row r="167" spans="1:9" x14ac:dyDescent="0.25">
      <c r="A167">
        <v>166</v>
      </c>
      <c r="D167">
        <v>159.24721699999998</v>
      </c>
      <c r="E167">
        <v>8.5413409999999992</v>
      </c>
      <c r="F167">
        <v>169.48096899999999</v>
      </c>
      <c r="G167">
        <v>5.9740260000000003</v>
      </c>
    </row>
    <row r="168" spans="1:9" x14ac:dyDescent="0.25">
      <c r="A168">
        <v>167</v>
      </c>
      <c r="D168">
        <v>159.24721699999998</v>
      </c>
      <c r="E168">
        <v>8.5413409999999992</v>
      </c>
      <c r="F168">
        <v>169.48096899999999</v>
      </c>
      <c r="G168">
        <v>5.9740260000000003</v>
      </c>
    </row>
    <row r="169" spans="1:9" x14ac:dyDescent="0.25">
      <c r="A169">
        <v>168</v>
      </c>
      <c r="D169">
        <v>159.24721699999998</v>
      </c>
      <c r="E169">
        <v>8.5413409999999992</v>
      </c>
      <c r="F169">
        <v>169.48096899999999</v>
      </c>
      <c r="G169">
        <v>5.9740260000000003</v>
      </c>
    </row>
    <row r="170" spans="1:9" x14ac:dyDescent="0.25">
      <c r="A170">
        <v>169</v>
      </c>
      <c r="D170">
        <v>159.24721699999998</v>
      </c>
      <c r="E170">
        <v>8.5413409999999992</v>
      </c>
      <c r="F170">
        <v>169.48096899999999</v>
      </c>
      <c r="G170">
        <v>5.9740260000000003</v>
      </c>
    </row>
    <row r="171" spans="1:9" x14ac:dyDescent="0.25">
      <c r="A171">
        <v>170</v>
      </c>
      <c r="D171">
        <v>159.24721699999998</v>
      </c>
      <c r="E171">
        <v>8.5413409999999992</v>
      </c>
      <c r="F171">
        <v>169.48096899999999</v>
      </c>
      <c r="G171">
        <v>5.9740260000000003</v>
      </c>
    </row>
    <row r="172" spans="1:9" x14ac:dyDescent="0.25">
      <c r="A172">
        <v>171</v>
      </c>
      <c r="D172">
        <v>159.202066</v>
      </c>
      <c r="E172">
        <v>8.5588909999999991</v>
      </c>
      <c r="F172">
        <v>169.48096899999999</v>
      </c>
      <c r="G172">
        <v>5.9740260000000003</v>
      </c>
      <c r="H172">
        <v>161.421593</v>
      </c>
      <c r="I172">
        <v>8.7946439999999999</v>
      </c>
    </row>
    <row r="173" spans="1:9" x14ac:dyDescent="0.25">
      <c r="A173">
        <v>172</v>
      </c>
      <c r="D173">
        <v>159.202066</v>
      </c>
      <c r="E173">
        <v>8.5588909999999991</v>
      </c>
      <c r="F173">
        <v>169.48096899999999</v>
      </c>
      <c r="G173">
        <v>5.9740260000000003</v>
      </c>
      <c r="H173">
        <v>161.471948</v>
      </c>
      <c r="I173">
        <v>8.7882160000000002</v>
      </c>
    </row>
    <row r="174" spans="1:9" x14ac:dyDescent="0.25">
      <c r="A174">
        <v>173</v>
      </c>
      <c r="B174">
        <v>152.02473499999999</v>
      </c>
      <c r="C174">
        <v>7.2787540000000002</v>
      </c>
      <c r="F174">
        <v>169.55718999999999</v>
      </c>
      <c r="G174">
        <v>6.1563629999999998</v>
      </c>
      <c r="H174">
        <v>161.471948</v>
      </c>
      <c r="I174">
        <v>8.7882160000000002</v>
      </c>
    </row>
    <row r="175" spans="1:9" x14ac:dyDescent="0.25">
      <c r="A175">
        <v>174</v>
      </c>
      <c r="B175">
        <v>152.029225</v>
      </c>
      <c r="C175">
        <v>7.2576830000000001</v>
      </c>
      <c r="H175">
        <v>161.471948</v>
      </c>
      <c r="I175">
        <v>8.7882160000000002</v>
      </c>
    </row>
    <row r="176" spans="1:9" x14ac:dyDescent="0.25">
      <c r="A176">
        <v>175</v>
      </c>
      <c r="B176">
        <v>152.029225</v>
      </c>
      <c r="C176">
        <v>7.2576830000000001</v>
      </c>
      <c r="H176">
        <v>161.471948</v>
      </c>
      <c r="I176">
        <v>8.7882160000000002</v>
      </c>
    </row>
    <row r="177" spans="1:9" x14ac:dyDescent="0.25">
      <c r="A177">
        <v>176</v>
      </c>
      <c r="B177">
        <v>152.029225</v>
      </c>
      <c r="C177">
        <v>7.2576830000000001</v>
      </c>
      <c r="H177">
        <v>161.471948</v>
      </c>
      <c r="I177">
        <v>8.7882160000000002</v>
      </c>
    </row>
    <row r="178" spans="1:9" x14ac:dyDescent="0.25">
      <c r="A178">
        <v>177</v>
      </c>
      <c r="B178">
        <v>152.029225</v>
      </c>
      <c r="C178">
        <v>7.2576830000000001</v>
      </c>
      <c r="H178">
        <v>161.471948</v>
      </c>
      <c r="I178">
        <v>8.7882160000000002</v>
      </c>
    </row>
    <row r="179" spans="1:9" x14ac:dyDescent="0.25">
      <c r="A179">
        <v>178</v>
      </c>
      <c r="B179">
        <v>152.029225</v>
      </c>
      <c r="C179">
        <v>7.2576830000000001</v>
      </c>
      <c r="H179">
        <v>161.471948</v>
      </c>
      <c r="I179">
        <v>8.7882160000000002</v>
      </c>
    </row>
    <row r="180" spans="1:9" x14ac:dyDescent="0.25">
      <c r="A180">
        <v>179</v>
      </c>
      <c r="B180">
        <v>152.029225</v>
      </c>
      <c r="C180">
        <v>7.2576830000000001</v>
      </c>
      <c r="H180">
        <v>161.471948</v>
      </c>
      <c r="I180">
        <v>8.7882160000000002</v>
      </c>
    </row>
    <row r="181" spans="1:9" x14ac:dyDescent="0.25">
      <c r="A181">
        <v>180</v>
      </c>
      <c r="B181">
        <v>152.029225</v>
      </c>
      <c r="C181">
        <v>7.2576830000000001</v>
      </c>
      <c r="H181">
        <v>161.471948</v>
      </c>
      <c r="I181">
        <v>8.7882160000000002</v>
      </c>
    </row>
    <row r="182" spans="1:9" x14ac:dyDescent="0.25">
      <c r="A182">
        <v>181</v>
      </c>
      <c r="B182">
        <v>152.029225</v>
      </c>
      <c r="C182">
        <v>7.2576830000000001</v>
      </c>
      <c r="H182">
        <v>161.471948</v>
      </c>
      <c r="I182">
        <v>8.7882160000000002</v>
      </c>
    </row>
    <row r="183" spans="1:9" x14ac:dyDescent="0.25">
      <c r="A183">
        <v>182</v>
      </c>
      <c r="B183">
        <v>152.029225</v>
      </c>
      <c r="C183">
        <v>7.2576830000000001</v>
      </c>
      <c r="H183">
        <v>161.471948</v>
      </c>
      <c r="I183">
        <v>8.7882160000000002</v>
      </c>
    </row>
    <row r="184" spans="1:9" x14ac:dyDescent="0.25">
      <c r="A184">
        <v>183</v>
      </c>
      <c r="B184">
        <v>152.029225</v>
      </c>
      <c r="C184">
        <v>7.2576830000000001</v>
      </c>
      <c r="H184">
        <v>161.471948</v>
      </c>
      <c r="I184">
        <v>8.7882160000000002</v>
      </c>
    </row>
    <row r="185" spans="1:9" x14ac:dyDescent="0.25">
      <c r="A185">
        <v>184</v>
      </c>
      <c r="B185">
        <v>152.029225</v>
      </c>
      <c r="C185">
        <v>7.2576830000000001</v>
      </c>
      <c r="H185">
        <v>161.471948</v>
      </c>
      <c r="I185">
        <v>8.7882160000000002</v>
      </c>
    </row>
    <row r="186" spans="1:9" x14ac:dyDescent="0.25">
      <c r="A186">
        <v>185</v>
      </c>
      <c r="B186">
        <v>152.029225</v>
      </c>
      <c r="C186">
        <v>7.2576830000000001</v>
      </c>
      <c r="H186">
        <v>161.471948</v>
      </c>
      <c r="I186">
        <v>8.7882160000000002</v>
      </c>
    </row>
    <row r="187" spans="1:9" x14ac:dyDescent="0.25">
      <c r="A187">
        <v>186</v>
      </c>
      <c r="B187">
        <v>152.029225</v>
      </c>
      <c r="C187">
        <v>7.2576830000000001</v>
      </c>
      <c r="D187">
        <v>134.364756</v>
      </c>
      <c r="E187">
        <v>8.633203</v>
      </c>
      <c r="H187">
        <v>161.471948</v>
      </c>
      <c r="I187">
        <v>8.7882160000000002</v>
      </c>
    </row>
    <row r="188" spans="1:9" x14ac:dyDescent="0.25">
      <c r="A188">
        <v>187</v>
      </c>
      <c r="B188">
        <v>152.02473499999999</v>
      </c>
      <c r="C188">
        <v>7.2787540000000002</v>
      </c>
      <c r="D188">
        <v>134.35073300000002</v>
      </c>
      <c r="E188">
        <v>8.6387619999999998</v>
      </c>
      <c r="H188">
        <v>161.421593</v>
      </c>
      <c r="I188">
        <v>8.7946439999999999</v>
      </c>
    </row>
    <row r="189" spans="1:9" x14ac:dyDescent="0.25">
      <c r="A189">
        <v>188</v>
      </c>
      <c r="D189">
        <v>134.35073300000002</v>
      </c>
      <c r="E189">
        <v>8.6387619999999998</v>
      </c>
      <c r="H189">
        <v>161.421593</v>
      </c>
      <c r="I189">
        <v>8.7946439999999999</v>
      </c>
    </row>
    <row r="190" spans="1:9" x14ac:dyDescent="0.25">
      <c r="A190">
        <v>189</v>
      </c>
      <c r="D190">
        <v>134.35073300000002</v>
      </c>
      <c r="E190">
        <v>8.6387619999999998</v>
      </c>
    </row>
    <row r="191" spans="1:9" x14ac:dyDescent="0.25">
      <c r="A191">
        <v>190</v>
      </c>
      <c r="D191">
        <v>134.35073300000002</v>
      </c>
      <c r="E191">
        <v>8.6387619999999998</v>
      </c>
      <c r="F191">
        <v>153.08376199999998</v>
      </c>
      <c r="G191">
        <v>6.9485150000000004</v>
      </c>
    </row>
    <row r="192" spans="1:9" x14ac:dyDescent="0.25">
      <c r="A192">
        <v>191</v>
      </c>
      <c r="D192">
        <v>134.35073300000002</v>
      </c>
      <c r="E192">
        <v>8.6387619999999998</v>
      </c>
      <c r="F192">
        <v>153.018</v>
      </c>
      <c r="G192">
        <v>6.5664949999999997</v>
      </c>
    </row>
    <row r="193" spans="1:9" x14ac:dyDescent="0.25">
      <c r="A193">
        <v>192</v>
      </c>
      <c r="D193">
        <v>134.35073300000002</v>
      </c>
      <c r="E193">
        <v>8.6387619999999998</v>
      </c>
      <c r="F193">
        <v>153.018</v>
      </c>
      <c r="G193">
        <v>6.5664949999999997</v>
      </c>
    </row>
    <row r="194" spans="1:9" x14ac:dyDescent="0.25">
      <c r="A194">
        <v>193</v>
      </c>
      <c r="D194">
        <v>134.35073300000002</v>
      </c>
      <c r="E194">
        <v>8.6387619999999998</v>
      </c>
      <c r="F194">
        <v>153.018</v>
      </c>
      <c r="G194">
        <v>6.5664949999999997</v>
      </c>
    </row>
    <row r="195" spans="1:9" x14ac:dyDescent="0.25">
      <c r="A195">
        <v>194</v>
      </c>
      <c r="D195">
        <v>134.35073300000002</v>
      </c>
      <c r="E195">
        <v>8.6387619999999998</v>
      </c>
      <c r="F195">
        <v>153.018</v>
      </c>
      <c r="G195">
        <v>6.5664949999999997</v>
      </c>
    </row>
    <row r="196" spans="1:9" x14ac:dyDescent="0.25">
      <c r="A196">
        <v>195</v>
      </c>
      <c r="D196">
        <v>134.35073300000002</v>
      </c>
      <c r="E196">
        <v>8.6387619999999998</v>
      </c>
      <c r="F196">
        <v>153.018</v>
      </c>
      <c r="G196">
        <v>6.5664949999999997</v>
      </c>
    </row>
    <row r="197" spans="1:9" x14ac:dyDescent="0.25">
      <c r="A197">
        <v>196</v>
      </c>
      <c r="D197">
        <v>134.35073300000002</v>
      </c>
      <c r="E197">
        <v>8.6387619999999998</v>
      </c>
      <c r="F197">
        <v>153.018</v>
      </c>
      <c r="G197">
        <v>6.5664949999999997</v>
      </c>
    </row>
    <row r="198" spans="1:9" x14ac:dyDescent="0.25">
      <c r="A198">
        <v>197</v>
      </c>
      <c r="D198">
        <v>134.35073300000002</v>
      </c>
      <c r="E198">
        <v>8.6387619999999998</v>
      </c>
      <c r="F198">
        <v>153.018</v>
      </c>
      <c r="G198">
        <v>6.5664949999999997</v>
      </c>
    </row>
    <row r="199" spans="1:9" x14ac:dyDescent="0.25">
      <c r="A199">
        <v>198</v>
      </c>
      <c r="D199">
        <v>134.35073300000002</v>
      </c>
      <c r="E199">
        <v>8.6387619999999998</v>
      </c>
      <c r="F199">
        <v>153.018</v>
      </c>
      <c r="G199">
        <v>6.5664949999999997</v>
      </c>
    </row>
    <row r="200" spans="1:9" x14ac:dyDescent="0.25">
      <c r="A200">
        <v>199</v>
      </c>
      <c r="D200">
        <v>134.35073300000002</v>
      </c>
      <c r="E200">
        <v>8.6387619999999998</v>
      </c>
      <c r="F200">
        <v>153.018</v>
      </c>
      <c r="G200">
        <v>6.5664949999999997</v>
      </c>
      <c r="H200">
        <v>137.11760900000002</v>
      </c>
      <c r="I200">
        <v>9.0495439999999991</v>
      </c>
    </row>
    <row r="201" spans="1:9" x14ac:dyDescent="0.25">
      <c r="A201">
        <v>200</v>
      </c>
      <c r="D201">
        <v>134.364756</v>
      </c>
      <c r="E201">
        <v>8.633203</v>
      </c>
      <c r="F201">
        <v>153.018</v>
      </c>
      <c r="G201">
        <v>6.5664949999999997</v>
      </c>
      <c r="H201">
        <v>137.11760900000002</v>
      </c>
      <c r="I201">
        <v>9.0495439999999991</v>
      </c>
    </row>
    <row r="202" spans="1:9" x14ac:dyDescent="0.25">
      <c r="A202">
        <v>201</v>
      </c>
      <c r="D202">
        <v>134.364756</v>
      </c>
      <c r="E202">
        <v>8.633203</v>
      </c>
      <c r="F202">
        <v>153.018</v>
      </c>
      <c r="G202">
        <v>6.5664949999999997</v>
      </c>
      <c r="H202">
        <v>137.11760900000002</v>
      </c>
      <c r="I202">
        <v>9.0495439999999991</v>
      </c>
    </row>
    <row r="203" spans="1:9" x14ac:dyDescent="0.25">
      <c r="A203">
        <v>202</v>
      </c>
      <c r="F203">
        <v>153.08376199999998</v>
      </c>
      <c r="G203">
        <v>6.9485150000000004</v>
      </c>
      <c r="H203">
        <v>137.11760900000002</v>
      </c>
      <c r="I203">
        <v>9.0495439999999991</v>
      </c>
    </row>
    <row r="204" spans="1:9" x14ac:dyDescent="0.25">
      <c r="A204">
        <v>203</v>
      </c>
      <c r="B204">
        <v>124.71462500000001</v>
      </c>
      <c r="C204">
        <v>8.0844900000000006</v>
      </c>
      <c r="H204">
        <v>137.11760900000002</v>
      </c>
      <c r="I204">
        <v>9.0495439999999991</v>
      </c>
    </row>
    <row r="205" spans="1:9" x14ac:dyDescent="0.25">
      <c r="A205">
        <v>204</v>
      </c>
      <c r="B205">
        <v>124.61291700000001</v>
      </c>
      <c r="C205">
        <v>8.0957629999999998</v>
      </c>
      <c r="H205">
        <v>137.11760900000002</v>
      </c>
      <c r="I205">
        <v>9.0495439999999991</v>
      </c>
    </row>
    <row r="206" spans="1:9" x14ac:dyDescent="0.25">
      <c r="A206">
        <v>205</v>
      </c>
      <c r="B206">
        <v>124.61291700000001</v>
      </c>
      <c r="C206">
        <v>8.0957629999999998</v>
      </c>
      <c r="H206">
        <v>137.11760900000002</v>
      </c>
      <c r="I206">
        <v>9.0495439999999991</v>
      </c>
    </row>
    <row r="207" spans="1:9" x14ac:dyDescent="0.25">
      <c r="A207">
        <v>206</v>
      </c>
      <c r="B207">
        <v>124.61291700000001</v>
      </c>
      <c r="C207">
        <v>8.0957629999999998</v>
      </c>
      <c r="H207">
        <v>137.11760900000002</v>
      </c>
      <c r="I207">
        <v>9.0495439999999991</v>
      </c>
    </row>
    <row r="208" spans="1:9" x14ac:dyDescent="0.25">
      <c r="A208">
        <v>207</v>
      </c>
      <c r="B208">
        <v>124.61291700000001</v>
      </c>
      <c r="C208">
        <v>8.0957629999999998</v>
      </c>
      <c r="H208">
        <v>137.11760900000002</v>
      </c>
      <c r="I208">
        <v>9.0495439999999991</v>
      </c>
    </row>
    <row r="209" spans="1:9" x14ac:dyDescent="0.25">
      <c r="A209">
        <v>208</v>
      </c>
      <c r="B209">
        <v>124.61291700000001</v>
      </c>
      <c r="C209">
        <v>8.0957629999999998</v>
      </c>
      <c r="H209">
        <v>137.11760900000002</v>
      </c>
      <c r="I209">
        <v>9.0495439999999991</v>
      </c>
    </row>
    <row r="210" spans="1:9" x14ac:dyDescent="0.25">
      <c r="A210">
        <v>209</v>
      </c>
      <c r="B210">
        <v>124.61291700000001</v>
      </c>
      <c r="C210">
        <v>8.0957629999999998</v>
      </c>
      <c r="H210">
        <v>137.11760900000002</v>
      </c>
      <c r="I210">
        <v>9.0495439999999991</v>
      </c>
    </row>
    <row r="211" spans="1:9" x14ac:dyDescent="0.25">
      <c r="A211">
        <v>210</v>
      </c>
      <c r="B211">
        <v>124.61291700000001</v>
      </c>
      <c r="C211">
        <v>8.0957629999999998</v>
      </c>
      <c r="H211">
        <v>137.11760900000002</v>
      </c>
      <c r="I211">
        <v>9.0495439999999991</v>
      </c>
    </row>
    <row r="212" spans="1:9" x14ac:dyDescent="0.25">
      <c r="A212">
        <v>211</v>
      </c>
      <c r="B212">
        <v>124.61291700000001</v>
      </c>
      <c r="C212">
        <v>8.0957629999999998</v>
      </c>
      <c r="H212">
        <v>137.11760900000002</v>
      </c>
      <c r="I212">
        <v>9.0495439999999991</v>
      </c>
    </row>
    <row r="213" spans="1:9" x14ac:dyDescent="0.25">
      <c r="A213">
        <v>212</v>
      </c>
      <c r="B213">
        <v>124.61291700000001</v>
      </c>
      <c r="C213">
        <v>8.0957629999999998</v>
      </c>
      <c r="H213">
        <v>137.11760900000002</v>
      </c>
      <c r="I213">
        <v>9.0495439999999991</v>
      </c>
    </row>
    <row r="214" spans="1:9" x14ac:dyDescent="0.25">
      <c r="A214">
        <v>213</v>
      </c>
      <c r="B214">
        <v>124.61291700000001</v>
      </c>
      <c r="C214">
        <v>8.0957629999999998</v>
      </c>
      <c r="H214">
        <v>137.11760900000002</v>
      </c>
      <c r="I214">
        <v>9.0495439999999991</v>
      </c>
    </row>
    <row r="215" spans="1:9" x14ac:dyDescent="0.25">
      <c r="A215">
        <v>214</v>
      </c>
      <c r="B215">
        <v>124.61291700000001</v>
      </c>
      <c r="C215">
        <v>8.0957629999999998</v>
      </c>
      <c r="H215">
        <v>137.11760900000002</v>
      </c>
      <c r="I215">
        <v>9.0495439999999991</v>
      </c>
    </row>
    <row r="216" spans="1:9" x14ac:dyDescent="0.25">
      <c r="A216">
        <v>215</v>
      </c>
      <c r="B216">
        <v>124.61291700000001</v>
      </c>
      <c r="C216">
        <v>8.0957629999999998</v>
      </c>
      <c r="H216">
        <v>137.11760900000002</v>
      </c>
      <c r="I216">
        <v>9.0495439999999991</v>
      </c>
    </row>
    <row r="217" spans="1:9" x14ac:dyDescent="0.25">
      <c r="A217">
        <v>216</v>
      </c>
      <c r="B217">
        <v>124.71462500000001</v>
      </c>
      <c r="C217">
        <v>8.0844900000000006</v>
      </c>
    </row>
    <row r="218" spans="1:9" x14ac:dyDescent="0.25">
      <c r="A218">
        <v>217</v>
      </c>
      <c r="D218">
        <v>114.10290700000002</v>
      </c>
      <c r="E218">
        <v>9.2689369999999993</v>
      </c>
    </row>
    <row r="219" spans="1:9" x14ac:dyDescent="0.25">
      <c r="A219">
        <v>218</v>
      </c>
      <c r="D219">
        <v>114.08413900000001</v>
      </c>
      <c r="E219">
        <v>9.2311390000000006</v>
      </c>
      <c r="F219">
        <v>126.728544</v>
      </c>
      <c r="G219">
        <v>7.3499489999999996</v>
      </c>
    </row>
    <row r="220" spans="1:9" x14ac:dyDescent="0.25">
      <c r="A220">
        <v>219</v>
      </c>
      <c r="D220">
        <v>114.08413900000001</v>
      </c>
      <c r="E220">
        <v>9.2311390000000006</v>
      </c>
      <c r="F220">
        <v>126.728544</v>
      </c>
      <c r="G220">
        <v>7.3499489999999996</v>
      </c>
    </row>
    <row r="221" spans="1:9" x14ac:dyDescent="0.25">
      <c r="A221">
        <v>220</v>
      </c>
      <c r="D221">
        <v>114.08413900000001</v>
      </c>
      <c r="E221">
        <v>9.2311390000000006</v>
      </c>
      <c r="F221">
        <v>126.73844</v>
      </c>
      <c r="G221">
        <v>7.0097139999999998</v>
      </c>
    </row>
    <row r="222" spans="1:9" x14ac:dyDescent="0.25">
      <c r="A222">
        <v>221</v>
      </c>
      <c r="D222">
        <v>114.08413900000001</v>
      </c>
      <c r="E222">
        <v>9.2311390000000006</v>
      </c>
      <c r="F222">
        <v>126.73844</v>
      </c>
      <c r="G222">
        <v>7.0097139999999998</v>
      </c>
    </row>
    <row r="223" spans="1:9" x14ac:dyDescent="0.25">
      <c r="A223">
        <v>222</v>
      </c>
      <c r="D223">
        <v>114.08413900000001</v>
      </c>
      <c r="E223">
        <v>9.2311390000000006</v>
      </c>
      <c r="F223">
        <v>126.73844</v>
      </c>
      <c r="G223">
        <v>7.0097139999999998</v>
      </c>
    </row>
    <row r="224" spans="1:9" x14ac:dyDescent="0.25">
      <c r="A224">
        <v>223</v>
      </c>
      <c r="D224">
        <v>114.08413900000001</v>
      </c>
      <c r="E224">
        <v>9.2311390000000006</v>
      </c>
      <c r="F224">
        <v>126.73844</v>
      </c>
      <c r="G224">
        <v>7.0097139999999998</v>
      </c>
    </row>
    <row r="225" spans="1:9" x14ac:dyDescent="0.25">
      <c r="A225">
        <v>224</v>
      </c>
      <c r="D225">
        <v>114.08413900000001</v>
      </c>
      <c r="E225">
        <v>9.2311390000000006</v>
      </c>
      <c r="F225">
        <v>126.73844</v>
      </c>
      <c r="G225">
        <v>7.0097139999999998</v>
      </c>
    </row>
    <row r="226" spans="1:9" x14ac:dyDescent="0.25">
      <c r="A226">
        <v>225</v>
      </c>
      <c r="D226">
        <v>114.08413900000001</v>
      </c>
      <c r="E226">
        <v>9.2311390000000006</v>
      </c>
      <c r="F226">
        <v>126.73844</v>
      </c>
      <c r="G226">
        <v>7.0097139999999998</v>
      </c>
    </row>
    <row r="227" spans="1:9" x14ac:dyDescent="0.25">
      <c r="A227">
        <v>226</v>
      </c>
      <c r="D227">
        <v>114.08413900000001</v>
      </c>
      <c r="E227">
        <v>9.2311390000000006</v>
      </c>
      <c r="F227">
        <v>126.73844</v>
      </c>
      <c r="G227">
        <v>7.0097139999999998</v>
      </c>
    </row>
    <row r="228" spans="1:9" x14ac:dyDescent="0.25">
      <c r="A228">
        <v>227</v>
      </c>
      <c r="D228">
        <v>114.08413900000001</v>
      </c>
      <c r="E228">
        <v>9.2311390000000006</v>
      </c>
      <c r="F228">
        <v>126.73844</v>
      </c>
      <c r="G228">
        <v>7.0097139999999998</v>
      </c>
    </row>
    <row r="229" spans="1:9" x14ac:dyDescent="0.25">
      <c r="A229">
        <v>228</v>
      </c>
      <c r="D229">
        <v>114.08413900000001</v>
      </c>
      <c r="E229">
        <v>9.2311390000000006</v>
      </c>
      <c r="F229">
        <v>126.73844</v>
      </c>
      <c r="G229">
        <v>7.0097139999999998</v>
      </c>
    </row>
    <row r="230" spans="1:9" x14ac:dyDescent="0.25">
      <c r="A230">
        <v>229</v>
      </c>
      <c r="D230">
        <v>114.08413900000001</v>
      </c>
      <c r="E230">
        <v>9.2311390000000006</v>
      </c>
      <c r="F230">
        <v>126.73844</v>
      </c>
      <c r="G230">
        <v>7.0097139999999998</v>
      </c>
    </row>
    <row r="231" spans="1:9" x14ac:dyDescent="0.25">
      <c r="A231">
        <v>230</v>
      </c>
      <c r="D231">
        <v>114.10290700000002</v>
      </c>
      <c r="E231">
        <v>9.2689369999999993</v>
      </c>
      <c r="F231">
        <v>126.73844</v>
      </c>
      <c r="G231">
        <v>7.0097139999999998</v>
      </c>
    </row>
    <row r="232" spans="1:9" x14ac:dyDescent="0.25">
      <c r="A232">
        <v>231</v>
      </c>
      <c r="B232">
        <v>103.77444700000001</v>
      </c>
      <c r="C232">
        <v>6.7549710000000003</v>
      </c>
      <c r="F232">
        <v>126.728544</v>
      </c>
      <c r="G232">
        <v>7.3499489999999996</v>
      </c>
    </row>
    <row r="233" spans="1:9" x14ac:dyDescent="0.25">
      <c r="A233">
        <v>232</v>
      </c>
      <c r="B233">
        <v>103.80255300000002</v>
      </c>
      <c r="C233">
        <v>6.7629279999999996</v>
      </c>
      <c r="F233">
        <v>126.728544</v>
      </c>
      <c r="G233">
        <v>7.3499489999999996</v>
      </c>
      <c r="H233">
        <v>116.485983</v>
      </c>
      <c r="I233">
        <v>9.3042870000000004</v>
      </c>
    </row>
    <row r="234" spans="1:9" x14ac:dyDescent="0.25">
      <c r="A234">
        <v>233</v>
      </c>
      <c r="B234">
        <v>103.80255300000002</v>
      </c>
      <c r="C234">
        <v>6.7629279999999996</v>
      </c>
      <c r="H234">
        <v>116.40737700000001</v>
      </c>
      <c r="I234">
        <v>9.3298430000000003</v>
      </c>
    </row>
    <row r="235" spans="1:9" x14ac:dyDescent="0.25">
      <c r="A235">
        <v>234</v>
      </c>
      <c r="B235">
        <v>103.80255300000002</v>
      </c>
      <c r="C235">
        <v>6.7629279999999996</v>
      </c>
      <c r="H235">
        <v>116.40737700000001</v>
      </c>
      <c r="I235">
        <v>9.3298430000000003</v>
      </c>
    </row>
    <row r="236" spans="1:9" x14ac:dyDescent="0.25">
      <c r="A236">
        <v>235</v>
      </c>
      <c r="B236">
        <v>103.80255300000002</v>
      </c>
      <c r="C236">
        <v>6.7629279999999996</v>
      </c>
      <c r="H236">
        <v>116.40737700000001</v>
      </c>
      <c r="I236">
        <v>9.3298430000000003</v>
      </c>
    </row>
    <row r="237" spans="1:9" x14ac:dyDescent="0.25">
      <c r="A237">
        <v>236</v>
      </c>
      <c r="B237">
        <v>103.80255300000002</v>
      </c>
      <c r="C237">
        <v>6.7629279999999996</v>
      </c>
      <c r="H237">
        <v>116.40737700000001</v>
      </c>
      <c r="I237">
        <v>9.3298430000000003</v>
      </c>
    </row>
    <row r="238" spans="1:9" x14ac:dyDescent="0.25">
      <c r="A238">
        <v>237</v>
      </c>
      <c r="B238">
        <v>103.80255300000002</v>
      </c>
      <c r="C238">
        <v>6.7629279999999996</v>
      </c>
      <c r="H238">
        <v>116.40737700000001</v>
      </c>
      <c r="I238">
        <v>9.3298430000000003</v>
      </c>
    </row>
    <row r="239" spans="1:9" x14ac:dyDescent="0.25">
      <c r="A239">
        <v>238</v>
      </c>
      <c r="B239">
        <v>103.80255300000002</v>
      </c>
      <c r="C239">
        <v>6.7629279999999996</v>
      </c>
      <c r="H239">
        <v>116.40737700000001</v>
      </c>
      <c r="I239">
        <v>9.3298430000000003</v>
      </c>
    </row>
    <row r="240" spans="1:9" x14ac:dyDescent="0.25">
      <c r="A240">
        <v>239</v>
      </c>
      <c r="B240">
        <v>103.80255300000002</v>
      </c>
      <c r="C240">
        <v>6.7629279999999996</v>
      </c>
      <c r="H240">
        <v>116.40737700000001</v>
      </c>
      <c r="I240">
        <v>9.3298430000000003</v>
      </c>
    </row>
    <row r="241" spans="1:9" x14ac:dyDescent="0.25">
      <c r="A241">
        <v>240</v>
      </c>
      <c r="B241">
        <v>103.80255300000002</v>
      </c>
      <c r="C241">
        <v>6.7629279999999996</v>
      </c>
      <c r="H241">
        <v>116.40737700000001</v>
      </c>
      <c r="I241">
        <v>9.3298430000000003</v>
      </c>
    </row>
    <row r="242" spans="1:9" x14ac:dyDescent="0.25">
      <c r="A242">
        <v>241</v>
      </c>
      <c r="B242">
        <v>103.80255300000002</v>
      </c>
      <c r="C242">
        <v>6.7629279999999996</v>
      </c>
      <c r="H242">
        <v>116.40737700000001</v>
      </c>
      <c r="I242">
        <v>9.3298430000000003</v>
      </c>
    </row>
    <row r="243" spans="1:9" x14ac:dyDescent="0.25">
      <c r="A243">
        <v>242</v>
      </c>
      <c r="B243">
        <v>103.80255300000002</v>
      </c>
      <c r="C243">
        <v>6.7629279999999996</v>
      </c>
      <c r="H243">
        <v>116.40737700000001</v>
      </c>
      <c r="I243">
        <v>9.3298430000000003</v>
      </c>
    </row>
    <row r="244" spans="1:9" x14ac:dyDescent="0.25">
      <c r="A244">
        <v>243</v>
      </c>
      <c r="B244">
        <v>103.80255300000002</v>
      </c>
      <c r="C244">
        <v>6.7629279999999996</v>
      </c>
      <c r="H244">
        <v>116.40737700000001</v>
      </c>
      <c r="I244">
        <v>9.3298430000000003</v>
      </c>
    </row>
    <row r="245" spans="1:9" x14ac:dyDescent="0.25">
      <c r="A245">
        <v>244</v>
      </c>
      <c r="B245">
        <v>103.77444700000001</v>
      </c>
      <c r="C245">
        <v>6.7549710000000003</v>
      </c>
      <c r="H245">
        <v>116.485983</v>
      </c>
      <c r="I245">
        <v>9.3042870000000004</v>
      </c>
    </row>
    <row r="246" spans="1:9" x14ac:dyDescent="0.25">
      <c r="A246">
        <v>245</v>
      </c>
    </row>
    <row r="247" spans="1:9" x14ac:dyDescent="0.25">
      <c r="A247">
        <v>246</v>
      </c>
      <c r="D247">
        <v>92.414057000000014</v>
      </c>
      <c r="E247">
        <v>8.7098689999999994</v>
      </c>
    </row>
    <row r="248" spans="1:9" x14ac:dyDescent="0.25">
      <c r="A248">
        <v>247</v>
      </c>
      <c r="D248">
        <v>92.433491000000004</v>
      </c>
      <c r="E248">
        <v>8.6881400000000006</v>
      </c>
      <c r="F248">
        <v>104.17518100000001</v>
      </c>
      <c r="G248">
        <v>5.9308059999999996</v>
      </c>
    </row>
    <row r="249" spans="1:9" x14ac:dyDescent="0.25">
      <c r="A249">
        <v>248</v>
      </c>
      <c r="D249">
        <v>92.433491000000004</v>
      </c>
      <c r="E249">
        <v>8.6881400000000006</v>
      </c>
      <c r="F249">
        <v>104.000269</v>
      </c>
      <c r="G249">
        <v>5.6768789999999996</v>
      </c>
    </row>
    <row r="250" spans="1:9" x14ac:dyDescent="0.25">
      <c r="A250">
        <v>249</v>
      </c>
      <c r="D250">
        <v>92.433491000000004</v>
      </c>
      <c r="E250">
        <v>8.6881400000000006</v>
      </c>
      <c r="F250">
        <v>104.000269</v>
      </c>
      <c r="G250">
        <v>5.6768789999999996</v>
      </c>
    </row>
    <row r="251" spans="1:9" x14ac:dyDescent="0.25">
      <c r="A251">
        <v>250</v>
      </c>
      <c r="D251">
        <v>92.433491000000004</v>
      </c>
      <c r="E251">
        <v>8.6881400000000006</v>
      </c>
      <c r="F251">
        <v>104.000269</v>
      </c>
      <c r="G251">
        <v>5.6768789999999996</v>
      </c>
    </row>
    <row r="252" spans="1:9" x14ac:dyDescent="0.25">
      <c r="A252">
        <v>251</v>
      </c>
      <c r="D252">
        <v>92.433491000000004</v>
      </c>
      <c r="E252">
        <v>8.6881400000000006</v>
      </c>
      <c r="F252">
        <v>104.000269</v>
      </c>
      <c r="G252">
        <v>5.6768789999999996</v>
      </c>
    </row>
    <row r="253" spans="1:9" x14ac:dyDescent="0.25">
      <c r="A253">
        <v>252</v>
      </c>
      <c r="D253">
        <v>92.433491000000004</v>
      </c>
      <c r="E253">
        <v>8.6881400000000006</v>
      </c>
      <c r="F253">
        <v>104.000269</v>
      </c>
      <c r="G253">
        <v>5.6768789999999996</v>
      </c>
    </row>
    <row r="254" spans="1:9" x14ac:dyDescent="0.25">
      <c r="A254">
        <v>253</v>
      </c>
      <c r="D254">
        <v>92.433491000000004</v>
      </c>
      <c r="E254">
        <v>8.6881400000000006</v>
      </c>
      <c r="F254">
        <v>104.000269</v>
      </c>
      <c r="G254">
        <v>5.6768789999999996</v>
      </c>
    </row>
    <row r="255" spans="1:9" x14ac:dyDescent="0.25">
      <c r="A255">
        <v>254</v>
      </c>
      <c r="D255">
        <v>92.433491000000004</v>
      </c>
      <c r="E255">
        <v>8.6881400000000006</v>
      </c>
      <c r="F255">
        <v>104.000269</v>
      </c>
      <c r="G255">
        <v>5.6768789999999996</v>
      </c>
    </row>
    <row r="256" spans="1:9" x14ac:dyDescent="0.25">
      <c r="A256">
        <v>255</v>
      </c>
      <c r="D256">
        <v>92.433491000000004</v>
      </c>
      <c r="E256">
        <v>8.6881400000000006</v>
      </c>
      <c r="F256">
        <v>104.000269</v>
      </c>
      <c r="G256">
        <v>5.6768789999999996</v>
      </c>
    </row>
    <row r="257" spans="1:9" x14ac:dyDescent="0.25">
      <c r="A257">
        <v>256</v>
      </c>
      <c r="D257">
        <v>92.433491000000004</v>
      </c>
      <c r="E257">
        <v>8.6881400000000006</v>
      </c>
      <c r="F257">
        <v>104.000269</v>
      </c>
      <c r="G257">
        <v>5.6768789999999996</v>
      </c>
    </row>
    <row r="258" spans="1:9" x14ac:dyDescent="0.25">
      <c r="A258">
        <v>257</v>
      </c>
      <c r="D258">
        <v>92.433491000000004</v>
      </c>
      <c r="E258">
        <v>8.6881400000000006</v>
      </c>
      <c r="F258">
        <v>104.000269</v>
      </c>
      <c r="G258">
        <v>5.6768789999999996</v>
      </c>
    </row>
    <row r="259" spans="1:9" x14ac:dyDescent="0.25">
      <c r="A259">
        <v>258</v>
      </c>
      <c r="D259">
        <v>92.433491000000004</v>
      </c>
      <c r="E259">
        <v>8.6881400000000006</v>
      </c>
      <c r="F259">
        <v>104.000269</v>
      </c>
      <c r="G259">
        <v>5.6768789999999996</v>
      </c>
    </row>
    <row r="260" spans="1:9" x14ac:dyDescent="0.25">
      <c r="A260">
        <v>259</v>
      </c>
      <c r="D260">
        <v>92.414057000000014</v>
      </c>
      <c r="E260">
        <v>8.7098689999999994</v>
      </c>
      <c r="F260">
        <v>104.000269</v>
      </c>
      <c r="G260">
        <v>5.6768789999999996</v>
      </c>
    </row>
    <row r="261" spans="1:9" x14ac:dyDescent="0.25">
      <c r="A261">
        <v>260</v>
      </c>
      <c r="B261">
        <v>82.920574000000002</v>
      </c>
      <c r="C261">
        <v>8.1227990000000005</v>
      </c>
      <c r="F261">
        <v>104.000269</v>
      </c>
      <c r="G261">
        <v>5.6768789999999996</v>
      </c>
      <c r="H261">
        <v>94.406090000000006</v>
      </c>
      <c r="I261">
        <v>9.2998999999999992</v>
      </c>
    </row>
    <row r="262" spans="1:9" x14ac:dyDescent="0.25">
      <c r="A262">
        <v>261</v>
      </c>
      <c r="B262">
        <v>82.893335000000008</v>
      </c>
      <c r="C262">
        <v>8.0957629999999998</v>
      </c>
      <c r="F262">
        <v>104.17518100000001</v>
      </c>
      <c r="G262">
        <v>5.9308059999999996</v>
      </c>
      <c r="H262">
        <v>94.361303000000007</v>
      </c>
      <c r="I262">
        <v>9.3298430000000003</v>
      </c>
    </row>
    <row r="263" spans="1:9" x14ac:dyDescent="0.25">
      <c r="A263">
        <v>262</v>
      </c>
      <c r="B263">
        <v>82.893335000000008</v>
      </c>
      <c r="C263">
        <v>8.0957629999999998</v>
      </c>
      <c r="H263">
        <v>94.361303000000007</v>
      </c>
      <c r="I263">
        <v>9.3298430000000003</v>
      </c>
    </row>
    <row r="264" spans="1:9" x14ac:dyDescent="0.25">
      <c r="A264">
        <v>263</v>
      </c>
      <c r="B264">
        <v>82.893335000000008</v>
      </c>
      <c r="C264">
        <v>8.0957629999999998</v>
      </c>
      <c r="H264">
        <v>94.361303000000007</v>
      </c>
      <c r="I264">
        <v>9.3298430000000003</v>
      </c>
    </row>
    <row r="265" spans="1:9" x14ac:dyDescent="0.25">
      <c r="A265">
        <v>264</v>
      </c>
      <c r="B265">
        <v>82.893335000000008</v>
      </c>
      <c r="C265">
        <v>8.0957629999999998</v>
      </c>
      <c r="H265">
        <v>94.361303000000007</v>
      </c>
      <c r="I265">
        <v>9.3298430000000003</v>
      </c>
    </row>
    <row r="266" spans="1:9" x14ac:dyDescent="0.25">
      <c r="A266">
        <v>265</v>
      </c>
      <c r="B266">
        <v>82.893335000000008</v>
      </c>
      <c r="C266">
        <v>8.0957629999999998</v>
      </c>
      <c r="H266">
        <v>94.361303000000007</v>
      </c>
      <c r="I266">
        <v>9.3298430000000003</v>
      </c>
    </row>
    <row r="267" spans="1:9" x14ac:dyDescent="0.25">
      <c r="A267">
        <v>266</v>
      </c>
      <c r="B267">
        <v>82.893335000000008</v>
      </c>
      <c r="C267">
        <v>8.0957629999999998</v>
      </c>
      <c r="H267">
        <v>94.361303000000007</v>
      </c>
      <c r="I267">
        <v>9.3298430000000003</v>
      </c>
    </row>
    <row r="268" spans="1:9" x14ac:dyDescent="0.25">
      <c r="A268">
        <v>267</v>
      </c>
      <c r="B268">
        <v>82.893335000000008</v>
      </c>
      <c r="C268">
        <v>8.0957629999999998</v>
      </c>
      <c r="H268">
        <v>94.361303000000007</v>
      </c>
      <c r="I268">
        <v>9.3298430000000003</v>
      </c>
    </row>
    <row r="269" spans="1:9" x14ac:dyDescent="0.25">
      <c r="A269">
        <v>268</v>
      </c>
      <c r="B269">
        <v>82.893335000000008</v>
      </c>
      <c r="C269">
        <v>8.0957629999999998</v>
      </c>
      <c r="H269">
        <v>94.361303000000007</v>
      </c>
      <c r="I269">
        <v>9.3298430000000003</v>
      </c>
    </row>
    <row r="270" spans="1:9" x14ac:dyDescent="0.25">
      <c r="A270">
        <v>269</v>
      </c>
      <c r="B270">
        <v>82.893335000000008</v>
      </c>
      <c r="C270">
        <v>8.0957629999999998</v>
      </c>
      <c r="H270">
        <v>94.361303000000007</v>
      </c>
      <c r="I270">
        <v>9.3298430000000003</v>
      </c>
    </row>
    <row r="271" spans="1:9" x14ac:dyDescent="0.25">
      <c r="A271">
        <v>270</v>
      </c>
      <c r="B271">
        <v>82.893335000000008</v>
      </c>
      <c r="C271">
        <v>8.0957629999999998</v>
      </c>
      <c r="H271">
        <v>94.361303000000007</v>
      </c>
      <c r="I271">
        <v>9.3298430000000003</v>
      </c>
    </row>
    <row r="272" spans="1:9" x14ac:dyDescent="0.25">
      <c r="A272">
        <v>271</v>
      </c>
      <c r="B272">
        <v>82.893335000000008</v>
      </c>
      <c r="C272">
        <v>8.0957629999999998</v>
      </c>
      <c r="H272">
        <v>94.361303000000007</v>
      </c>
      <c r="I272">
        <v>9.3298430000000003</v>
      </c>
    </row>
    <row r="273" spans="1:9" x14ac:dyDescent="0.25">
      <c r="A273">
        <v>272</v>
      </c>
      <c r="B273">
        <v>82.893335000000008</v>
      </c>
      <c r="C273">
        <v>8.0957629999999998</v>
      </c>
      <c r="H273">
        <v>94.361303000000007</v>
      </c>
      <c r="I273">
        <v>9.3298430000000003</v>
      </c>
    </row>
    <row r="274" spans="1:9" x14ac:dyDescent="0.25">
      <c r="A274">
        <v>273</v>
      </c>
      <c r="B274">
        <v>82.920574000000002</v>
      </c>
      <c r="C274">
        <v>8.1227990000000005</v>
      </c>
      <c r="H274">
        <v>94.361303000000007</v>
      </c>
      <c r="I274">
        <v>9.3298430000000003</v>
      </c>
    </row>
    <row r="275" spans="1:9" x14ac:dyDescent="0.25">
      <c r="A275">
        <v>274</v>
      </c>
      <c r="H275">
        <v>94.406090000000006</v>
      </c>
      <c r="I275">
        <v>9.2998999999999992</v>
      </c>
    </row>
    <row r="276" spans="1:9" x14ac:dyDescent="0.25">
      <c r="A276">
        <v>275</v>
      </c>
      <c r="D276">
        <v>75.069760000000002</v>
      </c>
      <c r="E276">
        <v>9.4867989999999995</v>
      </c>
    </row>
    <row r="277" spans="1:9" x14ac:dyDescent="0.25">
      <c r="A277">
        <v>276</v>
      </c>
      <c r="D277">
        <v>75.033849000000004</v>
      </c>
      <c r="E277">
        <v>9.4779239999999998</v>
      </c>
    </row>
    <row r="278" spans="1:9" x14ac:dyDescent="0.25">
      <c r="A278">
        <v>277</v>
      </c>
      <c r="D278">
        <v>75.033849000000004</v>
      </c>
      <c r="E278">
        <v>9.4779239999999998</v>
      </c>
    </row>
    <row r="279" spans="1:9" x14ac:dyDescent="0.25">
      <c r="A279">
        <v>278</v>
      </c>
      <c r="D279">
        <v>75.033849000000004</v>
      </c>
      <c r="E279">
        <v>9.4779239999999998</v>
      </c>
      <c r="F279">
        <v>83.729386000000005</v>
      </c>
      <c r="G279">
        <v>7.234718</v>
      </c>
    </row>
    <row r="280" spans="1:9" x14ac:dyDescent="0.25">
      <c r="A280">
        <v>279</v>
      </c>
      <c r="D280">
        <v>75.033849000000004</v>
      </c>
      <c r="E280">
        <v>9.4779239999999998</v>
      </c>
      <c r="F280">
        <v>83.684241000000014</v>
      </c>
      <c r="G280">
        <v>6.9603869999999999</v>
      </c>
    </row>
    <row r="281" spans="1:9" x14ac:dyDescent="0.25">
      <c r="A281">
        <v>280</v>
      </c>
      <c r="D281">
        <v>75.033849000000004</v>
      </c>
      <c r="E281">
        <v>9.4779239999999998</v>
      </c>
      <c r="F281">
        <v>83.684241000000014</v>
      </c>
      <c r="G281">
        <v>7.0097139999999998</v>
      </c>
    </row>
    <row r="282" spans="1:9" x14ac:dyDescent="0.25">
      <c r="A282">
        <v>281</v>
      </c>
      <c r="D282">
        <v>75.033849000000004</v>
      </c>
      <c r="E282">
        <v>9.4779239999999998</v>
      </c>
      <c r="F282">
        <v>83.684241000000014</v>
      </c>
      <c r="G282">
        <v>7.0097139999999998</v>
      </c>
    </row>
    <row r="283" spans="1:9" x14ac:dyDescent="0.25">
      <c r="A283">
        <v>282</v>
      </c>
      <c r="D283">
        <v>75.033849000000004</v>
      </c>
      <c r="E283">
        <v>9.4779239999999998</v>
      </c>
      <c r="F283">
        <v>83.684241000000014</v>
      </c>
      <c r="G283">
        <v>7.0097139999999998</v>
      </c>
    </row>
    <row r="284" spans="1:9" x14ac:dyDescent="0.25">
      <c r="A284">
        <v>283</v>
      </c>
      <c r="D284">
        <v>75.033849000000004</v>
      </c>
      <c r="E284">
        <v>9.4779239999999998</v>
      </c>
      <c r="F284">
        <v>83.684241000000014</v>
      </c>
      <c r="G284">
        <v>7.0097139999999998</v>
      </c>
    </row>
    <row r="285" spans="1:9" x14ac:dyDescent="0.25">
      <c r="A285">
        <v>284</v>
      </c>
      <c r="D285">
        <v>75.033849000000004</v>
      </c>
      <c r="E285">
        <v>9.4779239999999998</v>
      </c>
      <c r="F285">
        <v>83.684241000000014</v>
      </c>
      <c r="G285">
        <v>7.0097139999999998</v>
      </c>
    </row>
    <row r="286" spans="1:9" x14ac:dyDescent="0.25">
      <c r="A286">
        <v>285</v>
      </c>
      <c r="D286">
        <v>75.033849000000004</v>
      </c>
      <c r="E286">
        <v>9.4779239999999998</v>
      </c>
      <c r="F286">
        <v>83.684241000000014</v>
      </c>
      <c r="G286">
        <v>7.0097139999999998</v>
      </c>
    </row>
    <row r="287" spans="1:9" x14ac:dyDescent="0.25">
      <c r="A287">
        <v>286</v>
      </c>
      <c r="D287">
        <v>75.033849000000004</v>
      </c>
      <c r="E287">
        <v>9.4779239999999998</v>
      </c>
      <c r="F287">
        <v>83.684241000000014</v>
      </c>
      <c r="G287">
        <v>7.0097139999999998</v>
      </c>
      <c r="H287">
        <v>77.484614000000008</v>
      </c>
      <c r="I287">
        <v>10.276176</v>
      </c>
    </row>
    <row r="288" spans="1:9" x14ac:dyDescent="0.25">
      <c r="A288">
        <v>287</v>
      </c>
      <c r="D288">
        <v>75.069760000000002</v>
      </c>
      <c r="E288">
        <v>9.4867989999999995</v>
      </c>
      <c r="F288">
        <v>83.684241000000014</v>
      </c>
      <c r="G288">
        <v>7.0097139999999998</v>
      </c>
      <c r="H288">
        <v>77.406518000000005</v>
      </c>
      <c r="I288">
        <v>10.169055999999999</v>
      </c>
    </row>
    <row r="289" spans="1:9" x14ac:dyDescent="0.25">
      <c r="A289">
        <v>288</v>
      </c>
      <c r="F289">
        <v>83.684241000000014</v>
      </c>
      <c r="G289">
        <v>7.0097139999999998</v>
      </c>
      <c r="H289">
        <v>77.406518000000005</v>
      </c>
      <c r="I289">
        <v>10.169055999999999</v>
      </c>
    </row>
    <row r="290" spans="1:9" x14ac:dyDescent="0.25">
      <c r="A290">
        <v>289</v>
      </c>
      <c r="F290">
        <v>83.684241000000014</v>
      </c>
      <c r="G290">
        <v>7.0097139999999998</v>
      </c>
      <c r="H290">
        <v>77.406518000000005</v>
      </c>
      <c r="I290">
        <v>10.169055999999999</v>
      </c>
    </row>
    <row r="291" spans="1:9" x14ac:dyDescent="0.25">
      <c r="A291">
        <v>290</v>
      </c>
      <c r="H291">
        <v>77.406518000000005</v>
      </c>
      <c r="I291">
        <v>10.169055999999999</v>
      </c>
    </row>
    <row r="292" spans="1:9" x14ac:dyDescent="0.25">
      <c r="A292">
        <v>291</v>
      </c>
      <c r="B292">
        <v>64.484341000000001</v>
      </c>
      <c r="C292">
        <v>7.4363080000000004</v>
      </c>
      <c r="H292">
        <v>77.406518000000005</v>
      </c>
      <c r="I292">
        <v>10.169055999999999</v>
      </c>
    </row>
    <row r="293" spans="1:9" x14ac:dyDescent="0.25">
      <c r="A293">
        <v>292</v>
      </c>
      <c r="B293">
        <v>64.39612200000002</v>
      </c>
      <c r="C293">
        <v>7.4263690000000002</v>
      </c>
      <c r="H293">
        <v>77.406518000000005</v>
      </c>
      <c r="I293">
        <v>10.169055999999999</v>
      </c>
    </row>
    <row r="294" spans="1:9" x14ac:dyDescent="0.25">
      <c r="A294">
        <v>293</v>
      </c>
      <c r="B294">
        <v>64.39612200000002</v>
      </c>
      <c r="C294">
        <v>7.4263690000000002</v>
      </c>
      <c r="H294">
        <v>77.406518000000005</v>
      </c>
      <c r="I294">
        <v>10.169055999999999</v>
      </c>
    </row>
    <row r="295" spans="1:9" x14ac:dyDescent="0.25">
      <c r="A295">
        <v>294</v>
      </c>
      <c r="B295">
        <v>64.39612200000002</v>
      </c>
      <c r="C295">
        <v>7.4263690000000002</v>
      </c>
      <c r="H295">
        <v>77.406518000000005</v>
      </c>
      <c r="I295">
        <v>10.169055999999999</v>
      </c>
    </row>
    <row r="296" spans="1:9" x14ac:dyDescent="0.25">
      <c r="A296">
        <v>295</v>
      </c>
      <c r="B296">
        <v>64.39612200000002</v>
      </c>
      <c r="C296">
        <v>7.4263690000000002</v>
      </c>
      <c r="H296">
        <v>77.406518000000005</v>
      </c>
      <c r="I296">
        <v>10.169055999999999</v>
      </c>
    </row>
    <row r="297" spans="1:9" x14ac:dyDescent="0.25">
      <c r="A297">
        <v>296</v>
      </c>
      <c r="B297">
        <v>64.39612200000002</v>
      </c>
      <c r="C297">
        <v>7.4263690000000002</v>
      </c>
      <c r="H297">
        <v>77.406518000000005</v>
      </c>
      <c r="I297">
        <v>10.169055999999999</v>
      </c>
    </row>
    <row r="298" spans="1:9" x14ac:dyDescent="0.25">
      <c r="A298">
        <v>297</v>
      </c>
      <c r="B298">
        <v>64.39612200000002</v>
      </c>
      <c r="C298">
        <v>7.4263690000000002</v>
      </c>
      <c r="H298">
        <v>77.406518000000005</v>
      </c>
      <c r="I298">
        <v>10.169055999999999</v>
      </c>
    </row>
    <row r="299" spans="1:9" x14ac:dyDescent="0.25">
      <c r="A299">
        <v>298</v>
      </c>
      <c r="B299">
        <v>64.39612200000002</v>
      </c>
      <c r="C299">
        <v>7.4263690000000002</v>
      </c>
      <c r="H299">
        <v>77.406518000000005</v>
      </c>
      <c r="I299">
        <v>10.169055999999999</v>
      </c>
    </row>
    <row r="300" spans="1:9" x14ac:dyDescent="0.25">
      <c r="A300">
        <v>299</v>
      </c>
      <c r="B300">
        <v>64.39612200000002</v>
      </c>
      <c r="C300">
        <v>7.4263690000000002</v>
      </c>
      <c r="H300">
        <v>77.406518000000005</v>
      </c>
      <c r="I300">
        <v>10.169055999999999</v>
      </c>
    </row>
    <row r="301" spans="1:9" x14ac:dyDescent="0.25">
      <c r="A301">
        <v>300</v>
      </c>
      <c r="B301">
        <v>64.39612200000002</v>
      </c>
      <c r="C301">
        <v>7.4263690000000002</v>
      </c>
      <c r="H301">
        <v>77.406518000000005</v>
      </c>
      <c r="I301">
        <v>10.169055999999999</v>
      </c>
    </row>
    <row r="302" spans="1:9" x14ac:dyDescent="0.25">
      <c r="A302">
        <v>301</v>
      </c>
      <c r="B302">
        <v>64.39612200000002</v>
      </c>
      <c r="C302">
        <v>7.4263690000000002</v>
      </c>
      <c r="H302">
        <v>77.484614000000008</v>
      </c>
      <c r="I302">
        <v>10.276176</v>
      </c>
    </row>
    <row r="303" spans="1:9" x14ac:dyDescent="0.25">
      <c r="A303">
        <v>302</v>
      </c>
      <c r="B303">
        <v>64.39612200000002</v>
      </c>
      <c r="C303">
        <v>7.4263690000000002</v>
      </c>
    </row>
    <row r="304" spans="1:9" x14ac:dyDescent="0.25">
      <c r="A304">
        <v>303</v>
      </c>
      <c r="B304">
        <v>64.484341000000001</v>
      </c>
      <c r="C304">
        <v>7.4363080000000004</v>
      </c>
    </row>
    <row r="305" spans="1:9" x14ac:dyDescent="0.25">
      <c r="A305">
        <v>304</v>
      </c>
      <c r="D305">
        <v>54.795154000000011</v>
      </c>
      <c r="E305">
        <v>8.6868949999999998</v>
      </c>
      <c r="F305">
        <v>68.991535000000013</v>
      </c>
      <c r="G305">
        <v>7.8553540000000002</v>
      </c>
    </row>
    <row r="306" spans="1:9" x14ac:dyDescent="0.25">
      <c r="A306">
        <v>305</v>
      </c>
      <c r="D306">
        <v>54.763843000000008</v>
      </c>
      <c r="E306">
        <v>8.5727139999999995</v>
      </c>
      <c r="F306">
        <v>69.052747000000011</v>
      </c>
      <c r="G306">
        <v>7.7501720000000001</v>
      </c>
    </row>
    <row r="307" spans="1:9" x14ac:dyDescent="0.25">
      <c r="A307">
        <v>306</v>
      </c>
      <c r="D307">
        <v>54.763843000000008</v>
      </c>
      <c r="E307">
        <v>8.5727139999999995</v>
      </c>
      <c r="F307">
        <v>69.052747000000011</v>
      </c>
      <c r="G307">
        <v>7.7501720000000001</v>
      </c>
    </row>
    <row r="308" spans="1:9" x14ac:dyDescent="0.25">
      <c r="A308">
        <v>307</v>
      </c>
      <c r="D308">
        <v>54.763843000000008</v>
      </c>
      <c r="E308">
        <v>8.5727139999999995</v>
      </c>
      <c r="F308">
        <v>69.052747000000011</v>
      </c>
      <c r="G308">
        <v>7.7501720000000001</v>
      </c>
    </row>
    <row r="309" spans="1:9" x14ac:dyDescent="0.25">
      <c r="A309">
        <v>308</v>
      </c>
      <c r="D309">
        <v>54.763843000000008</v>
      </c>
      <c r="E309">
        <v>8.5727139999999995</v>
      </c>
      <c r="F309">
        <v>69.052747000000011</v>
      </c>
      <c r="G309">
        <v>7.7501720000000001</v>
      </c>
    </row>
    <row r="310" spans="1:9" x14ac:dyDescent="0.25">
      <c r="A310">
        <v>309</v>
      </c>
      <c r="D310">
        <v>54.763843000000008</v>
      </c>
      <c r="E310">
        <v>8.5727139999999995</v>
      </c>
      <c r="F310">
        <v>69.052747000000011</v>
      </c>
      <c r="G310">
        <v>7.7501720000000001</v>
      </c>
    </row>
    <row r="311" spans="1:9" x14ac:dyDescent="0.25">
      <c r="A311">
        <v>310</v>
      </c>
      <c r="D311">
        <v>54.763843000000008</v>
      </c>
      <c r="E311">
        <v>8.5727139999999995</v>
      </c>
      <c r="F311">
        <v>69.052747000000011</v>
      </c>
      <c r="G311">
        <v>7.7501720000000001</v>
      </c>
    </row>
    <row r="312" spans="1:9" x14ac:dyDescent="0.25">
      <c r="A312">
        <v>311</v>
      </c>
      <c r="D312">
        <v>54.763843000000008</v>
      </c>
      <c r="E312">
        <v>8.5727139999999995</v>
      </c>
      <c r="F312">
        <v>69.052747000000011</v>
      </c>
      <c r="G312">
        <v>7.7501720000000001</v>
      </c>
    </row>
    <row r="313" spans="1:9" x14ac:dyDescent="0.25">
      <c r="A313">
        <v>312</v>
      </c>
      <c r="D313">
        <v>54.763843000000008</v>
      </c>
      <c r="E313">
        <v>8.5727139999999995</v>
      </c>
      <c r="F313">
        <v>69.052747000000011</v>
      </c>
      <c r="G313">
        <v>7.7501720000000001</v>
      </c>
    </row>
    <row r="314" spans="1:9" x14ac:dyDescent="0.25">
      <c r="A314">
        <v>313</v>
      </c>
      <c r="D314">
        <v>54.763843000000008</v>
      </c>
      <c r="E314">
        <v>8.5727139999999995</v>
      </c>
      <c r="F314">
        <v>69.052747000000011</v>
      </c>
      <c r="G314">
        <v>7.7501720000000001</v>
      </c>
    </row>
    <row r="315" spans="1:9" x14ac:dyDescent="0.25">
      <c r="A315">
        <v>314</v>
      </c>
      <c r="D315">
        <v>54.763843000000008</v>
      </c>
      <c r="E315">
        <v>8.5727139999999995</v>
      </c>
      <c r="F315">
        <v>69.052747000000011</v>
      </c>
      <c r="G315">
        <v>7.7501720000000001</v>
      </c>
    </row>
    <row r="316" spans="1:9" x14ac:dyDescent="0.25">
      <c r="A316">
        <v>315</v>
      </c>
      <c r="D316">
        <v>54.763843000000008</v>
      </c>
      <c r="E316">
        <v>8.5727139999999995</v>
      </c>
      <c r="F316">
        <v>69.052747000000011</v>
      </c>
      <c r="G316">
        <v>7.7501720000000001</v>
      </c>
    </row>
    <row r="317" spans="1:9" x14ac:dyDescent="0.25">
      <c r="A317">
        <v>316</v>
      </c>
      <c r="B317">
        <v>44.874000000000009</v>
      </c>
      <c r="C317">
        <v>6.2110099999999999</v>
      </c>
      <c r="D317">
        <v>54.795154000000011</v>
      </c>
      <c r="E317">
        <v>8.6868949999999998</v>
      </c>
      <c r="F317">
        <v>69.052747000000011</v>
      </c>
      <c r="G317">
        <v>7.7501720000000001</v>
      </c>
    </row>
    <row r="318" spans="1:9" x14ac:dyDescent="0.25">
      <c r="A318">
        <v>317</v>
      </c>
      <c r="B318">
        <v>44.782173000000007</v>
      </c>
      <c r="C318">
        <v>6.1803140000000001</v>
      </c>
      <c r="F318">
        <v>68.991535000000013</v>
      </c>
      <c r="G318">
        <v>7.8553540000000002</v>
      </c>
      <c r="H318">
        <v>56.982368000000008</v>
      </c>
      <c r="I318">
        <v>8.7131100000000004</v>
      </c>
    </row>
    <row r="319" spans="1:9" x14ac:dyDescent="0.25">
      <c r="A319">
        <v>318</v>
      </c>
      <c r="B319">
        <v>44.782173000000007</v>
      </c>
      <c r="C319">
        <v>6.1803140000000001</v>
      </c>
      <c r="H319">
        <v>56.859997000000007</v>
      </c>
      <c r="I319">
        <v>8.7720800000000008</v>
      </c>
    </row>
    <row r="320" spans="1:9" x14ac:dyDescent="0.25">
      <c r="A320">
        <v>319</v>
      </c>
      <c r="B320">
        <v>44.782173000000007</v>
      </c>
      <c r="C320">
        <v>6.1803140000000001</v>
      </c>
      <c r="H320">
        <v>56.859997000000007</v>
      </c>
      <c r="I320">
        <v>8.7720800000000008</v>
      </c>
    </row>
    <row r="321" spans="1:9" x14ac:dyDescent="0.25">
      <c r="A321">
        <v>320</v>
      </c>
      <c r="B321">
        <v>44.782173000000007</v>
      </c>
      <c r="C321">
        <v>6.1803140000000001</v>
      </c>
      <c r="H321">
        <v>56.859997000000007</v>
      </c>
      <c r="I321">
        <v>8.7720800000000008</v>
      </c>
    </row>
    <row r="322" spans="1:9" x14ac:dyDescent="0.25">
      <c r="A322">
        <v>321</v>
      </c>
      <c r="B322">
        <v>44.782173000000007</v>
      </c>
      <c r="C322">
        <v>6.1803140000000001</v>
      </c>
      <c r="H322">
        <v>56.859997000000007</v>
      </c>
      <c r="I322">
        <v>8.7720800000000008</v>
      </c>
    </row>
    <row r="323" spans="1:9" x14ac:dyDescent="0.25">
      <c r="A323">
        <v>322</v>
      </c>
      <c r="B323">
        <v>44.782173000000007</v>
      </c>
      <c r="C323">
        <v>6.1803140000000001</v>
      </c>
      <c r="H323">
        <v>56.859997000000007</v>
      </c>
      <c r="I323">
        <v>8.7720800000000008</v>
      </c>
    </row>
    <row r="324" spans="1:9" x14ac:dyDescent="0.25">
      <c r="A324">
        <v>323</v>
      </c>
      <c r="B324">
        <v>44.782173000000007</v>
      </c>
      <c r="C324">
        <v>6.1803140000000001</v>
      </c>
      <c r="H324">
        <v>56.859997000000007</v>
      </c>
      <c r="I324">
        <v>8.7720800000000008</v>
      </c>
    </row>
    <row r="325" spans="1:9" x14ac:dyDescent="0.25">
      <c r="A325">
        <v>324</v>
      </c>
      <c r="B325">
        <v>44.782173000000007</v>
      </c>
      <c r="C325">
        <v>6.1803140000000001</v>
      </c>
      <c r="H325">
        <v>56.859997000000007</v>
      </c>
      <c r="I325">
        <v>8.7720800000000008</v>
      </c>
    </row>
    <row r="326" spans="1:9" x14ac:dyDescent="0.25">
      <c r="A326">
        <v>325</v>
      </c>
      <c r="B326">
        <v>44.782173000000007</v>
      </c>
      <c r="C326">
        <v>6.1803140000000001</v>
      </c>
      <c r="H326">
        <v>56.859997000000007</v>
      </c>
      <c r="I326">
        <v>8.7720800000000008</v>
      </c>
    </row>
    <row r="327" spans="1:9" x14ac:dyDescent="0.25">
      <c r="A327">
        <v>326</v>
      </c>
      <c r="B327">
        <v>44.782173000000007</v>
      </c>
      <c r="C327">
        <v>6.1803140000000001</v>
      </c>
      <c r="H327">
        <v>56.859997000000007</v>
      </c>
      <c r="I327">
        <v>8.7720800000000008</v>
      </c>
    </row>
    <row r="328" spans="1:9" x14ac:dyDescent="0.25">
      <c r="A328">
        <v>327</v>
      </c>
      <c r="B328">
        <v>44.782173000000007</v>
      </c>
      <c r="C328">
        <v>6.1803140000000001</v>
      </c>
      <c r="H328">
        <v>56.859997000000007</v>
      </c>
      <c r="I328">
        <v>8.7720800000000008</v>
      </c>
    </row>
    <row r="329" spans="1:9" x14ac:dyDescent="0.25">
      <c r="A329">
        <v>328</v>
      </c>
      <c r="B329">
        <v>44.782173000000007</v>
      </c>
      <c r="C329">
        <v>6.1803140000000001</v>
      </c>
      <c r="H329">
        <v>56.859997000000007</v>
      </c>
      <c r="I329">
        <v>8.7720800000000008</v>
      </c>
    </row>
    <row r="330" spans="1:9" x14ac:dyDescent="0.25">
      <c r="A330">
        <v>329</v>
      </c>
      <c r="B330">
        <v>44.874000000000009</v>
      </c>
      <c r="C330">
        <v>6.2110099999999999</v>
      </c>
      <c r="H330">
        <v>56.859997000000007</v>
      </c>
      <c r="I330">
        <v>8.7720800000000008</v>
      </c>
    </row>
    <row r="331" spans="1:9" x14ac:dyDescent="0.25">
      <c r="A331">
        <v>330</v>
      </c>
      <c r="D331">
        <v>33.950189000000009</v>
      </c>
      <c r="E331">
        <v>8.4935030000000005</v>
      </c>
      <c r="H331">
        <v>56.982368000000008</v>
      </c>
      <c r="I331">
        <v>8.7131100000000004</v>
      </c>
    </row>
    <row r="332" spans="1:9" x14ac:dyDescent="0.25">
      <c r="A332">
        <v>331</v>
      </c>
      <c r="D332">
        <v>34.051857000000012</v>
      </c>
      <c r="E332">
        <v>8.4730050000000006</v>
      </c>
    </row>
    <row r="333" spans="1:9" x14ac:dyDescent="0.25">
      <c r="A333">
        <v>332</v>
      </c>
      <c r="D333">
        <v>34.051857000000012</v>
      </c>
      <c r="E333">
        <v>8.4730050000000006</v>
      </c>
      <c r="F333">
        <v>46.166408000000011</v>
      </c>
      <c r="G333">
        <v>5.6289790000000002</v>
      </c>
    </row>
    <row r="334" spans="1:9" x14ac:dyDescent="0.25">
      <c r="A334">
        <v>333</v>
      </c>
      <c r="D334">
        <v>34.051857000000012</v>
      </c>
      <c r="E334">
        <v>8.4730050000000006</v>
      </c>
      <c r="F334">
        <v>46.079780000000007</v>
      </c>
      <c r="G334">
        <v>5.3329930000000001</v>
      </c>
    </row>
    <row r="335" spans="1:9" x14ac:dyDescent="0.25">
      <c r="A335">
        <v>334</v>
      </c>
      <c r="D335">
        <v>34.051857000000012</v>
      </c>
      <c r="E335">
        <v>8.4730050000000006</v>
      </c>
      <c r="F335">
        <v>46.079780000000007</v>
      </c>
      <c r="G335">
        <v>5.3329930000000001</v>
      </c>
    </row>
    <row r="336" spans="1:9" x14ac:dyDescent="0.25">
      <c r="A336">
        <v>335</v>
      </c>
      <c r="D336">
        <v>34.051857000000012</v>
      </c>
      <c r="E336">
        <v>8.4730050000000006</v>
      </c>
      <c r="F336">
        <v>46.079780000000007</v>
      </c>
      <c r="G336">
        <v>5.3329930000000001</v>
      </c>
    </row>
    <row r="337" spans="1:11" x14ac:dyDescent="0.25">
      <c r="A337">
        <v>336</v>
      </c>
      <c r="D337">
        <v>34.051857000000012</v>
      </c>
      <c r="E337">
        <v>8.4730050000000006</v>
      </c>
      <c r="F337">
        <v>46.079780000000007</v>
      </c>
      <c r="G337">
        <v>5.3329930000000001</v>
      </c>
    </row>
    <row r="338" spans="1:11" x14ac:dyDescent="0.25">
      <c r="A338">
        <v>337</v>
      </c>
      <c r="D338">
        <v>34.051857000000012</v>
      </c>
      <c r="E338">
        <v>8.4730050000000006</v>
      </c>
      <c r="F338">
        <v>46.079780000000007</v>
      </c>
      <c r="G338">
        <v>5.3329930000000001</v>
      </c>
    </row>
    <row r="339" spans="1:11" x14ac:dyDescent="0.25">
      <c r="A339">
        <v>338</v>
      </c>
      <c r="D339">
        <v>34.051857000000012</v>
      </c>
      <c r="E339">
        <v>8.4730050000000006</v>
      </c>
      <c r="F339">
        <v>46.079780000000007</v>
      </c>
      <c r="G339">
        <v>5.3329930000000001</v>
      </c>
    </row>
    <row r="340" spans="1:11" x14ac:dyDescent="0.25">
      <c r="A340">
        <v>339</v>
      </c>
      <c r="D340">
        <v>34.051857000000012</v>
      </c>
      <c r="E340">
        <v>8.4730050000000006</v>
      </c>
      <c r="F340">
        <v>46.079780000000007</v>
      </c>
      <c r="G340">
        <v>5.3329930000000001</v>
      </c>
    </row>
    <row r="341" spans="1:11" x14ac:dyDescent="0.25">
      <c r="A341">
        <v>340</v>
      </c>
      <c r="D341">
        <v>34.051857000000012</v>
      </c>
      <c r="E341">
        <v>8.4730050000000006</v>
      </c>
      <c r="F341">
        <v>46.079780000000007</v>
      </c>
      <c r="G341">
        <v>5.3329930000000001</v>
      </c>
    </row>
    <row r="342" spans="1:11" x14ac:dyDescent="0.25">
      <c r="A342">
        <v>341</v>
      </c>
      <c r="D342">
        <v>34.051857000000012</v>
      </c>
      <c r="E342">
        <v>8.4730050000000006</v>
      </c>
      <c r="F342">
        <v>46.079780000000007</v>
      </c>
      <c r="G342">
        <v>5.3329930000000001</v>
      </c>
    </row>
    <row r="343" spans="1:11" x14ac:dyDescent="0.25">
      <c r="A343">
        <v>342</v>
      </c>
      <c r="D343">
        <v>34.051857000000012</v>
      </c>
      <c r="E343">
        <v>8.4730050000000006</v>
      </c>
      <c r="F343">
        <v>46.079780000000007</v>
      </c>
      <c r="G343">
        <v>5.3329930000000001</v>
      </c>
    </row>
    <row r="344" spans="1:11" x14ac:dyDescent="0.25">
      <c r="A344">
        <v>343</v>
      </c>
      <c r="D344">
        <v>33.950189000000009</v>
      </c>
      <c r="E344">
        <v>8.4935030000000005</v>
      </c>
      <c r="F344">
        <v>46.079780000000007</v>
      </c>
      <c r="G344">
        <v>5.3329930000000001</v>
      </c>
    </row>
    <row r="345" spans="1:11" x14ac:dyDescent="0.25">
      <c r="A345">
        <v>344</v>
      </c>
      <c r="B345">
        <v>24.730812000000014</v>
      </c>
      <c r="C345">
        <v>7.7345600000000001</v>
      </c>
      <c r="F345">
        <v>46.166408000000011</v>
      </c>
      <c r="G345">
        <v>5.6289790000000002</v>
      </c>
      <c r="H345">
        <v>36.796484000000007</v>
      </c>
      <c r="I345">
        <v>8.9822629999999997</v>
      </c>
    </row>
    <row r="346" spans="1:11" x14ac:dyDescent="0.25">
      <c r="A346">
        <v>345</v>
      </c>
      <c r="B346">
        <v>24.730812000000014</v>
      </c>
      <c r="C346">
        <v>7.7345600000000001</v>
      </c>
      <c r="F346">
        <v>46.166408000000011</v>
      </c>
      <c r="G346">
        <v>5.6289790000000002</v>
      </c>
      <c r="H346">
        <v>36.796484000000007</v>
      </c>
      <c r="I346">
        <v>8.9822629999999997</v>
      </c>
      <c r="J346">
        <v>38.420307000000008</v>
      </c>
      <c r="K346">
        <v>13.901381000000001</v>
      </c>
    </row>
    <row r="347" spans="1:11" x14ac:dyDescent="0.25">
      <c r="A347">
        <v>346</v>
      </c>
    </row>
    <row r="348" spans="1:11" x14ac:dyDescent="0.25">
      <c r="A348">
        <v>347</v>
      </c>
    </row>
    <row r="349" spans="1:11" x14ac:dyDescent="0.25">
      <c r="A349">
        <v>348</v>
      </c>
    </row>
    <row r="350" spans="1:11" x14ac:dyDescent="0.25">
      <c r="A350">
        <v>349</v>
      </c>
    </row>
    <row r="351" spans="1:11" x14ac:dyDescent="0.25">
      <c r="A351">
        <v>350</v>
      </c>
    </row>
    <row r="352" spans="1:1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1" x14ac:dyDescent="0.25">
      <c r="A369">
        <v>368</v>
      </c>
    </row>
    <row r="370" spans="1:11" x14ac:dyDescent="0.25">
      <c r="A370">
        <v>369</v>
      </c>
    </row>
    <row r="371" spans="1:11" x14ac:dyDescent="0.25">
      <c r="A371">
        <v>370</v>
      </c>
    </row>
    <row r="372" spans="1:11" x14ac:dyDescent="0.25">
      <c r="A372">
        <v>371</v>
      </c>
    </row>
    <row r="373" spans="1:11" x14ac:dyDescent="0.25">
      <c r="A373">
        <v>372</v>
      </c>
    </row>
    <row r="374" spans="1:11" x14ac:dyDescent="0.25">
      <c r="A374">
        <v>373</v>
      </c>
    </row>
    <row r="375" spans="1:11" x14ac:dyDescent="0.25">
      <c r="A375">
        <v>374</v>
      </c>
    </row>
    <row r="376" spans="1:11" x14ac:dyDescent="0.25">
      <c r="A376">
        <v>375</v>
      </c>
    </row>
    <row r="377" spans="1:11" x14ac:dyDescent="0.25">
      <c r="A377">
        <v>376</v>
      </c>
    </row>
    <row r="378" spans="1:11" x14ac:dyDescent="0.25">
      <c r="A378">
        <v>377</v>
      </c>
    </row>
    <row r="379" spans="1:11" x14ac:dyDescent="0.25">
      <c r="A379">
        <v>378</v>
      </c>
      <c r="J379">
        <v>38.420307000000008</v>
      </c>
      <c r="K379">
        <v>14.030499000000001</v>
      </c>
    </row>
    <row r="380" spans="1:11" x14ac:dyDescent="0.25">
      <c r="A380">
        <v>379</v>
      </c>
      <c r="H380">
        <v>29.59986700000001</v>
      </c>
      <c r="I380">
        <v>5.4870890000000001</v>
      </c>
    </row>
    <row r="381" spans="1:11" x14ac:dyDescent="0.25">
      <c r="A381">
        <v>380</v>
      </c>
      <c r="B381">
        <v>43.271599000000009</v>
      </c>
      <c r="C381">
        <v>8.1116100000000007</v>
      </c>
      <c r="H381">
        <v>29.80969000000001</v>
      </c>
      <c r="I381">
        <v>5.4327019999999999</v>
      </c>
    </row>
    <row r="382" spans="1:11" x14ac:dyDescent="0.25">
      <c r="A382">
        <v>381</v>
      </c>
      <c r="B382">
        <v>43.284939000000008</v>
      </c>
      <c r="C382">
        <v>8.0742709999999995</v>
      </c>
      <c r="H382">
        <v>29.80969000000001</v>
      </c>
      <c r="I382">
        <v>5.4327019999999999</v>
      </c>
    </row>
    <row r="383" spans="1:11" x14ac:dyDescent="0.25">
      <c r="A383">
        <v>382</v>
      </c>
      <c r="B383">
        <v>43.284939000000008</v>
      </c>
      <c r="C383">
        <v>8.0742709999999995</v>
      </c>
      <c r="H383">
        <v>29.80969000000001</v>
      </c>
      <c r="I383">
        <v>5.4327019999999999</v>
      </c>
    </row>
    <row r="384" spans="1:11" x14ac:dyDescent="0.25">
      <c r="A384">
        <v>383</v>
      </c>
      <c r="B384">
        <v>43.284939000000008</v>
      </c>
      <c r="C384">
        <v>8.0742709999999995</v>
      </c>
      <c r="H384">
        <v>29.80969000000001</v>
      </c>
      <c r="I384">
        <v>5.4327019999999999</v>
      </c>
    </row>
    <row r="385" spans="1:9" x14ac:dyDescent="0.25">
      <c r="A385">
        <v>384</v>
      </c>
      <c r="B385">
        <v>43.284939000000008</v>
      </c>
      <c r="C385">
        <v>8.0742709999999995</v>
      </c>
      <c r="H385">
        <v>29.80969000000001</v>
      </c>
      <c r="I385">
        <v>5.4327019999999999</v>
      </c>
    </row>
    <row r="386" spans="1:9" x14ac:dyDescent="0.25">
      <c r="A386">
        <v>385</v>
      </c>
      <c r="B386">
        <v>43.284939000000008</v>
      </c>
      <c r="C386">
        <v>8.0742709999999995</v>
      </c>
      <c r="H386">
        <v>29.80969000000001</v>
      </c>
      <c r="I386">
        <v>5.4327019999999999</v>
      </c>
    </row>
    <row r="387" spans="1:9" x14ac:dyDescent="0.25">
      <c r="A387">
        <v>386</v>
      </c>
      <c r="B387">
        <v>43.284939000000008</v>
      </c>
      <c r="C387">
        <v>8.0742709999999995</v>
      </c>
      <c r="H387">
        <v>29.80969000000001</v>
      </c>
      <c r="I387">
        <v>5.4327019999999999</v>
      </c>
    </row>
    <row r="388" spans="1:9" x14ac:dyDescent="0.25">
      <c r="A388">
        <v>387</v>
      </c>
      <c r="B388">
        <v>43.284939000000008</v>
      </c>
      <c r="C388">
        <v>8.0742709999999995</v>
      </c>
      <c r="H388">
        <v>29.80969000000001</v>
      </c>
      <c r="I388">
        <v>5.4327019999999999</v>
      </c>
    </row>
    <row r="389" spans="1:9" x14ac:dyDescent="0.25">
      <c r="A389">
        <v>388</v>
      </c>
      <c r="B389">
        <v>43.284939000000008</v>
      </c>
      <c r="C389">
        <v>8.0742709999999995</v>
      </c>
      <c r="H389">
        <v>29.80969000000001</v>
      </c>
      <c r="I389">
        <v>5.4327019999999999</v>
      </c>
    </row>
    <row r="390" spans="1:9" x14ac:dyDescent="0.25">
      <c r="A390">
        <v>389</v>
      </c>
      <c r="B390">
        <v>43.284939000000008</v>
      </c>
      <c r="C390">
        <v>8.0742709999999995</v>
      </c>
      <c r="H390">
        <v>29.80969000000001</v>
      </c>
      <c r="I390">
        <v>5.4327019999999999</v>
      </c>
    </row>
    <row r="391" spans="1:9" x14ac:dyDescent="0.25">
      <c r="A391">
        <v>390</v>
      </c>
      <c r="B391">
        <v>43.284939000000008</v>
      </c>
      <c r="C391">
        <v>8.0742709999999995</v>
      </c>
      <c r="H391">
        <v>29.80969000000001</v>
      </c>
      <c r="I391">
        <v>5.4327019999999999</v>
      </c>
    </row>
    <row r="392" spans="1:9" x14ac:dyDescent="0.25">
      <c r="A392">
        <v>391</v>
      </c>
      <c r="B392">
        <v>43.284939000000008</v>
      </c>
      <c r="C392">
        <v>8.0742709999999995</v>
      </c>
      <c r="H392">
        <v>29.80969000000001</v>
      </c>
      <c r="I392">
        <v>5.4327019999999999</v>
      </c>
    </row>
    <row r="393" spans="1:9" x14ac:dyDescent="0.25">
      <c r="A393">
        <v>392</v>
      </c>
      <c r="B393">
        <v>43.271599000000009</v>
      </c>
      <c r="C393">
        <v>8.1116100000000007</v>
      </c>
      <c r="H393">
        <v>29.59986700000001</v>
      </c>
      <c r="I393">
        <v>5.4870890000000001</v>
      </c>
    </row>
    <row r="394" spans="1:9" x14ac:dyDescent="0.25">
      <c r="A394">
        <v>393</v>
      </c>
      <c r="H394">
        <v>29.59986700000001</v>
      </c>
      <c r="I394">
        <v>5.4870890000000001</v>
      </c>
    </row>
    <row r="395" spans="1:9" x14ac:dyDescent="0.25">
      <c r="A395">
        <v>394</v>
      </c>
    </row>
    <row r="396" spans="1:9" x14ac:dyDescent="0.25">
      <c r="A396">
        <v>395</v>
      </c>
      <c r="D396">
        <v>55.009872000000009</v>
      </c>
      <c r="E396">
        <v>6.1731550000000004</v>
      </c>
    </row>
    <row r="397" spans="1:9" x14ac:dyDescent="0.25">
      <c r="A397">
        <v>396</v>
      </c>
      <c r="D397">
        <v>55.113182000000009</v>
      </c>
      <c r="E397">
        <v>6.2301690000000001</v>
      </c>
      <c r="F397">
        <v>42.201992000000011</v>
      </c>
      <c r="G397">
        <v>8.8967690000000008</v>
      </c>
    </row>
    <row r="398" spans="1:9" x14ac:dyDescent="0.25">
      <c r="A398">
        <v>397</v>
      </c>
      <c r="D398">
        <v>55.113182000000009</v>
      </c>
      <c r="E398">
        <v>6.2301690000000001</v>
      </c>
      <c r="F398">
        <v>42.536297000000012</v>
      </c>
      <c r="G398">
        <v>8.9714469999999995</v>
      </c>
    </row>
    <row r="399" spans="1:9" x14ac:dyDescent="0.25">
      <c r="A399">
        <v>398</v>
      </c>
      <c r="D399">
        <v>55.113182000000009</v>
      </c>
      <c r="E399">
        <v>6.2301690000000001</v>
      </c>
      <c r="F399">
        <v>42.536297000000012</v>
      </c>
      <c r="G399">
        <v>8.9714469999999995</v>
      </c>
    </row>
    <row r="400" spans="1:9" x14ac:dyDescent="0.25">
      <c r="A400">
        <v>399</v>
      </c>
      <c r="D400">
        <v>55.113182000000009</v>
      </c>
      <c r="E400">
        <v>6.2301690000000001</v>
      </c>
      <c r="F400">
        <v>42.536297000000012</v>
      </c>
      <c r="G400">
        <v>8.9714469999999995</v>
      </c>
    </row>
    <row r="401" spans="1:9" x14ac:dyDescent="0.25">
      <c r="A401">
        <v>400</v>
      </c>
      <c r="D401">
        <v>55.113182000000009</v>
      </c>
      <c r="E401">
        <v>6.2301690000000001</v>
      </c>
      <c r="F401">
        <v>42.536297000000012</v>
      </c>
      <c r="G401">
        <v>8.9714469999999995</v>
      </c>
    </row>
    <row r="402" spans="1:9" x14ac:dyDescent="0.25">
      <c r="A402">
        <v>401</v>
      </c>
      <c r="D402">
        <v>55.113182000000009</v>
      </c>
      <c r="E402">
        <v>6.2301690000000001</v>
      </c>
      <c r="F402">
        <v>42.536297000000012</v>
      </c>
      <c r="G402">
        <v>8.9714469999999995</v>
      </c>
    </row>
    <row r="403" spans="1:9" x14ac:dyDescent="0.25">
      <c r="A403">
        <v>402</v>
      </c>
      <c r="D403">
        <v>55.113182000000009</v>
      </c>
      <c r="E403">
        <v>6.2301690000000001</v>
      </c>
      <c r="F403">
        <v>42.536297000000012</v>
      </c>
      <c r="G403">
        <v>8.9714469999999995</v>
      </c>
    </row>
    <row r="404" spans="1:9" x14ac:dyDescent="0.25">
      <c r="A404">
        <v>403</v>
      </c>
      <c r="D404">
        <v>55.113182000000009</v>
      </c>
      <c r="E404">
        <v>6.2301690000000001</v>
      </c>
      <c r="F404">
        <v>42.536297000000012</v>
      </c>
      <c r="G404">
        <v>8.9714469999999995</v>
      </c>
    </row>
    <row r="405" spans="1:9" x14ac:dyDescent="0.25">
      <c r="A405">
        <v>404</v>
      </c>
      <c r="D405">
        <v>55.113182000000009</v>
      </c>
      <c r="E405">
        <v>6.2301690000000001</v>
      </c>
      <c r="F405">
        <v>42.536297000000012</v>
      </c>
      <c r="G405">
        <v>8.9714469999999995</v>
      </c>
    </row>
    <row r="406" spans="1:9" x14ac:dyDescent="0.25">
      <c r="A406">
        <v>405</v>
      </c>
      <c r="D406">
        <v>55.009872000000009</v>
      </c>
      <c r="E406">
        <v>6.1731550000000004</v>
      </c>
      <c r="F406">
        <v>42.536297000000012</v>
      </c>
      <c r="G406">
        <v>8.9714469999999995</v>
      </c>
    </row>
    <row r="407" spans="1:9" x14ac:dyDescent="0.25">
      <c r="A407">
        <v>406</v>
      </c>
      <c r="F407">
        <v>42.536297000000012</v>
      </c>
      <c r="G407">
        <v>8.9714469999999995</v>
      </c>
    </row>
    <row r="408" spans="1:9" x14ac:dyDescent="0.25">
      <c r="A408">
        <v>407</v>
      </c>
      <c r="F408">
        <v>42.201992000000011</v>
      </c>
      <c r="G408">
        <v>8.8967690000000008</v>
      </c>
      <c r="H408">
        <v>53.037422000000007</v>
      </c>
      <c r="I408">
        <v>5.6640009999999998</v>
      </c>
    </row>
    <row r="409" spans="1:9" x14ac:dyDescent="0.25">
      <c r="A409">
        <v>408</v>
      </c>
      <c r="B409">
        <v>65.595405</v>
      </c>
      <c r="C409">
        <v>8.3642319999999994</v>
      </c>
      <c r="H409">
        <v>53.266559000000008</v>
      </c>
      <c r="I409">
        <v>5.4825569999999999</v>
      </c>
    </row>
    <row r="410" spans="1:9" x14ac:dyDescent="0.25">
      <c r="A410">
        <v>409</v>
      </c>
      <c r="B410">
        <v>65.643822</v>
      </c>
      <c r="C410">
        <v>8.2736389999999993</v>
      </c>
      <c r="H410">
        <v>53.266559000000008</v>
      </c>
      <c r="I410">
        <v>5.4825569999999999</v>
      </c>
    </row>
    <row r="411" spans="1:9" x14ac:dyDescent="0.25">
      <c r="A411">
        <v>410</v>
      </c>
      <c r="B411">
        <v>65.643822</v>
      </c>
      <c r="C411">
        <v>8.3234929999999991</v>
      </c>
      <c r="H411">
        <v>53.266559000000008</v>
      </c>
      <c r="I411">
        <v>5.4825569999999999</v>
      </c>
    </row>
    <row r="412" spans="1:9" x14ac:dyDescent="0.25">
      <c r="A412">
        <v>411</v>
      </c>
      <c r="B412">
        <v>65.643822</v>
      </c>
      <c r="C412">
        <v>8.3234929999999991</v>
      </c>
      <c r="H412">
        <v>53.266559000000008</v>
      </c>
      <c r="I412">
        <v>5.4825569999999999</v>
      </c>
    </row>
    <row r="413" spans="1:9" x14ac:dyDescent="0.25">
      <c r="A413">
        <v>412</v>
      </c>
      <c r="B413">
        <v>65.643822</v>
      </c>
      <c r="C413">
        <v>8.3234929999999991</v>
      </c>
      <c r="H413">
        <v>53.266559000000008</v>
      </c>
      <c r="I413">
        <v>5.4825569999999999</v>
      </c>
    </row>
    <row r="414" spans="1:9" x14ac:dyDescent="0.25">
      <c r="A414">
        <v>413</v>
      </c>
      <c r="B414">
        <v>65.643822</v>
      </c>
      <c r="C414">
        <v>8.3234929999999991</v>
      </c>
      <c r="H414">
        <v>53.266559000000008</v>
      </c>
      <c r="I414">
        <v>5.4825569999999999</v>
      </c>
    </row>
    <row r="415" spans="1:9" x14ac:dyDescent="0.25">
      <c r="A415">
        <v>414</v>
      </c>
      <c r="B415">
        <v>65.643822</v>
      </c>
      <c r="C415">
        <v>8.3234929999999991</v>
      </c>
      <c r="H415">
        <v>53.266559000000008</v>
      </c>
      <c r="I415">
        <v>5.4825569999999999</v>
      </c>
    </row>
    <row r="416" spans="1:9" x14ac:dyDescent="0.25">
      <c r="A416">
        <v>415</v>
      </c>
      <c r="B416">
        <v>65.643822</v>
      </c>
      <c r="C416">
        <v>8.3234929999999991</v>
      </c>
      <c r="H416">
        <v>53.266559000000008</v>
      </c>
      <c r="I416">
        <v>5.4825569999999999</v>
      </c>
    </row>
    <row r="417" spans="1:9" x14ac:dyDescent="0.25">
      <c r="A417">
        <v>416</v>
      </c>
      <c r="B417">
        <v>65.643822</v>
      </c>
      <c r="C417">
        <v>8.3234929999999991</v>
      </c>
      <c r="H417">
        <v>53.266559000000008</v>
      </c>
      <c r="I417">
        <v>5.4825569999999999</v>
      </c>
    </row>
    <row r="418" spans="1:9" x14ac:dyDescent="0.25">
      <c r="A418">
        <v>417</v>
      </c>
      <c r="B418">
        <v>65.643822</v>
      </c>
      <c r="C418">
        <v>8.3234929999999991</v>
      </c>
      <c r="H418">
        <v>53.266559000000008</v>
      </c>
      <c r="I418">
        <v>5.4825569999999999</v>
      </c>
    </row>
    <row r="419" spans="1:9" x14ac:dyDescent="0.25">
      <c r="A419">
        <v>418</v>
      </c>
      <c r="B419">
        <v>65.595405</v>
      </c>
      <c r="C419">
        <v>8.3642319999999994</v>
      </c>
      <c r="H419">
        <v>53.037422000000007</v>
      </c>
      <c r="I419">
        <v>5.6640009999999998</v>
      </c>
    </row>
    <row r="420" spans="1:9" x14ac:dyDescent="0.25">
      <c r="A420">
        <v>419</v>
      </c>
    </row>
    <row r="421" spans="1:9" x14ac:dyDescent="0.25">
      <c r="A421">
        <v>420</v>
      </c>
    </row>
    <row r="422" spans="1:9" x14ac:dyDescent="0.25">
      <c r="A422">
        <v>421</v>
      </c>
      <c r="D422">
        <v>75.886886000000004</v>
      </c>
      <c r="E422">
        <v>7.5749529999999998</v>
      </c>
    </row>
    <row r="423" spans="1:9" x14ac:dyDescent="0.25">
      <c r="A423">
        <v>422</v>
      </c>
      <c r="D423">
        <v>76.022469000000001</v>
      </c>
      <c r="E423">
        <v>7.5527639999999998</v>
      </c>
      <c r="F423">
        <v>65.216865000000013</v>
      </c>
      <c r="G423">
        <v>8.9132490000000004</v>
      </c>
    </row>
    <row r="424" spans="1:9" x14ac:dyDescent="0.25">
      <c r="A424">
        <v>423</v>
      </c>
      <c r="D424">
        <v>76.022469000000001</v>
      </c>
      <c r="E424">
        <v>7.5527639999999998</v>
      </c>
      <c r="F424">
        <v>65.344387000000012</v>
      </c>
      <c r="G424">
        <v>9.0711049999999993</v>
      </c>
    </row>
    <row r="425" spans="1:9" x14ac:dyDescent="0.25">
      <c r="A425">
        <v>424</v>
      </c>
      <c r="D425">
        <v>76.022469000000001</v>
      </c>
      <c r="E425">
        <v>7.5527639999999998</v>
      </c>
      <c r="F425">
        <v>65.344387000000012</v>
      </c>
      <c r="G425">
        <v>9.0711049999999993</v>
      </c>
    </row>
    <row r="426" spans="1:9" x14ac:dyDescent="0.25">
      <c r="A426">
        <v>425</v>
      </c>
      <c r="D426">
        <v>76.022469000000001</v>
      </c>
      <c r="E426">
        <v>7.5527639999999998</v>
      </c>
      <c r="F426">
        <v>65.344387000000012</v>
      </c>
      <c r="G426">
        <v>9.0711049999999993</v>
      </c>
    </row>
    <row r="427" spans="1:9" x14ac:dyDescent="0.25">
      <c r="A427">
        <v>426</v>
      </c>
      <c r="D427">
        <v>76.022469000000001</v>
      </c>
      <c r="E427">
        <v>7.5527639999999998</v>
      </c>
      <c r="F427">
        <v>65.344387000000012</v>
      </c>
      <c r="G427">
        <v>9.0711049999999993</v>
      </c>
    </row>
    <row r="428" spans="1:9" x14ac:dyDescent="0.25">
      <c r="A428">
        <v>427</v>
      </c>
      <c r="D428">
        <v>76.022469000000001</v>
      </c>
      <c r="E428">
        <v>7.5527639999999998</v>
      </c>
      <c r="F428">
        <v>65.344387000000012</v>
      </c>
      <c r="G428">
        <v>9.0711049999999993</v>
      </c>
    </row>
    <row r="429" spans="1:9" x14ac:dyDescent="0.25">
      <c r="A429">
        <v>428</v>
      </c>
      <c r="D429">
        <v>76.022469000000001</v>
      </c>
      <c r="E429">
        <v>7.5527639999999998</v>
      </c>
      <c r="F429">
        <v>65.344387000000012</v>
      </c>
      <c r="G429">
        <v>9.0711049999999993</v>
      </c>
    </row>
    <row r="430" spans="1:9" x14ac:dyDescent="0.25">
      <c r="A430">
        <v>429</v>
      </c>
      <c r="D430">
        <v>76.022469000000001</v>
      </c>
      <c r="E430">
        <v>7.5527639999999998</v>
      </c>
      <c r="F430">
        <v>65.344387000000012</v>
      </c>
      <c r="G430">
        <v>9.0711049999999993</v>
      </c>
    </row>
    <row r="431" spans="1:9" x14ac:dyDescent="0.25">
      <c r="A431">
        <v>430</v>
      </c>
      <c r="D431">
        <v>76.022469000000001</v>
      </c>
      <c r="E431">
        <v>7.5527639999999998</v>
      </c>
      <c r="F431">
        <v>65.344387000000012</v>
      </c>
      <c r="G431">
        <v>9.0711049999999993</v>
      </c>
    </row>
    <row r="432" spans="1:9" x14ac:dyDescent="0.25">
      <c r="A432">
        <v>431</v>
      </c>
      <c r="D432">
        <v>75.886886000000004</v>
      </c>
      <c r="E432">
        <v>7.5749529999999998</v>
      </c>
      <c r="F432">
        <v>65.344387000000012</v>
      </c>
      <c r="G432">
        <v>9.0711049999999993</v>
      </c>
    </row>
    <row r="433" spans="1:9" x14ac:dyDescent="0.25">
      <c r="A433">
        <v>432</v>
      </c>
      <c r="F433">
        <v>65.344387000000012</v>
      </c>
      <c r="G433">
        <v>9.0711049999999993</v>
      </c>
    </row>
    <row r="434" spans="1:9" x14ac:dyDescent="0.25">
      <c r="A434">
        <v>433</v>
      </c>
      <c r="B434">
        <v>84.387871000000004</v>
      </c>
      <c r="C434">
        <v>9.7035409999999995</v>
      </c>
      <c r="F434">
        <v>65.216865000000013</v>
      </c>
      <c r="G434">
        <v>8.9132490000000004</v>
      </c>
      <c r="H434">
        <v>74.453001</v>
      </c>
      <c r="I434">
        <v>7.0141520000000002</v>
      </c>
    </row>
    <row r="435" spans="1:9" x14ac:dyDescent="0.25">
      <c r="A435">
        <v>434</v>
      </c>
      <c r="B435">
        <v>84.475149000000016</v>
      </c>
      <c r="C435">
        <v>9.6753839999999993</v>
      </c>
      <c r="H435">
        <v>74.638421000000008</v>
      </c>
      <c r="I435">
        <v>6.9603869999999999</v>
      </c>
    </row>
    <row r="436" spans="1:9" x14ac:dyDescent="0.25">
      <c r="A436">
        <v>435</v>
      </c>
      <c r="B436">
        <v>84.475149000000016</v>
      </c>
      <c r="C436">
        <v>9.6753839999999993</v>
      </c>
      <c r="H436">
        <v>74.638421000000008</v>
      </c>
      <c r="I436">
        <v>6.9603869999999999</v>
      </c>
    </row>
    <row r="437" spans="1:9" x14ac:dyDescent="0.25">
      <c r="A437">
        <v>436</v>
      </c>
      <c r="B437">
        <v>84.475149000000016</v>
      </c>
      <c r="C437">
        <v>9.6753839999999993</v>
      </c>
      <c r="H437">
        <v>74.638421000000008</v>
      </c>
      <c r="I437">
        <v>6.9603869999999999</v>
      </c>
    </row>
    <row r="438" spans="1:9" x14ac:dyDescent="0.25">
      <c r="A438">
        <v>437</v>
      </c>
      <c r="B438">
        <v>84.475149000000016</v>
      </c>
      <c r="C438">
        <v>9.6753839999999993</v>
      </c>
      <c r="H438">
        <v>74.638421000000008</v>
      </c>
      <c r="I438">
        <v>6.9603869999999999</v>
      </c>
    </row>
    <row r="439" spans="1:9" x14ac:dyDescent="0.25">
      <c r="A439">
        <v>438</v>
      </c>
      <c r="B439">
        <v>84.475149000000016</v>
      </c>
      <c r="C439">
        <v>9.6753839999999993</v>
      </c>
      <c r="H439">
        <v>74.638421000000008</v>
      </c>
      <c r="I439">
        <v>6.9603869999999999</v>
      </c>
    </row>
    <row r="440" spans="1:9" x14ac:dyDescent="0.25">
      <c r="A440">
        <v>439</v>
      </c>
      <c r="B440">
        <v>84.475149000000016</v>
      </c>
      <c r="C440">
        <v>9.6753839999999993</v>
      </c>
      <c r="H440">
        <v>74.638421000000008</v>
      </c>
      <c r="I440">
        <v>6.9603869999999999</v>
      </c>
    </row>
    <row r="441" spans="1:9" x14ac:dyDescent="0.25">
      <c r="A441">
        <v>440</v>
      </c>
      <c r="B441">
        <v>84.475149000000016</v>
      </c>
      <c r="C441">
        <v>9.6753839999999993</v>
      </c>
      <c r="H441">
        <v>74.638421000000008</v>
      </c>
      <c r="I441">
        <v>6.9603869999999999</v>
      </c>
    </row>
    <row r="442" spans="1:9" x14ac:dyDescent="0.25">
      <c r="A442">
        <v>441</v>
      </c>
      <c r="B442">
        <v>84.475149000000016</v>
      </c>
      <c r="C442">
        <v>9.6753839999999993</v>
      </c>
      <c r="H442">
        <v>74.638421000000008</v>
      </c>
      <c r="I442">
        <v>6.9603869999999999</v>
      </c>
    </row>
    <row r="443" spans="1:9" x14ac:dyDescent="0.25">
      <c r="A443">
        <v>442</v>
      </c>
      <c r="B443">
        <v>84.475149000000016</v>
      </c>
      <c r="C443">
        <v>9.6753839999999993</v>
      </c>
      <c r="H443">
        <v>74.638421000000008</v>
      </c>
      <c r="I443">
        <v>6.9603869999999999</v>
      </c>
    </row>
    <row r="444" spans="1:9" x14ac:dyDescent="0.25">
      <c r="A444">
        <v>443</v>
      </c>
      <c r="B444">
        <v>84.475149000000016</v>
      </c>
      <c r="C444">
        <v>9.6753839999999993</v>
      </c>
      <c r="H444">
        <v>74.638421000000008</v>
      </c>
      <c r="I444">
        <v>6.9603869999999999</v>
      </c>
    </row>
    <row r="445" spans="1:9" x14ac:dyDescent="0.25">
      <c r="A445">
        <v>444</v>
      </c>
      <c r="B445">
        <v>84.387871000000004</v>
      </c>
      <c r="C445">
        <v>9.7035409999999995</v>
      </c>
      <c r="H445">
        <v>74.453001</v>
      </c>
      <c r="I445">
        <v>7.0141520000000002</v>
      </c>
    </row>
    <row r="446" spans="1:9" x14ac:dyDescent="0.25">
      <c r="A446">
        <v>445</v>
      </c>
      <c r="H446">
        <v>74.453001</v>
      </c>
      <c r="I446">
        <v>7.0141520000000002</v>
      </c>
    </row>
    <row r="447" spans="1:9" x14ac:dyDescent="0.25">
      <c r="A447">
        <v>446</v>
      </c>
    </row>
    <row r="448" spans="1:9" x14ac:dyDescent="0.25">
      <c r="A448">
        <v>447</v>
      </c>
      <c r="D448">
        <v>95.515759000000003</v>
      </c>
      <c r="E448">
        <v>7.9146270000000003</v>
      </c>
    </row>
    <row r="449" spans="1:9" x14ac:dyDescent="0.25">
      <c r="A449">
        <v>448</v>
      </c>
      <c r="D449">
        <v>95.597069000000005</v>
      </c>
      <c r="E449">
        <v>7.7995489999999998</v>
      </c>
      <c r="F449">
        <v>84.229180000000014</v>
      </c>
      <c r="G449">
        <v>9.9072739999999992</v>
      </c>
    </row>
    <row r="450" spans="1:9" x14ac:dyDescent="0.25">
      <c r="A450">
        <v>449</v>
      </c>
      <c r="D450">
        <v>95.597069000000005</v>
      </c>
      <c r="E450">
        <v>7.7995489999999998</v>
      </c>
      <c r="F450">
        <v>84.376291000000009</v>
      </c>
      <c r="G450">
        <v>10.020974000000001</v>
      </c>
    </row>
    <row r="451" spans="1:9" x14ac:dyDescent="0.25">
      <c r="A451">
        <v>450</v>
      </c>
      <c r="D451">
        <v>95.597069000000005</v>
      </c>
      <c r="E451">
        <v>7.7995489999999998</v>
      </c>
      <c r="F451">
        <v>84.376291000000009</v>
      </c>
      <c r="G451">
        <v>10.020974000000001</v>
      </c>
    </row>
    <row r="452" spans="1:9" x14ac:dyDescent="0.25">
      <c r="A452">
        <v>451</v>
      </c>
      <c r="D452">
        <v>95.597069000000005</v>
      </c>
      <c r="E452">
        <v>7.7995489999999998</v>
      </c>
      <c r="F452">
        <v>84.376291000000009</v>
      </c>
      <c r="G452">
        <v>10.020974000000001</v>
      </c>
    </row>
    <row r="453" spans="1:9" x14ac:dyDescent="0.25">
      <c r="A453">
        <v>452</v>
      </c>
      <c r="D453">
        <v>95.597069000000005</v>
      </c>
      <c r="E453">
        <v>7.7995489999999998</v>
      </c>
      <c r="F453">
        <v>84.376291000000009</v>
      </c>
      <c r="G453">
        <v>10.020974000000001</v>
      </c>
    </row>
    <row r="454" spans="1:9" x14ac:dyDescent="0.25">
      <c r="A454">
        <v>453</v>
      </c>
      <c r="D454">
        <v>95.597069000000005</v>
      </c>
      <c r="E454">
        <v>7.7995489999999998</v>
      </c>
      <c r="F454">
        <v>84.376291000000009</v>
      </c>
      <c r="G454">
        <v>10.020974000000001</v>
      </c>
    </row>
    <row r="455" spans="1:9" x14ac:dyDescent="0.25">
      <c r="A455">
        <v>454</v>
      </c>
      <c r="D455">
        <v>95.597069000000005</v>
      </c>
      <c r="E455">
        <v>7.7995489999999998</v>
      </c>
      <c r="F455">
        <v>84.376291000000009</v>
      </c>
      <c r="G455">
        <v>10.020974000000001</v>
      </c>
    </row>
    <row r="456" spans="1:9" x14ac:dyDescent="0.25">
      <c r="A456">
        <v>455</v>
      </c>
      <c r="D456">
        <v>95.597069000000005</v>
      </c>
      <c r="E456">
        <v>7.7995489999999998</v>
      </c>
      <c r="F456">
        <v>84.376291000000009</v>
      </c>
      <c r="G456">
        <v>10.020974000000001</v>
      </c>
    </row>
    <row r="457" spans="1:9" x14ac:dyDescent="0.25">
      <c r="A457">
        <v>456</v>
      </c>
      <c r="D457">
        <v>95.597069000000005</v>
      </c>
      <c r="E457">
        <v>7.7995489999999998</v>
      </c>
      <c r="F457">
        <v>84.376291000000009</v>
      </c>
      <c r="G457">
        <v>10.020974000000001</v>
      </c>
    </row>
    <row r="458" spans="1:9" x14ac:dyDescent="0.25">
      <c r="A458">
        <v>457</v>
      </c>
      <c r="D458">
        <v>95.597069000000005</v>
      </c>
      <c r="E458">
        <v>7.7995489999999998</v>
      </c>
      <c r="F458">
        <v>84.376291000000009</v>
      </c>
      <c r="G458">
        <v>10.020974000000001</v>
      </c>
    </row>
    <row r="459" spans="1:9" x14ac:dyDescent="0.25">
      <c r="A459">
        <v>458</v>
      </c>
      <c r="D459">
        <v>95.515759000000003</v>
      </c>
      <c r="E459">
        <v>7.9146270000000003</v>
      </c>
      <c r="F459">
        <v>84.376291000000009</v>
      </c>
      <c r="G459">
        <v>10.020974000000001</v>
      </c>
    </row>
    <row r="460" spans="1:9" x14ac:dyDescent="0.25">
      <c r="A460">
        <v>459</v>
      </c>
      <c r="F460">
        <v>84.229180000000014</v>
      </c>
      <c r="G460">
        <v>9.9072739999999992</v>
      </c>
      <c r="H460">
        <v>93.289284000000009</v>
      </c>
      <c r="I460">
        <v>7.0477670000000003</v>
      </c>
    </row>
    <row r="461" spans="1:9" x14ac:dyDescent="0.25">
      <c r="A461">
        <v>460</v>
      </c>
      <c r="B461">
        <v>106.616049</v>
      </c>
      <c r="C461">
        <v>8.8360679999999991</v>
      </c>
      <c r="H461">
        <v>93.471541000000002</v>
      </c>
      <c r="I461">
        <v>7.0097139999999998</v>
      </c>
    </row>
    <row r="462" spans="1:9" x14ac:dyDescent="0.25">
      <c r="A462">
        <v>461</v>
      </c>
      <c r="B462">
        <v>106.66955800000001</v>
      </c>
      <c r="C462">
        <v>8.7868429999999993</v>
      </c>
      <c r="H462">
        <v>93.471541000000002</v>
      </c>
      <c r="I462">
        <v>7.0097139999999998</v>
      </c>
    </row>
    <row r="463" spans="1:9" x14ac:dyDescent="0.25">
      <c r="A463">
        <v>462</v>
      </c>
      <c r="B463">
        <v>106.66955800000001</v>
      </c>
      <c r="C463">
        <v>8.7868429999999993</v>
      </c>
      <c r="H463">
        <v>93.471541000000002</v>
      </c>
      <c r="I463">
        <v>7.0097139999999998</v>
      </c>
    </row>
    <row r="464" spans="1:9" x14ac:dyDescent="0.25">
      <c r="A464">
        <v>463</v>
      </c>
      <c r="B464">
        <v>106.66955800000001</v>
      </c>
      <c r="C464">
        <v>8.7868429999999993</v>
      </c>
      <c r="H464">
        <v>93.471541000000002</v>
      </c>
      <c r="I464">
        <v>7.0097139999999998</v>
      </c>
    </row>
    <row r="465" spans="1:9" x14ac:dyDescent="0.25">
      <c r="A465">
        <v>464</v>
      </c>
      <c r="B465">
        <v>106.66955800000001</v>
      </c>
      <c r="C465">
        <v>8.7868429999999993</v>
      </c>
      <c r="H465">
        <v>93.471541000000002</v>
      </c>
      <c r="I465">
        <v>7.0097139999999998</v>
      </c>
    </row>
    <row r="466" spans="1:9" x14ac:dyDescent="0.25">
      <c r="A466">
        <v>465</v>
      </c>
      <c r="B466">
        <v>106.66955800000001</v>
      </c>
      <c r="C466">
        <v>8.7868429999999993</v>
      </c>
      <c r="H466">
        <v>93.471541000000002</v>
      </c>
      <c r="I466">
        <v>7.0097139999999998</v>
      </c>
    </row>
    <row r="467" spans="1:9" x14ac:dyDescent="0.25">
      <c r="A467">
        <v>466</v>
      </c>
      <c r="B467">
        <v>106.66955800000001</v>
      </c>
      <c r="C467">
        <v>8.7868429999999993</v>
      </c>
      <c r="H467">
        <v>93.471541000000002</v>
      </c>
      <c r="I467">
        <v>7.0097139999999998</v>
      </c>
    </row>
    <row r="468" spans="1:9" x14ac:dyDescent="0.25">
      <c r="A468">
        <v>467</v>
      </c>
      <c r="B468">
        <v>106.66955800000001</v>
      </c>
      <c r="C468">
        <v>8.7868429999999993</v>
      </c>
      <c r="H468">
        <v>93.471541000000002</v>
      </c>
      <c r="I468">
        <v>7.0097139999999998</v>
      </c>
    </row>
    <row r="469" spans="1:9" x14ac:dyDescent="0.25">
      <c r="A469">
        <v>468</v>
      </c>
      <c r="B469">
        <v>106.66955800000001</v>
      </c>
      <c r="C469">
        <v>8.7868429999999993</v>
      </c>
      <c r="H469">
        <v>93.471541000000002</v>
      </c>
      <c r="I469">
        <v>7.0097139999999998</v>
      </c>
    </row>
    <row r="470" spans="1:9" x14ac:dyDescent="0.25">
      <c r="A470">
        <v>469</v>
      </c>
      <c r="B470">
        <v>106.66955800000001</v>
      </c>
      <c r="C470">
        <v>8.7868429999999993</v>
      </c>
      <c r="H470">
        <v>93.471541000000002</v>
      </c>
      <c r="I470">
        <v>7.0097139999999998</v>
      </c>
    </row>
    <row r="471" spans="1:9" x14ac:dyDescent="0.25">
      <c r="A471">
        <v>470</v>
      </c>
      <c r="B471">
        <v>106.616049</v>
      </c>
      <c r="C471">
        <v>8.8360679999999991</v>
      </c>
      <c r="H471">
        <v>93.471541000000002</v>
      </c>
      <c r="I471">
        <v>7.0097139999999998</v>
      </c>
    </row>
    <row r="472" spans="1:9" x14ac:dyDescent="0.25">
      <c r="A472">
        <v>471</v>
      </c>
      <c r="H472">
        <v>93.289284000000009</v>
      </c>
      <c r="I472">
        <v>7.0477670000000003</v>
      </c>
    </row>
    <row r="473" spans="1:9" x14ac:dyDescent="0.25">
      <c r="A473">
        <v>472</v>
      </c>
    </row>
    <row r="474" spans="1:9" x14ac:dyDescent="0.25">
      <c r="A474">
        <v>473</v>
      </c>
      <c r="D474">
        <v>118.80789800000001</v>
      </c>
      <c r="E474">
        <v>6.7124800000000002</v>
      </c>
    </row>
    <row r="475" spans="1:9" x14ac:dyDescent="0.25">
      <c r="A475">
        <v>474</v>
      </c>
      <c r="D475">
        <v>118.829477</v>
      </c>
      <c r="E475">
        <v>6.664174</v>
      </c>
    </row>
    <row r="476" spans="1:9" x14ac:dyDescent="0.25">
      <c r="A476">
        <v>475</v>
      </c>
      <c r="D476">
        <v>118.829477</v>
      </c>
      <c r="E476">
        <v>6.664174</v>
      </c>
      <c r="F476">
        <v>106.55055100000001</v>
      </c>
      <c r="G476">
        <v>9.4697119999999995</v>
      </c>
    </row>
    <row r="477" spans="1:9" x14ac:dyDescent="0.25">
      <c r="A477">
        <v>476</v>
      </c>
      <c r="D477">
        <v>118.829477</v>
      </c>
      <c r="E477">
        <v>6.664174</v>
      </c>
      <c r="F477">
        <v>106.81784300000001</v>
      </c>
      <c r="G477">
        <v>9.7247610000000009</v>
      </c>
    </row>
    <row r="478" spans="1:9" x14ac:dyDescent="0.25">
      <c r="A478">
        <v>477</v>
      </c>
      <c r="D478">
        <v>118.829477</v>
      </c>
      <c r="E478">
        <v>6.664174</v>
      </c>
      <c r="F478">
        <v>106.81784300000001</v>
      </c>
      <c r="G478">
        <v>9.7247610000000009</v>
      </c>
    </row>
    <row r="479" spans="1:9" x14ac:dyDescent="0.25">
      <c r="A479">
        <v>478</v>
      </c>
      <c r="D479">
        <v>118.829477</v>
      </c>
      <c r="E479">
        <v>6.664174</v>
      </c>
      <c r="F479">
        <v>106.81784300000001</v>
      </c>
      <c r="G479">
        <v>9.7247610000000009</v>
      </c>
    </row>
    <row r="480" spans="1:9" x14ac:dyDescent="0.25">
      <c r="A480">
        <v>479</v>
      </c>
      <c r="D480">
        <v>118.829477</v>
      </c>
      <c r="E480">
        <v>6.664174</v>
      </c>
      <c r="F480">
        <v>106.81784300000001</v>
      </c>
      <c r="G480">
        <v>9.7247610000000009</v>
      </c>
    </row>
    <row r="481" spans="1:9" x14ac:dyDescent="0.25">
      <c r="A481">
        <v>480</v>
      </c>
      <c r="D481">
        <v>118.829477</v>
      </c>
      <c r="E481">
        <v>6.664174</v>
      </c>
      <c r="F481">
        <v>106.81784300000001</v>
      </c>
      <c r="G481">
        <v>9.7247610000000009</v>
      </c>
    </row>
    <row r="482" spans="1:9" x14ac:dyDescent="0.25">
      <c r="A482">
        <v>481</v>
      </c>
      <c r="D482">
        <v>118.829477</v>
      </c>
      <c r="E482">
        <v>6.664174</v>
      </c>
      <c r="F482">
        <v>106.81784300000001</v>
      </c>
      <c r="G482">
        <v>9.7247610000000009</v>
      </c>
    </row>
    <row r="483" spans="1:9" x14ac:dyDescent="0.25">
      <c r="A483">
        <v>482</v>
      </c>
      <c r="D483">
        <v>118.829477</v>
      </c>
      <c r="E483">
        <v>6.664174</v>
      </c>
      <c r="F483">
        <v>106.81784300000001</v>
      </c>
      <c r="G483">
        <v>9.7247610000000009</v>
      </c>
    </row>
    <row r="484" spans="1:9" x14ac:dyDescent="0.25">
      <c r="A484">
        <v>483</v>
      </c>
      <c r="D484">
        <v>118.80789800000001</v>
      </c>
      <c r="E484">
        <v>6.7124800000000002</v>
      </c>
      <c r="F484">
        <v>106.81784300000001</v>
      </c>
      <c r="G484">
        <v>9.7247610000000009</v>
      </c>
    </row>
    <row r="485" spans="1:9" x14ac:dyDescent="0.25">
      <c r="A485">
        <v>484</v>
      </c>
      <c r="F485">
        <v>106.55055100000001</v>
      </c>
      <c r="G485">
        <v>9.4697119999999995</v>
      </c>
      <c r="H485">
        <v>116.837084</v>
      </c>
      <c r="I485">
        <v>6.0499130000000001</v>
      </c>
    </row>
    <row r="486" spans="1:9" x14ac:dyDescent="0.25">
      <c r="A486">
        <v>485</v>
      </c>
      <c r="F486">
        <v>106.55055100000001</v>
      </c>
      <c r="G486">
        <v>9.4697119999999995</v>
      </c>
      <c r="H486">
        <v>116.951143</v>
      </c>
      <c r="I486">
        <v>5.8743379999999998</v>
      </c>
    </row>
    <row r="487" spans="1:9" x14ac:dyDescent="0.25">
      <c r="A487">
        <v>486</v>
      </c>
      <c r="B487">
        <v>129.781992</v>
      </c>
      <c r="C487">
        <v>8.1994659999999993</v>
      </c>
      <c r="H487">
        <v>116.951143</v>
      </c>
      <c r="I487">
        <v>5.8743379999999998</v>
      </c>
    </row>
    <row r="488" spans="1:9" x14ac:dyDescent="0.25">
      <c r="A488">
        <v>487</v>
      </c>
      <c r="B488">
        <v>129.85253299999999</v>
      </c>
      <c r="C488">
        <v>8.1944680000000005</v>
      </c>
      <c r="H488">
        <v>116.951143</v>
      </c>
      <c r="I488">
        <v>5.8743379999999998</v>
      </c>
    </row>
    <row r="489" spans="1:9" x14ac:dyDescent="0.25">
      <c r="A489">
        <v>488</v>
      </c>
      <c r="B489">
        <v>129.85253299999999</v>
      </c>
      <c r="C489">
        <v>8.1944680000000005</v>
      </c>
      <c r="H489">
        <v>116.951143</v>
      </c>
      <c r="I489">
        <v>5.8743379999999998</v>
      </c>
    </row>
    <row r="490" spans="1:9" x14ac:dyDescent="0.25">
      <c r="A490">
        <v>489</v>
      </c>
      <c r="B490">
        <v>129.85253299999999</v>
      </c>
      <c r="C490">
        <v>8.1944680000000005</v>
      </c>
      <c r="H490">
        <v>116.951143</v>
      </c>
      <c r="I490">
        <v>5.8743379999999998</v>
      </c>
    </row>
    <row r="491" spans="1:9" x14ac:dyDescent="0.25">
      <c r="A491">
        <v>490</v>
      </c>
      <c r="B491">
        <v>129.85253299999999</v>
      </c>
      <c r="C491">
        <v>8.1944680000000005</v>
      </c>
      <c r="H491">
        <v>116.951143</v>
      </c>
      <c r="I491">
        <v>5.8743379999999998</v>
      </c>
    </row>
    <row r="492" spans="1:9" x14ac:dyDescent="0.25">
      <c r="A492">
        <v>491</v>
      </c>
      <c r="B492">
        <v>129.85253299999999</v>
      </c>
      <c r="C492">
        <v>8.1944680000000005</v>
      </c>
      <c r="H492">
        <v>116.951143</v>
      </c>
      <c r="I492">
        <v>5.8743379999999998</v>
      </c>
    </row>
    <row r="493" spans="1:9" x14ac:dyDescent="0.25">
      <c r="A493">
        <v>492</v>
      </c>
      <c r="B493">
        <v>129.85253299999999</v>
      </c>
      <c r="C493">
        <v>8.1944680000000005</v>
      </c>
      <c r="H493">
        <v>116.951143</v>
      </c>
      <c r="I493">
        <v>5.8743379999999998</v>
      </c>
    </row>
    <row r="494" spans="1:9" x14ac:dyDescent="0.25">
      <c r="A494">
        <v>493</v>
      </c>
      <c r="B494">
        <v>129.85253299999999</v>
      </c>
      <c r="C494">
        <v>8.1944680000000005</v>
      </c>
      <c r="H494">
        <v>116.951143</v>
      </c>
      <c r="I494">
        <v>5.8743379999999998</v>
      </c>
    </row>
    <row r="495" spans="1:9" x14ac:dyDescent="0.25">
      <c r="A495">
        <v>494</v>
      </c>
      <c r="B495">
        <v>129.85253299999999</v>
      </c>
      <c r="C495">
        <v>8.1944680000000005</v>
      </c>
      <c r="H495">
        <v>116.951143</v>
      </c>
      <c r="I495">
        <v>5.8743379999999998</v>
      </c>
    </row>
    <row r="496" spans="1:9" x14ac:dyDescent="0.25">
      <c r="A496">
        <v>495</v>
      </c>
      <c r="B496">
        <v>129.85253299999999</v>
      </c>
      <c r="C496">
        <v>8.1944680000000005</v>
      </c>
      <c r="H496">
        <v>116.951143</v>
      </c>
      <c r="I496">
        <v>5.8743379999999998</v>
      </c>
    </row>
    <row r="497" spans="1:9" x14ac:dyDescent="0.25">
      <c r="A497">
        <v>496</v>
      </c>
      <c r="B497">
        <v>129.781992</v>
      </c>
      <c r="C497">
        <v>8.1994659999999993</v>
      </c>
      <c r="H497">
        <v>116.951143</v>
      </c>
      <c r="I497">
        <v>5.8743379999999998</v>
      </c>
    </row>
    <row r="498" spans="1:9" x14ac:dyDescent="0.25">
      <c r="A498">
        <v>497</v>
      </c>
      <c r="B498">
        <v>129.781992</v>
      </c>
      <c r="C498">
        <v>8.1994659999999993</v>
      </c>
      <c r="H498">
        <v>116.837084</v>
      </c>
      <c r="I498">
        <v>6.0499130000000001</v>
      </c>
    </row>
    <row r="499" spans="1:9" x14ac:dyDescent="0.25">
      <c r="A499">
        <v>498</v>
      </c>
    </row>
    <row r="500" spans="1:9" x14ac:dyDescent="0.25">
      <c r="A500">
        <v>499</v>
      </c>
      <c r="D500">
        <v>149.68026599999999</v>
      </c>
      <c r="E500">
        <v>7.9650439999999998</v>
      </c>
    </row>
    <row r="501" spans="1:9" x14ac:dyDescent="0.25">
      <c r="A501">
        <v>500</v>
      </c>
      <c r="D501">
        <v>149.70562200000001</v>
      </c>
      <c r="E501">
        <v>7.9488719999999997</v>
      </c>
      <c r="F501">
        <v>128.62422000000001</v>
      </c>
      <c r="G501">
        <v>8.8705510000000007</v>
      </c>
    </row>
    <row r="502" spans="1:9" x14ac:dyDescent="0.25">
      <c r="A502">
        <v>501</v>
      </c>
      <c r="D502">
        <v>149.70562200000001</v>
      </c>
      <c r="E502">
        <v>7.9488719999999997</v>
      </c>
      <c r="F502">
        <v>128.76505900000001</v>
      </c>
      <c r="G502">
        <v>8.9843030000000006</v>
      </c>
    </row>
    <row r="503" spans="1:9" x14ac:dyDescent="0.25">
      <c r="A503">
        <v>502</v>
      </c>
      <c r="D503">
        <v>149.70562200000001</v>
      </c>
      <c r="E503">
        <v>7.9488719999999997</v>
      </c>
      <c r="F503">
        <v>128.76505900000001</v>
      </c>
      <c r="G503">
        <v>8.9843030000000006</v>
      </c>
    </row>
    <row r="504" spans="1:9" x14ac:dyDescent="0.25">
      <c r="A504">
        <v>503</v>
      </c>
      <c r="D504">
        <v>149.70562200000001</v>
      </c>
      <c r="E504">
        <v>7.9488719999999997</v>
      </c>
      <c r="F504">
        <v>128.76505900000001</v>
      </c>
      <c r="G504">
        <v>8.9843030000000006</v>
      </c>
    </row>
    <row r="505" spans="1:9" x14ac:dyDescent="0.25">
      <c r="A505">
        <v>504</v>
      </c>
      <c r="D505">
        <v>149.70562200000001</v>
      </c>
      <c r="E505">
        <v>7.9488719999999997</v>
      </c>
      <c r="F505">
        <v>128.76505900000001</v>
      </c>
      <c r="G505">
        <v>8.9843030000000006</v>
      </c>
    </row>
    <row r="506" spans="1:9" x14ac:dyDescent="0.25">
      <c r="A506">
        <v>505</v>
      </c>
      <c r="D506">
        <v>149.70562200000001</v>
      </c>
      <c r="E506">
        <v>7.9488719999999997</v>
      </c>
      <c r="F506">
        <v>128.76505900000001</v>
      </c>
      <c r="G506">
        <v>8.9843030000000006</v>
      </c>
    </row>
    <row r="507" spans="1:9" x14ac:dyDescent="0.25">
      <c r="A507">
        <v>506</v>
      </c>
      <c r="D507">
        <v>149.70562200000001</v>
      </c>
      <c r="E507">
        <v>7.9982569999999997</v>
      </c>
      <c r="F507">
        <v>128.76505900000001</v>
      </c>
      <c r="G507">
        <v>8.9843030000000006</v>
      </c>
    </row>
    <row r="508" spans="1:9" x14ac:dyDescent="0.25">
      <c r="A508">
        <v>507</v>
      </c>
      <c r="D508">
        <v>149.70562200000001</v>
      </c>
      <c r="E508">
        <v>7.9982569999999997</v>
      </c>
      <c r="F508">
        <v>128.76505900000001</v>
      </c>
      <c r="G508">
        <v>8.9843030000000006</v>
      </c>
    </row>
    <row r="509" spans="1:9" x14ac:dyDescent="0.25">
      <c r="A509">
        <v>508</v>
      </c>
      <c r="D509">
        <v>149.70562200000001</v>
      </c>
      <c r="E509">
        <v>7.9982569999999997</v>
      </c>
      <c r="F509">
        <v>128.76505900000001</v>
      </c>
      <c r="G509">
        <v>8.9843030000000006</v>
      </c>
    </row>
    <row r="510" spans="1:9" x14ac:dyDescent="0.25">
      <c r="A510">
        <v>509</v>
      </c>
      <c r="D510">
        <v>149.68026599999999</v>
      </c>
      <c r="E510">
        <v>7.9650439999999998</v>
      </c>
      <c r="F510">
        <v>128.81448600000002</v>
      </c>
      <c r="G510">
        <v>9.0336800000000004</v>
      </c>
    </row>
    <row r="511" spans="1:9" x14ac:dyDescent="0.25">
      <c r="A511">
        <v>510</v>
      </c>
      <c r="F511">
        <v>128.81448600000002</v>
      </c>
      <c r="G511">
        <v>9.0336800000000004</v>
      </c>
    </row>
    <row r="512" spans="1:9" x14ac:dyDescent="0.25">
      <c r="A512">
        <v>511</v>
      </c>
      <c r="B512">
        <v>156.035394</v>
      </c>
      <c r="C512">
        <v>9.3683899999999998</v>
      </c>
      <c r="F512">
        <v>128.81448600000002</v>
      </c>
      <c r="G512">
        <v>9.0336800000000004</v>
      </c>
      <c r="H512">
        <v>136.81909400000001</v>
      </c>
      <c r="I512">
        <v>6.130458</v>
      </c>
    </row>
    <row r="513" spans="1:9" x14ac:dyDescent="0.25">
      <c r="A513">
        <v>512</v>
      </c>
      <c r="B513">
        <v>156.182019</v>
      </c>
      <c r="C513">
        <v>9.2819149999999997</v>
      </c>
      <c r="F513">
        <v>128.62422000000001</v>
      </c>
      <c r="G513">
        <v>8.8705510000000007</v>
      </c>
      <c r="H513">
        <v>136.81909400000001</v>
      </c>
      <c r="I513">
        <v>6.130458</v>
      </c>
    </row>
    <row r="514" spans="1:9" x14ac:dyDescent="0.25">
      <c r="A514">
        <v>513</v>
      </c>
      <c r="B514">
        <v>156.182019</v>
      </c>
      <c r="C514">
        <v>9.2819149999999997</v>
      </c>
      <c r="H514">
        <v>136.81909400000001</v>
      </c>
      <c r="I514">
        <v>6.130458</v>
      </c>
    </row>
    <row r="515" spans="1:9" x14ac:dyDescent="0.25">
      <c r="A515">
        <v>514</v>
      </c>
      <c r="B515">
        <v>156.182019</v>
      </c>
      <c r="C515">
        <v>9.2819149999999997</v>
      </c>
      <c r="H515">
        <v>136.81909400000001</v>
      </c>
      <c r="I515">
        <v>6.130458</v>
      </c>
    </row>
    <row r="516" spans="1:9" x14ac:dyDescent="0.25">
      <c r="A516">
        <v>515</v>
      </c>
      <c r="B516">
        <v>156.182019</v>
      </c>
      <c r="C516">
        <v>9.2819149999999997</v>
      </c>
      <c r="H516">
        <v>136.81909400000001</v>
      </c>
      <c r="I516">
        <v>6.130458</v>
      </c>
    </row>
    <row r="517" spans="1:9" x14ac:dyDescent="0.25">
      <c r="A517">
        <v>516</v>
      </c>
      <c r="B517">
        <v>156.182019</v>
      </c>
      <c r="C517">
        <v>9.2819149999999997</v>
      </c>
      <c r="H517">
        <v>136.81909400000001</v>
      </c>
      <c r="I517">
        <v>6.130458</v>
      </c>
    </row>
    <row r="518" spans="1:9" x14ac:dyDescent="0.25">
      <c r="A518">
        <v>517</v>
      </c>
      <c r="B518">
        <v>156.182019</v>
      </c>
      <c r="C518">
        <v>9.2819149999999997</v>
      </c>
      <c r="H518">
        <v>136.81909400000001</v>
      </c>
      <c r="I518">
        <v>6.130458</v>
      </c>
    </row>
    <row r="519" spans="1:9" x14ac:dyDescent="0.25">
      <c r="A519">
        <v>518</v>
      </c>
      <c r="B519">
        <v>156.182019</v>
      </c>
      <c r="C519">
        <v>9.2819149999999997</v>
      </c>
      <c r="H519">
        <v>136.81909400000001</v>
      </c>
      <c r="I519">
        <v>6.130458</v>
      </c>
    </row>
    <row r="520" spans="1:9" x14ac:dyDescent="0.25">
      <c r="A520">
        <v>519</v>
      </c>
      <c r="B520">
        <v>156.182019</v>
      </c>
      <c r="C520">
        <v>9.2819149999999997</v>
      </c>
      <c r="H520">
        <v>136.81909400000001</v>
      </c>
      <c r="I520">
        <v>6.130458</v>
      </c>
    </row>
    <row r="521" spans="1:9" x14ac:dyDescent="0.25">
      <c r="A521">
        <v>520</v>
      </c>
      <c r="B521">
        <v>156.182019</v>
      </c>
      <c r="C521">
        <v>9.2819149999999997</v>
      </c>
      <c r="H521">
        <v>136.81909400000001</v>
      </c>
      <c r="I521">
        <v>6.130458</v>
      </c>
    </row>
    <row r="522" spans="1:9" x14ac:dyDescent="0.25">
      <c r="A522">
        <v>521</v>
      </c>
      <c r="B522">
        <v>156.182019</v>
      </c>
      <c r="C522">
        <v>9.2819149999999997</v>
      </c>
      <c r="H522">
        <v>136.81909400000001</v>
      </c>
      <c r="I522">
        <v>6.130458</v>
      </c>
    </row>
    <row r="523" spans="1:9" x14ac:dyDescent="0.25">
      <c r="A523">
        <v>522</v>
      </c>
      <c r="B523">
        <v>156.035394</v>
      </c>
      <c r="C523">
        <v>9.3683899999999998</v>
      </c>
      <c r="H523">
        <v>136.81909400000001</v>
      </c>
      <c r="I523">
        <v>6.130458</v>
      </c>
    </row>
    <row r="524" spans="1:9" x14ac:dyDescent="0.25">
      <c r="A524">
        <v>523</v>
      </c>
      <c r="B524">
        <v>156.035394</v>
      </c>
      <c r="C524">
        <v>9.3683899999999998</v>
      </c>
      <c r="H524">
        <v>136.81909400000001</v>
      </c>
      <c r="I524">
        <v>6.130458</v>
      </c>
    </row>
    <row r="525" spans="1:9" x14ac:dyDescent="0.25">
      <c r="A525">
        <v>524</v>
      </c>
      <c r="H525">
        <v>136.81909400000001</v>
      </c>
      <c r="I525">
        <v>6.130458</v>
      </c>
    </row>
    <row r="526" spans="1:9" x14ac:dyDescent="0.25">
      <c r="A526">
        <v>525</v>
      </c>
      <c r="H526">
        <v>136.81909400000001</v>
      </c>
      <c r="I526">
        <v>6.130458</v>
      </c>
    </row>
    <row r="527" spans="1:9" x14ac:dyDescent="0.25">
      <c r="A527">
        <v>526</v>
      </c>
    </row>
    <row r="528" spans="1:9" x14ac:dyDescent="0.25">
      <c r="A528">
        <v>527</v>
      </c>
      <c r="D528">
        <v>164.87738300000001</v>
      </c>
      <c r="E528">
        <v>7.3854829999999998</v>
      </c>
      <c r="F528">
        <v>155.28303499999998</v>
      </c>
      <c r="G528">
        <v>9.8997390000000003</v>
      </c>
    </row>
    <row r="529" spans="1:9" x14ac:dyDescent="0.25">
      <c r="A529">
        <v>528</v>
      </c>
      <c r="D529">
        <v>165.03150599999998</v>
      </c>
      <c r="E529">
        <v>7.3564540000000003</v>
      </c>
      <c r="F529">
        <v>155.39103999999998</v>
      </c>
      <c r="G529">
        <v>10.022539</v>
      </c>
    </row>
    <row r="530" spans="1:9" x14ac:dyDescent="0.25">
      <c r="A530">
        <v>529</v>
      </c>
      <c r="D530">
        <v>165.03150599999998</v>
      </c>
      <c r="E530">
        <v>7.3564540000000003</v>
      </c>
      <c r="F530">
        <v>155.39103999999998</v>
      </c>
      <c r="G530">
        <v>10.022539</v>
      </c>
    </row>
    <row r="531" spans="1:9" x14ac:dyDescent="0.25">
      <c r="A531">
        <v>530</v>
      </c>
      <c r="D531">
        <v>165.03150599999998</v>
      </c>
      <c r="E531">
        <v>7.3564540000000003</v>
      </c>
      <c r="F531">
        <v>155.39103999999998</v>
      </c>
      <c r="G531">
        <v>10.022539</v>
      </c>
    </row>
    <row r="532" spans="1:9" x14ac:dyDescent="0.25">
      <c r="A532">
        <v>531</v>
      </c>
      <c r="D532">
        <v>165.03150599999998</v>
      </c>
      <c r="E532">
        <v>7.3564540000000003</v>
      </c>
      <c r="F532">
        <v>155.39103999999998</v>
      </c>
      <c r="G532">
        <v>10.022539</v>
      </c>
    </row>
    <row r="533" spans="1:9" x14ac:dyDescent="0.25">
      <c r="A533">
        <v>532</v>
      </c>
      <c r="D533">
        <v>165.03150599999998</v>
      </c>
      <c r="E533">
        <v>7.3564540000000003</v>
      </c>
      <c r="F533">
        <v>155.39103999999998</v>
      </c>
      <c r="G533">
        <v>10.022539</v>
      </c>
    </row>
    <row r="534" spans="1:9" x14ac:dyDescent="0.25">
      <c r="A534">
        <v>533</v>
      </c>
      <c r="D534">
        <v>165.03150599999998</v>
      </c>
      <c r="E534">
        <v>7.3564540000000003</v>
      </c>
      <c r="F534">
        <v>155.39103999999998</v>
      </c>
      <c r="G534">
        <v>10.022539</v>
      </c>
    </row>
    <row r="535" spans="1:9" x14ac:dyDescent="0.25">
      <c r="A535">
        <v>534</v>
      </c>
      <c r="D535">
        <v>165.03150599999998</v>
      </c>
      <c r="E535">
        <v>7.3564540000000003</v>
      </c>
      <c r="F535">
        <v>155.39103999999998</v>
      </c>
      <c r="G535">
        <v>10.022539</v>
      </c>
    </row>
    <row r="536" spans="1:9" x14ac:dyDescent="0.25">
      <c r="A536">
        <v>535</v>
      </c>
      <c r="D536">
        <v>165.03150599999998</v>
      </c>
      <c r="E536">
        <v>7.3564540000000003</v>
      </c>
      <c r="F536">
        <v>155.39103999999998</v>
      </c>
      <c r="G536">
        <v>10.022539</v>
      </c>
    </row>
    <row r="537" spans="1:9" x14ac:dyDescent="0.25">
      <c r="A537">
        <v>536</v>
      </c>
      <c r="D537">
        <v>165.03150599999998</v>
      </c>
      <c r="E537">
        <v>7.3564540000000003</v>
      </c>
      <c r="F537">
        <v>155.39103999999998</v>
      </c>
      <c r="G537">
        <v>10.022539</v>
      </c>
    </row>
    <row r="538" spans="1:9" x14ac:dyDescent="0.25">
      <c r="A538">
        <v>537</v>
      </c>
      <c r="D538">
        <v>165.03150599999998</v>
      </c>
      <c r="E538">
        <v>7.3564540000000003</v>
      </c>
      <c r="F538">
        <v>155.39103999999998</v>
      </c>
      <c r="G538">
        <v>10.022539</v>
      </c>
    </row>
    <row r="539" spans="1:9" x14ac:dyDescent="0.25">
      <c r="A539">
        <v>538</v>
      </c>
      <c r="D539">
        <v>164.87738300000001</v>
      </c>
      <c r="E539">
        <v>7.3854829999999998</v>
      </c>
      <c r="F539">
        <v>155.39103999999998</v>
      </c>
      <c r="G539">
        <v>10.022539</v>
      </c>
    </row>
    <row r="540" spans="1:9" x14ac:dyDescent="0.25">
      <c r="A540">
        <v>539</v>
      </c>
      <c r="B540">
        <v>174.25898599999999</v>
      </c>
      <c r="C540">
        <v>8.3808380000000007</v>
      </c>
      <c r="F540">
        <v>155.39103999999998</v>
      </c>
      <c r="G540">
        <v>10.022539</v>
      </c>
    </row>
    <row r="541" spans="1:9" x14ac:dyDescent="0.25">
      <c r="A541">
        <v>540</v>
      </c>
      <c r="B541">
        <v>174.27653599999999</v>
      </c>
      <c r="C541">
        <v>8.3932369999999992</v>
      </c>
      <c r="F541">
        <v>155.28303499999998</v>
      </c>
      <c r="G541">
        <v>9.8997390000000003</v>
      </c>
    </row>
    <row r="542" spans="1:9" x14ac:dyDescent="0.25">
      <c r="A542">
        <v>541</v>
      </c>
      <c r="B542">
        <v>174.27653599999999</v>
      </c>
      <c r="C542">
        <v>8.3932369999999992</v>
      </c>
      <c r="H542">
        <v>163.32894199999998</v>
      </c>
      <c r="I542">
        <v>7.2150840000000001</v>
      </c>
    </row>
    <row r="543" spans="1:9" x14ac:dyDescent="0.25">
      <c r="A543">
        <v>542</v>
      </c>
      <c r="B543">
        <v>174.27653599999999</v>
      </c>
      <c r="C543">
        <v>8.3932369999999992</v>
      </c>
      <c r="H543">
        <v>163.35062599999998</v>
      </c>
      <c r="I543">
        <v>7.1589640000000001</v>
      </c>
    </row>
    <row r="544" spans="1:9" x14ac:dyDescent="0.25">
      <c r="A544">
        <v>543</v>
      </c>
      <c r="B544">
        <v>174.27653599999999</v>
      </c>
      <c r="C544">
        <v>8.3932369999999992</v>
      </c>
      <c r="H544">
        <v>163.35062599999998</v>
      </c>
      <c r="I544">
        <v>7.1589640000000001</v>
      </c>
    </row>
    <row r="545" spans="1:9" x14ac:dyDescent="0.25">
      <c r="A545">
        <v>544</v>
      </c>
      <c r="B545">
        <v>174.27653599999999</v>
      </c>
      <c r="C545">
        <v>8.3932369999999992</v>
      </c>
      <c r="H545">
        <v>163.35062599999998</v>
      </c>
      <c r="I545">
        <v>7.1589640000000001</v>
      </c>
    </row>
    <row r="546" spans="1:9" x14ac:dyDescent="0.25">
      <c r="A546">
        <v>545</v>
      </c>
      <c r="B546">
        <v>174.27653599999999</v>
      </c>
      <c r="C546">
        <v>8.3932369999999992</v>
      </c>
      <c r="H546">
        <v>163.35062599999998</v>
      </c>
      <c r="I546">
        <v>7.1589640000000001</v>
      </c>
    </row>
    <row r="547" spans="1:9" x14ac:dyDescent="0.25">
      <c r="A547">
        <v>546</v>
      </c>
      <c r="B547">
        <v>174.27653599999999</v>
      </c>
      <c r="C547">
        <v>8.3932369999999992</v>
      </c>
      <c r="H547">
        <v>163.35062599999998</v>
      </c>
      <c r="I547">
        <v>7.1589640000000001</v>
      </c>
    </row>
    <row r="548" spans="1:9" x14ac:dyDescent="0.25">
      <c r="A548">
        <v>547</v>
      </c>
      <c r="B548">
        <v>174.27653599999999</v>
      </c>
      <c r="C548">
        <v>8.3932369999999992</v>
      </c>
      <c r="H548">
        <v>163.35062599999998</v>
      </c>
      <c r="I548">
        <v>7.1589640000000001</v>
      </c>
    </row>
    <row r="549" spans="1:9" x14ac:dyDescent="0.25">
      <c r="A549">
        <v>548</v>
      </c>
      <c r="B549">
        <v>174.27653599999999</v>
      </c>
      <c r="C549">
        <v>8.3932369999999992</v>
      </c>
      <c r="H549">
        <v>163.35062599999998</v>
      </c>
      <c r="I549">
        <v>7.1589640000000001</v>
      </c>
    </row>
    <row r="550" spans="1:9" x14ac:dyDescent="0.25">
      <c r="A550">
        <v>549</v>
      </c>
      <c r="B550">
        <v>174.27653599999999</v>
      </c>
      <c r="C550">
        <v>8.3932369999999992</v>
      </c>
      <c r="H550">
        <v>163.35062599999998</v>
      </c>
      <c r="I550">
        <v>7.1589640000000001</v>
      </c>
    </row>
    <row r="551" spans="1:9" x14ac:dyDescent="0.25">
      <c r="A551">
        <v>550</v>
      </c>
      <c r="B551">
        <v>174.27653599999999</v>
      </c>
      <c r="C551">
        <v>8.3932369999999992</v>
      </c>
      <c r="H551">
        <v>163.35062599999998</v>
      </c>
      <c r="I551">
        <v>7.1589640000000001</v>
      </c>
    </row>
    <row r="552" spans="1:9" x14ac:dyDescent="0.25">
      <c r="A552">
        <v>551</v>
      </c>
      <c r="B552">
        <v>174.25898599999999</v>
      </c>
      <c r="C552">
        <v>8.3808380000000007</v>
      </c>
      <c r="H552">
        <v>163.35062599999998</v>
      </c>
      <c r="I552">
        <v>7.1589640000000001</v>
      </c>
    </row>
    <row r="553" spans="1:9" x14ac:dyDescent="0.25">
      <c r="A553">
        <v>552</v>
      </c>
      <c r="H553">
        <v>163.35062599999998</v>
      </c>
      <c r="I553">
        <v>7.1589640000000001</v>
      </c>
    </row>
    <row r="554" spans="1:9" x14ac:dyDescent="0.25">
      <c r="A554">
        <v>553</v>
      </c>
      <c r="H554">
        <v>163.32894199999998</v>
      </c>
      <c r="I554">
        <v>7.2150840000000001</v>
      </c>
    </row>
    <row r="555" spans="1:9" x14ac:dyDescent="0.25">
      <c r="A555">
        <v>554</v>
      </c>
      <c r="D555">
        <v>185.18066299999998</v>
      </c>
      <c r="E555">
        <v>6.7377609999999999</v>
      </c>
    </row>
    <row r="556" spans="1:9" x14ac:dyDescent="0.25">
      <c r="A556">
        <v>555</v>
      </c>
      <c r="D556">
        <v>185.30131799999998</v>
      </c>
      <c r="E556">
        <v>6.7639839999999998</v>
      </c>
    </row>
    <row r="557" spans="1:9" x14ac:dyDescent="0.25">
      <c r="A557">
        <v>556</v>
      </c>
      <c r="D557">
        <v>185.30131799999998</v>
      </c>
      <c r="E557">
        <v>6.7639839999999998</v>
      </c>
      <c r="F557">
        <v>173.43326400000001</v>
      </c>
      <c r="G557">
        <v>9.7380130000000005</v>
      </c>
    </row>
    <row r="558" spans="1:9" x14ac:dyDescent="0.25">
      <c r="A558">
        <v>557</v>
      </c>
      <c r="D558">
        <v>185.30131799999998</v>
      </c>
      <c r="E558">
        <v>6.7639839999999998</v>
      </c>
      <c r="F558">
        <v>173.63381199999998</v>
      </c>
      <c r="G558">
        <v>9.7756640000000008</v>
      </c>
    </row>
    <row r="559" spans="1:9" x14ac:dyDescent="0.25">
      <c r="A559">
        <v>558</v>
      </c>
      <c r="D559">
        <v>185.30131799999998</v>
      </c>
      <c r="E559">
        <v>6.7639839999999998</v>
      </c>
      <c r="F559">
        <v>173.63381199999998</v>
      </c>
      <c r="G559">
        <v>9.7756640000000008</v>
      </c>
    </row>
    <row r="560" spans="1:9" x14ac:dyDescent="0.25">
      <c r="A560">
        <v>559</v>
      </c>
      <c r="D560">
        <v>185.30131799999998</v>
      </c>
      <c r="E560">
        <v>6.7639839999999998</v>
      </c>
      <c r="F560">
        <v>173.63381199999998</v>
      </c>
      <c r="G560">
        <v>9.7756640000000008</v>
      </c>
    </row>
    <row r="561" spans="1:9" x14ac:dyDescent="0.25">
      <c r="A561">
        <v>560</v>
      </c>
      <c r="D561">
        <v>185.30131799999998</v>
      </c>
      <c r="E561">
        <v>6.7639839999999998</v>
      </c>
      <c r="F561">
        <v>173.63381199999998</v>
      </c>
      <c r="G561">
        <v>9.7756640000000008</v>
      </c>
    </row>
    <row r="562" spans="1:9" x14ac:dyDescent="0.25">
      <c r="A562">
        <v>561</v>
      </c>
      <c r="D562">
        <v>185.30131799999998</v>
      </c>
      <c r="E562">
        <v>6.7639839999999998</v>
      </c>
      <c r="F562">
        <v>173.63381199999998</v>
      </c>
      <c r="G562">
        <v>9.7756640000000008</v>
      </c>
    </row>
    <row r="563" spans="1:9" x14ac:dyDescent="0.25">
      <c r="A563">
        <v>562</v>
      </c>
      <c r="D563">
        <v>185.30131799999998</v>
      </c>
      <c r="E563">
        <v>6.7639839999999998</v>
      </c>
      <c r="F563">
        <v>173.63381199999998</v>
      </c>
      <c r="G563">
        <v>9.7756640000000008</v>
      </c>
    </row>
    <row r="564" spans="1:9" x14ac:dyDescent="0.25">
      <c r="A564">
        <v>563</v>
      </c>
      <c r="D564">
        <v>185.30131799999998</v>
      </c>
      <c r="E564">
        <v>6.7639839999999998</v>
      </c>
      <c r="F564">
        <v>173.63381199999998</v>
      </c>
      <c r="G564">
        <v>9.7756640000000008</v>
      </c>
    </row>
    <row r="565" spans="1:9" x14ac:dyDescent="0.25">
      <c r="A565">
        <v>564</v>
      </c>
      <c r="D565">
        <v>185.30131799999998</v>
      </c>
      <c r="E565">
        <v>6.7639839999999998</v>
      </c>
      <c r="F565">
        <v>173.63381199999998</v>
      </c>
      <c r="G565">
        <v>9.7756640000000008</v>
      </c>
    </row>
    <row r="566" spans="1:9" x14ac:dyDescent="0.25">
      <c r="A566">
        <v>565</v>
      </c>
      <c r="D566">
        <v>185.30131799999998</v>
      </c>
      <c r="E566">
        <v>6.7639839999999998</v>
      </c>
      <c r="F566">
        <v>173.63381199999998</v>
      </c>
      <c r="G566">
        <v>9.7756640000000008</v>
      </c>
    </row>
    <row r="567" spans="1:9" x14ac:dyDescent="0.25">
      <c r="A567">
        <v>566</v>
      </c>
      <c r="D567">
        <v>185.18066299999998</v>
      </c>
      <c r="E567">
        <v>6.7377609999999999</v>
      </c>
      <c r="F567">
        <v>173.63381199999998</v>
      </c>
      <c r="G567">
        <v>9.7756640000000008</v>
      </c>
    </row>
    <row r="568" spans="1:9" x14ac:dyDescent="0.25">
      <c r="A568">
        <v>567</v>
      </c>
      <c r="F568">
        <v>173.63381199999998</v>
      </c>
      <c r="G568">
        <v>9.7756640000000008</v>
      </c>
      <c r="H568">
        <v>183.11255499999999</v>
      </c>
      <c r="I568">
        <v>6.3114059999999998</v>
      </c>
    </row>
    <row r="569" spans="1:9" x14ac:dyDescent="0.25">
      <c r="A569">
        <v>568</v>
      </c>
      <c r="B569">
        <v>195.907195</v>
      </c>
      <c r="C569">
        <v>7.9601980000000001</v>
      </c>
      <c r="F569">
        <v>173.43326400000001</v>
      </c>
      <c r="G569">
        <v>9.7380130000000005</v>
      </c>
      <c r="H569">
        <v>183.42264</v>
      </c>
      <c r="I569">
        <v>6.1715150000000003</v>
      </c>
    </row>
    <row r="570" spans="1:9" x14ac:dyDescent="0.25">
      <c r="A570">
        <v>569</v>
      </c>
      <c r="B570">
        <v>195.93055999999999</v>
      </c>
      <c r="C570">
        <v>7.8995379999999997</v>
      </c>
      <c r="H570">
        <v>183.42264</v>
      </c>
      <c r="I570">
        <v>6.1715150000000003</v>
      </c>
    </row>
    <row r="571" spans="1:9" x14ac:dyDescent="0.25">
      <c r="A571">
        <v>570</v>
      </c>
      <c r="B571">
        <v>195.93055999999999</v>
      </c>
      <c r="C571">
        <v>7.8995379999999997</v>
      </c>
      <c r="H571">
        <v>183.42264</v>
      </c>
      <c r="I571">
        <v>6.1715150000000003</v>
      </c>
    </row>
    <row r="572" spans="1:9" x14ac:dyDescent="0.25">
      <c r="A572">
        <v>571</v>
      </c>
      <c r="B572">
        <v>195.93055999999999</v>
      </c>
      <c r="C572">
        <v>7.8995379999999997</v>
      </c>
      <c r="H572">
        <v>183.42264</v>
      </c>
      <c r="I572">
        <v>6.1715150000000003</v>
      </c>
    </row>
    <row r="573" spans="1:9" x14ac:dyDescent="0.25">
      <c r="A573">
        <v>572</v>
      </c>
      <c r="B573">
        <v>195.93055999999999</v>
      </c>
      <c r="C573">
        <v>7.8995379999999997</v>
      </c>
      <c r="H573">
        <v>183.42264</v>
      </c>
      <c r="I573">
        <v>6.1715150000000003</v>
      </c>
    </row>
    <row r="574" spans="1:9" x14ac:dyDescent="0.25">
      <c r="A574">
        <v>573</v>
      </c>
      <c r="B574">
        <v>195.93055999999999</v>
      </c>
      <c r="C574">
        <v>7.8995379999999997</v>
      </c>
      <c r="H574">
        <v>183.42264</v>
      </c>
      <c r="I574">
        <v>6.1715150000000003</v>
      </c>
    </row>
    <row r="575" spans="1:9" x14ac:dyDescent="0.25">
      <c r="A575">
        <v>574</v>
      </c>
      <c r="B575">
        <v>195.93055999999999</v>
      </c>
      <c r="C575">
        <v>7.8995379999999997</v>
      </c>
      <c r="H575">
        <v>183.42264</v>
      </c>
      <c r="I575">
        <v>6.1715150000000003</v>
      </c>
    </row>
    <row r="576" spans="1:9" x14ac:dyDescent="0.25">
      <c r="A576">
        <v>575</v>
      </c>
      <c r="B576">
        <v>195.93055999999999</v>
      </c>
      <c r="C576">
        <v>7.8995379999999997</v>
      </c>
      <c r="H576">
        <v>183.42264</v>
      </c>
      <c r="I576">
        <v>6.1715150000000003</v>
      </c>
    </row>
    <row r="577" spans="1:9" x14ac:dyDescent="0.25">
      <c r="A577">
        <v>576</v>
      </c>
      <c r="B577">
        <v>195.93055999999999</v>
      </c>
      <c r="C577">
        <v>7.8995379999999997</v>
      </c>
      <c r="H577">
        <v>183.42264</v>
      </c>
      <c r="I577">
        <v>6.1715150000000003</v>
      </c>
    </row>
    <row r="578" spans="1:9" x14ac:dyDescent="0.25">
      <c r="A578">
        <v>577</v>
      </c>
      <c r="B578">
        <v>195.93055999999999</v>
      </c>
      <c r="C578">
        <v>7.8995379999999997</v>
      </c>
      <c r="H578">
        <v>183.42264</v>
      </c>
      <c r="I578">
        <v>6.1715150000000003</v>
      </c>
    </row>
    <row r="579" spans="1:9" x14ac:dyDescent="0.25">
      <c r="A579">
        <v>578</v>
      </c>
      <c r="B579">
        <v>195.93055999999999</v>
      </c>
      <c r="C579">
        <v>7.8995379999999997</v>
      </c>
      <c r="H579">
        <v>183.42264</v>
      </c>
      <c r="I579">
        <v>6.1715150000000003</v>
      </c>
    </row>
    <row r="580" spans="1:9" x14ac:dyDescent="0.25">
      <c r="A580">
        <v>579</v>
      </c>
      <c r="B580">
        <v>195.907195</v>
      </c>
      <c r="C580">
        <v>7.9601980000000001</v>
      </c>
      <c r="H580">
        <v>183.42264</v>
      </c>
      <c r="I580">
        <v>6.1715150000000003</v>
      </c>
    </row>
    <row r="581" spans="1:9" x14ac:dyDescent="0.25">
      <c r="A581">
        <v>580</v>
      </c>
      <c r="H581">
        <v>183.11255499999999</v>
      </c>
      <c r="I581">
        <v>6.3114059999999998</v>
      </c>
    </row>
    <row r="582" spans="1:9" x14ac:dyDescent="0.25">
      <c r="A582">
        <v>581</v>
      </c>
      <c r="H582">
        <v>183.11255499999999</v>
      </c>
      <c r="I582">
        <v>6.3114059999999998</v>
      </c>
    </row>
    <row r="583" spans="1:9" x14ac:dyDescent="0.25">
      <c r="A583">
        <v>582</v>
      </c>
      <c r="D583">
        <v>206.00330199999999</v>
      </c>
      <c r="E583">
        <v>5.9744849999999996</v>
      </c>
    </row>
    <row r="584" spans="1:9" x14ac:dyDescent="0.25">
      <c r="A584">
        <v>583</v>
      </c>
      <c r="D584">
        <v>206.06544399999999</v>
      </c>
      <c r="E584">
        <v>6.0234110000000003</v>
      </c>
    </row>
    <row r="585" spans="1:9" x14ac:dyDescent="0.25">
      <c r="A585">
        <v>584</v>
      </c>
      <c r="D585">
        <v>206.06544399999999</v>
      </c>
      <c r="E585">
        <v>6.0234110000000003</v>
      </c>
      <c r="F585">
        <v>194.781588</v>
      </c>
      <c r="G585">
        <v>8.1902880000000007</v>
      </c>
    </row>
    <row r="586" spans="1:9" x14ac:dyDescent="0.25">
      <c r="A586">
        <v>585</v>
      </c>
      <c r="D586">
        <v>206.06544399999999</v>
      </c>
      <c r="E586">
        <v>6.0234110000000003</v>
      </c>
      <c r="F586">
        <v>195.04065900000001</v>
      </c>
      <c r="G586">
        <v>8.3438510000000008</v>
      </c>
    </row>
    <row r="587" spans="1:9" x14ac:dyDescent="0.25">
      <c r="A587">
        <v>586</v>
      </c>
      <c r="D587">
        <v>206.06544399999999</v>
      </c>
      <c r="E587">
        <v>6.0234110000000003</v>
      </c>
      <c r="F587">
        <v>195.04065900000001</v>
      </c>
      <c r="G587">
        <v>8.3438510000000008</v>
      </c>
    </row>
    <row r="588" spans="1:9" x14ac:dyDescent="0.25">
      <c r="A588">
        <v>587</v>
      </c>
      <c r="D588">
        <v>206.06544399999999</v>
      </c>
      <c r="E588">
        <v>6.0234110000000003</v>
      </c>
      <c r="F588">
        <v>195.04065900000001</v>
      </c>
      <c r="G588">
        <v>8.3438510000000008</v>
      </c>
    </row>
    <row r="589" spans="1:9" x14ac:dyDescent="0.25">
      <c r="A589">
        <v>588</v>
      </c>
      <c r="D589">
        <v>206.06544399999999</v>
      </c>
      <c r="E589">
        <v>6.0234110000000003</v>
      </c>
      <c r="F589">
        <v>195.04065900000001</v>
      </c>
      <c r="G589">
        <v>8.3438510000000008</v>
      </c>
    </row>
    <row r="590" spans="1:9" x14ac:dyDescent="0.25">
      <c r="A590">
        <v>589</v>
      </c>
      <c r="D590">
        <v>206.06544399999999</v>
      </c>
      <c r="E590">
        <v>6.0234110000000003</v>
      </c>
      <c r="F590">
        <v>195.04065900000001</v>
      </c>
      <c r="G590">
        <v>8.3438510000000008</v>
      </c>
    </row>
    <row r="591" spans="1:9" x14ac:dyDescent="0.25">
      <c r="A591">
        <v>590</v>
      </c>
      <c r="D591">
        <v>206.06544399999999</v>
      </c>
      <c r="E591">
        <v>6.0234110000000003</v>
      </c>
      <c r="F591">
        <v>195.04065900000001</v>
      </c>
      <c r="G591">
        <v>8.3438510000000008</v>
      </c>
    </row>
    <row r="592" spans="1:9" x14ac:dyDescent="0.25">
      <c r="A592">
        <v>591</v>
      </c>
      <c r="D592">
        <v>206.06544399999999</v>
      </c>
      <c r="E592">
        <v>6.0234110000000003</v>
      </c>
      <c r="F592">
        <v>195.04065900000001</v>
      </c>
      <c r="G592">
        <v>8.3438510000000008</v>
      </c>
    </row>
    <row r="593" spans="1:9" x14ac:dyDescent="0.25">
      <c r="A593">
        <v>592</v>
      </c>
      <c r="D593">
        <v>206.06544399999999</v>
      </c>
      <c r="E593">
        <v>6.0234110000000003</v>
      </c>
      <c r="F593">
        <v>195.04065900000001</v>
      </c>
      <c r="G593">
        <v>8.3438510000000008</v>
      </c>
    </row>
    <row r="594" spans="1:9" x14ac:dyDescent="0.25">
      <c r="A594">
        <v>593</v>
      </c>
      <c r="D594">
        <v>206.00330199999999</v>
      </c>
      <c r="E594">
        <v>5.9744849999999996</v>
      </c>
      <c r="F594">
        <v>195.04065900000001</v>
      </c>
      <c r="G594">
        <v>8.3438510000000008</v>
      </c>
      <c r="H594">
        <v>203.252272</v>
      </c>
      <c r="I594">
        <v>4.9859650000000002</v>
      </c>
    </row>
    <row r="595" spans="1:9" x14ac:dyDescent="0.25">
      <c r="A595">
        <v>594</v>
      </c>
      <c r="F595">
        <v>195.04065900000001</v>
      </c>
      <c r="G595">
        <v>8.3438510000000008</v>
      </c>
      <c r="H595">
        <v>203.544093</v>
      </c>
      <c r="I595">
        <v>4.8384720000000003</v>
      </c>
    </row>
    <row r="596" spans="1:9" x14ac:dyDescent="0.25">
      <c r="A596">
        <v>595</v>
      </c>
      <c r="F596">
        <v>194.781588</v>
      </c>
      <c r="G596">
        <v>8.1902880000000007</v>
      </c>
      <c r="H596">
        <v>203.544093</v>
      </c>
      <c r="I596">
        <v>4.8384720000000003</v>
      </c>
    </row>
    <row r="597" spans="1:9" x14ac:dyDescent="0.25">
      <c r="A597">
        <v>596</v>
      </c>
      <c r="B597">
        <v>216.69</v>
      </c>
      <c r="C597">
        <v>8.5211459999999999</v>
      </c>
      <c r="H597">
        <v>203.544093</v>
      </c>
      <c r="I597">
        <v>4.8384720000000003</v>
      </c>
    </row>
    <row r="598" spans="1:9" x14ac:dyDescent="0.25">
      <c r="A598">
        <v>597</v>
      </c>
      <c r="B598">
        <v>216.741198</v>
      </c>
      <c r="C598">
        <v>8.4173439999999999</v>
      </c>
      <c r="H598">
        <v>203.544093</v>
      </c>
      <c r="I598">
        <v>4.8384720000000003</v>
      </c>
    </row>
    <row r="599" spans="1:9" x14ac:dyDescent="0.25">
      <c r="A599">
        <v>598</v>
      </c>
      <c r="B599">
        <v>216.741198</v>
      </c>
      <c r="C599">
        <v>8.4173439999999999</v>
      </c>
      <c r="H599">
        <v>203.544093</v>
      </c>
      <c r="I599">
        <v>4.8384720000000003</v>
      </c>
    </row>
    <row r="600" spans="1:9" x14ac:dyDescent="0.25">
      <c r="A600">
        <v>599</v>
      </c>
      <c r="B600">
        <v>216.741198</v>
      </c>
      <c r="C600">
        <v>8.4173439999999999</v>
      </c>
      <c r="H600">
        <v>203.544093</v>
      </c>
      <c r="I600">
        <v>4.8384720000000003</v>
      </c>
    </row>
    <row r="601" spans="1:9" x14ac:dyDescent="0.25">
      <c r="A601">
        <v>600</v>
      </c>
      <c r="B601">
        <v>216.741198</v>
      </c>
      <c r="C601">
        <v>8.4173439999999999</v>
      </c>
      <c r="H601">
        <v>203.544093</v>
      </c>
      <c r="I601">
        <v>4.8384720000000003</v>
      </c>
    </row>
    <row r="602" spans="1:9" x14ac:dyDescent="0.25">
      <c r="A602">
        <v>601</v>
      </c>
      <c r="B602">
        <v>216.741198</v>
      </c>
      <c r="C602">
        <v>8.4173439999999999</v>
      </c>
      <c r="H602">
        <v>203.544093</v>
      </c>
      <c r="I602">
        <v>4.8384720000000003</v>
      </c>
    </row>
    <row r="603" spans="1:9" x14ac:dyDescent="0.25">
      <c r="A603">
        <v>602</v>
      </c>
      <c r="B603">
        <v>216.741198</v>
      </c>
      <c r="C603">
        <v>8.4173439999999999</v>
      </c>
      <c r="H603">
        <v>203.544093</v>
      </c>
      <c r="I603">
        <v>4.8384720000000003</v>
      </c>
    </row>
    <row r="604" spans="1:9" x14ac:dyDescent="0.25">
      <c r="A604">
        <v>603</v>
      </c>
      <c r="B604">
        <v>216.741198</v>
      </c>
      <c r="C604">
        <v>8.4173439999999999</v>
      </c>
      <c r="H604">
        <v>203.544093</v>
      </c>
      <c r="I604">
        <v>4.8384720000000003</v>
      </c>
    </row>
    <row r="605" spans="1:9" x14ac:dyDescent="0.25">
      <c r="A605">
        <v>604</v>
      </c>
      <c r="B605">
        <v>216.741198</v>
      </c>
      <c r="C605">
        <v>8.4173439999999999</v>
      </c>
      <c r="H605">
        <v>203.544093</v>
      </c>
      <c r="I605">
        <v>4.8384720000000003</v>
      </c>
    </row>
    <row r="606" spans="1:9" x14ac:dyDescent="0.25">
      <c r="A606">
        <v>605</v>
      </c>
      <c r="B606">
        <v>216.741198</v>
      </c>
      <c r="C606">
        <v>8.4173439999999999</v>
      </c>
      <c r="H606">
        <v>203.544093</v>
      </c>
      <c r="I606">
        <v>4.8384720000000003</v>
      </c>
    </row>
    <row r="607" spans="1:9" x14ac:dyDescent="0.25">
      <c r="A607">
        <v>606</v>
      </c>
      <c r="B607">
        <v>216.741198</v>
      </c>
      <c r="C607">
        <v>8.4173439999999999</v>
      </c>
      <c r="H607">
        <v>203.544093</v>
      </c>
      <c r="I607">
        <v>4.8878069999999996</v>
      </c>
    </row>
    <row r="608" spans="1:9" x14ac:dyDescent="0.25">
      <c r="A608">
        <v>607</v>
      </c>
      <c r="B608">
        <v>216.741198</v>
      </c>
      <c r="C608">
        <v>8.4173439999999999</v>
      </c>
      <c r="H608">
        <v>203.252272</v>
      </c>
      <c r="I608">
        <v>4.9859650000000002</v>
      </c>
    </row>
    <row r="609" spans="1:9" x14ac:dyDescent="0.25">
      <c r="A609">
        <v>608</v>
      </c>
      <c r="B609">
        <v>216.69</v>
      </c>
      <c r="C609">
        <v>8.5211459999999999</v>
      </c>
    </row>
    <row r="610" spans="1:9" x14ac:dyDescent="0.25">
      <c r="A610">
        <v>609</v>
      </c>
      <c r="D610">
        <v>224.86838599999999</v>
      </c>
      <c r="E610">
        <v>6.820157</v>
      </c>
    </row>
    <row r="611" spans="1:9" x14ac:dyDescent="0.25">
      <c r="A611">
        <v>610</v>
      </c>
      <c r="D611">
        <v>225.01848899999999</v>
      </c>
      <c r="E611">
        <v>6.8044269999999996</v>
      </c>
      <c r="F611">
        <v>214.79052100000001</v>
      </c>
      <c r="G611">
        <v>8.6899479999999993</v>
      </c>
    </row>
    <row r="612" spans="1:9" x14ac:dyDescent="0.25">
      <c r="A612">
        <v>611</v>
      </c>
      <c r="D612">
        <v>225.01848899999999</v>
      </c>
      <c r="E612">
        <v>6.8044269999999996</v>
      </c>
      <c r="F612">
        <v>214.772865</v>
      </c>
      <c r="G612">
        <v>8.6693739999999995</v>
      </c>
    </row>
    <row r="613" spans="1:9" x14ac:dyDescent="0.25">
      <c r="A613">
        <v>612</v>
      </c>
      <c r="D613">
        <v>225.01848899999999</v>
      </c>
      <c r="E613">
        <v>6.8044269999999996</v>
      </c>
      <c r="F613">
        <v>214.772865</v>
      </c>
      <c r="G613">
        <v>8.6693739999999995</v>
      </c>
    </row>
    <row r="614" spans="1:9" x14ac:dyDescent="0.25">
      <c r="A614">
        <v>613</v>
      </c>
      <c r="D614">
        <v>225.01848899999999</v>
      </c>
      <c r="E614">
        <v>6.8044269999999996</v>
      </c>
      <c r="F614">
        <v>214.772865</v>
      </c>
      <c r="G614">
        <v>8.7197399999999998</v>
      </c>
    </row>
    <row r="615" spans="1:9" x14ac:dyDescent="0.25">
      <c r="A615">
        <v>614</v>
      </c>
      <c r="D615">
        <v>225.01848899999999</v>
      </c>
      <c r="E615">
        <v>6.8044269999999996</v>
      </c>
      <c r="F615">
        <v>214.772865</v>
      </c>
      <c r="G615">
        <v>8.7197399999999998</v>
      </c>
    </row>
    <row r="616" spans="1:9" x14ac:dyDescent="0.25">
      <c r="A616">
        <v>615</v>
      </c>
      <c r="D616">
        <v>225.01848899999999</v>
      </c>
      <c r="E616">
        <v>6.8044269999999996</v>
      </c>
      <c r="F616">
        <v>214.772865</v>
      </c>
      <c r="G616">
        <v>8.7197399999999998</v>
      </c>
    </row>
    <row r="617" spans="1:9" x14ac:dyDescent="0.25">
      <c r="A617">
        <v>616</v>
      </c>
      <c r="D617">
        <v>225.01848899999999</v>
      </c>
      <c r="E617">
        <v>6.8044269999999996</v>
      </c>
      <c r="F617">
        <v>214.772865</v>
      </c>
      <c r="G617">
        <v>8.7197399999999998</v>
      </c>
    </row>
    <row r="618" spans="1:9" x14ac:dyDescent="0.25">
      <c r="A618">
        <v>617</v>
      </c>
      <c r="D618">
        <v>225.01848899999999</v>
      </c>
      <c r="E618">
        <v>6.8044269999999996</v>
      </c>
      <c r="F618">
        <v>214.772865</v>
      </c>
      <c r="G618">
        <v>8.7197399999999998</v>
      </c>
    </row>
    <row r="619" spans="1:9" x14ac:dyDescent="0.25">
      <c r="A619">
        <v>618</v>
      </c>
      <c r="D619">
        <v>225.01848899999999</v>
      </c>
      <c r="E619">
        <v>6.8044269999999996</v>
      </c>
      <c r="F619">
        <v>214.772865</v>
      </c>
      <c r="G619">
        <v>8.7197399999999998</v>
      </c>
    </row>
    <row r="620" spans="1:9" x14ac:dyDescent="0.25">
      <c r="A620">
        <v>619</v>
      </c>
      <c r="D620">
        <v>225.01848899999999</v>
      </c>
      <c r="E620">
        <v>6.8044269999999996</v>
      </c>
      <c r="F620">
        <v>214.772865</v>
      </c>
      <c r="G620">
        <v>8.7197399999999998</v>
      </c>
    </row>
    <row r="621" spans="1:9" x14ac:dyDescent="0.25">
      <c r="A621">
        <v>620</v>
      </c>
      <c r="D621">
        <v>225.01848899999999</v>
      </c>
      <c r="E621">
        <v>6.8044269999999996</v>
      </c>
      <c r="F621">
        <v>214.772865</v>
      </c>
      <c r="G621">
        <v>8.7197399999999998</v>
      </c>
    </row>
    <row r="622" spans="1:9" x14ac:dyDescent="0.25">
      <c r="A622">
        <v>621</v>
      </c>
      <c r="D622">
        <v>224.86838599999999</v>
      </c>
      <c r="E622">
        <v>6.820157</v>
      </c>
      <c r="F622">
        <v>214.772865</v>
      </c>
      <c r="G622">
        <v>8.7197399999999998</v>
      </c>
      <c r="H622">
        <v>222.452552</v>
      </c>
      <c r="I622">
        <v>6.0711979999999999</v>
      </c>
    </row>
    <row r="623" spans="1:9" x14ac:dyDescent="0.25">
      <c r="A623">
        <v>622</v>
      </c>
      <c r="F623">
        <v>214.772865</v>
      </c>
      <c r="G623">
        <v>8.7197399999999998</v>
      </c>
      <c r="H623">
        <v>222.64630299999999</v>
      </c>
      <c r="I623">
        <v>5.796354</v>
      </c>
    </row>
    <row r="624" spans="1:9" x14ac:dyDescent="0.25">
      <c r="A624">
        <v>623</v>
      </c>
      <c r="B624">
        <v>234.68755099999998</v>
      </c>
      <c r="C624">
        <v>9.0384890000000002</v>
      </c>
      <c r="F624">
        <v>214.79052100000001</v>
      </c>
      <c r="G624">
        <v>8.6899479999999993</v>
      </c>
      <c r="H624">
        <v>222.64630299999999</v>
      </c>
      <c r="I624">
        <v>5.796354</v>
      </c>
    </row>
    <row r="625" spans="1:9" x14ac:dyDescent="0.25">
      <c r="A625">
        <v>624</v>
      </c>
      <c r="B625">
        <v>234.75937400000001</v>
      </c>
      <c r="C625">
        <v>9.0221870000000006</v>
      </c>
      <c r="H625">
        <v>222.64630299999999</v>
      </c>
      <c r="I625">
        <v>5.796354</v>
      </c>
    </row>
    <row r="626" spans="1:9" x14ac:dyDescent="0.25">
      <c r="A626">
        <v>625</v>
      </c>
      <c r="B626">
        <v>234.75937400000001</v>
      </c>
      <c r="C626">
        <v>9.0221870000000006</v>
      </c>
      <c r="H626">
        <v>222.64630299999999</v>
      </c>
      <c r="I626">
        <v>5.796354</v>
      </c>
    </row>
    <row r="627" spans="1:9" x14ac:dyDescent="0.25">
      <c r="A627">
        <v>626</v>
      </c>
      <c r="B627">
        <v>234.75937400000001</v>
      </c>
      <c r="C627">
        <v>9.0221870000000006</v>
      </c>
      <c r="H627">
        <v>222.64630299999999</v>
      </c>
      <c r="I627">
        <v>5.796354</v>
      </c>
    </row>
    <row r="628" spans="1:9" x14ac:dyDescent="0.25">
      <c r="A628">
        <v>627</v>
      </c>
      <c r="B628">
        <v>234.75937400000001</v>
      </c>
      <c r="C628">
        <v>9.0221870000000006</v>
      </c>
      <c r="H628">
        <v>222.64630299999999</v>
      </c>
      <c r="I628">
        <v>5.796354</v>
      </c>
    </row>
    <row r="629" spans="1:9" x14ac:dyDescent="0.25">
      <c r="A629">
        <v>628</v>
      </c>
      <c r="B629">
        <v>234.75937400000001</v>
      </c>
      <c r="C629">
        <v>9.0221870000000006</v>
      </c>
      <c r="H629">
        <v>222.64630299999999</v>
      </c>
      <c r="I629">
        <v>5.796354</v>
      </c>
    </row>
    <row r="630" spans="1:9" x14ac:dyDescent="0.25">
      <c r="A630">
        <v>629</v>
      </c>
      <c r="B630">
        <v>234.75937400000001</v>
      </c>
      <c r="C630">
        <v>9.0221870000000006</v>
      </c>
      <c r="H630">
        <v>222.64630299999999</v>
      </c>
      <c r="I630">
        <v>5.796354</v>
      </c>
    </row>
    <row r="631" spans="1:9" x14ac:dyDescent="0.25">
      <c r="A631">
        <v>630</v>
      </c>
      <c r="B631">
        <v>234.75937400000001</v>
      </c>
      <c r="C631">
        <v>9.0221870000000006</v>
      </c>
      <c r="H631">
        <v>222.64630299999999</v>
      </c>
      <c r="I631">
        <v>5.796354</v>
      </c>
    </row>
    <row r="632" spans="1:9" x14ac:dyDescent="0.25">
      <c r="A632">
        <v>631</v>
      </c>
      <c r="B632">
        <v>234.75937400000001</v>
      </c>
      <c r="C632">
        <v>9.0221870000000006</v>
      </c>
      <c r="H632">
        <v>222.64630299999999</v>
      </c>
      <c r="I632">
        <v>5.796354</v>
      </c>
    </row>
    <row r="633" spans="1:9" x14ac:dyDescent="0.25">
      <c r="A633">
        <v>632</v>
      </c>
      <c r="B633">
        <v>234.75937400000001</v>
      </c>
      <c r="C633">
        <v>9.0221870000000006</v>
      </c>
      <c r="H633">
        <v>222.64630299999999</v>
      </c>
      <c r="I633">
        <v>5.796354</v>
      </c>
    </row>
    <row r="634" spans="1:9" x14ac:dyDescent="0.25">
      <c r="A634">
        <v>633</v>
      </c>
      <c r="B634">
        <v>234.75937400000001</v>
      </c>
      <c r="C634">
        <v>9.0221870000000006</v>
      </c>
      <c r="H634">
        <v>222.64630299999999</v>
      </c>
      <c r="I634">
        <v>5.796354</v>
      </c>
    </row>
    <row r="635" spans="1:9" x14ac:dyDescent="0.25">
      <c r="A635">
        <v>634</v>
      </c>
      <c r="B635">
        <v>234.75937400000001</v>
      </c>
      <c r="C635">
        <v>9.0221870000000006</v>
      </c>
      <c r="H635">
        <v>222.452552</v>
      </c>
      <c r="I635">
        <v>6.0711979999999999</v>
      </c>
    </row>
    <row r="636" spans="1:9" x14ac:dyDescent="0.25">
      <c r="A636">
        <v>635</v>
      </c>
      <c r="B636">
        <v>234.68755099999998</v>
      </c>
      <c r="C636">
        <v>9.0384890000000002</v>
      </c>
      <c r="H636">
        <v>222.452552</v>
      </c>
      <c r="I636">
        <v>6.0711979999999999</v>
      </c>
    </row>
    <row r="637" spans="1:9" x14ac:dyDescent="0.25">
      <c r="A637">
        <v>636</v>
      </c>
    </row>
    <row r="638" spans="1:9" x14ac:dyDescent="0.25">
      <c r="A638">
        <v>637</v>
      </c>
      <c r="D638">
        <v>246.06229400000001</v>
      </c>
      <c r="E638">
        <v>7.2477090000000004</v>
      </c>
    </row>
    <row r="639" spans="1:9" x14ac:dyDescent="0.25">
      <c r="A639">
        <v>638</v>
      </c>
      <c r="D639">
        <v>246.115364</v>
      </c>
      <c r="E639">
        <v>7.2076560000000001</v>
      </c>
      <c r="F639">
        <v>233.107551</v>
      </c>
      <c r="G639">
        <v>9.2054170000000006</v>
      </c>
    </row>
    <row r="640" spans="1:9" x14ac:dyDescent="0.25">
      <c r="A640">
        <v>639</v>
      </c>
      <c r="D640">
        <v>246.115364</v>
      </c>
      <c r="E640">
        <v>7.2076560000000001</v>
      </c>
      <c r="F640">
        <v>233.29572999999999</v>
      </c>
      <c r="G640">
        <v>9.375</v>
      </c>
    </row>
    <row r="641" spans="1:9" x14ac:dyDescent="0.25">
      <c r="A641">
        <v>640</v>
      </c>
      <c r="D641">
        <v>246.115364</v>
      </c>
      <c r="E641">
        <v>7.2076560000000001</v>
      </c>
      <c r="F641">
        <v>233.29572999999999</v>
      </c>
      <c r="G641">
        <v>9.375</v>
      </c>
    </row>
    <row r="642" spans="1:9" x14ac:dyDescent="0.25">
      <c r="A642">
        <v>641</v>
      </c>
      <c r="D642">
        <v>246.115364</v>
      </c>
      <c r="E642">
        <v>7.2076560000000001</v>
      </c>
      <c r="F642">
        <v>233.29572999999999</v>
      </c>
      <c r="G642">
        <v>9.375</v>
      </c>
    </row>
    <row r="643" spans="1:9" x14ac:dyDescent="0.25">
      <c r="A643">
        <v>642</v>
      </c>
      <c r="D643">
        <v>246.115364</v>
      </c>
      <c r="E643">
        <v>7.2076560000000001</v>
      </c>
      <c r="F643">
        <v>233.29572999999999</v>
      </c>
      <c r="G643">
        <v>9.375</v>
      </c>
    </row>
    <row r="644" spans="1:9" x14ac:dyDescent="0.25">
      <c r="A644">
        <v>643</v>
      </c>
      <c r="D644">
        <v>246.115364</v>
      </c>
      <c r="E644">
        <v>7.2076560000000001</v>
      </c>
      <c r="F644">
        <v>233.29572999999999</v>
      </c>
      <c r="G644">
        <v>9.375</v>
      </c>
    </row>
    <row r="645" spans="1:9" x14ac:dyDescent="0.25">
      <c r="A645">
        <v>644</v>
      </c>
      <c r="D645">
        <v>246.115364</v>
      </c>
      <c r="E645">
        <v>7.2076560000000001</v>
      </c>
      <c r="F645">
        <v>233.29572999999999</v>
      </c>
      <c r="G645">
        <v>9.375</v>
      </c>
    </row>
    <row r="646" spans="1:9" x14ac:dyDescent="0.25">
      <c r="A646">
        <v>645</v>
      </c>
      <c r="D646">
        <v>246.115364</v>
      </c>
      <c r="E646">
        <v>7.2076560000000001</v>
      </c>
      <c r="F646">
        <v>233.29572999999999</v>
      </c>
      <c r="G646">
        <v>9.375</v>
      </c>
    </row>
    <row r="647" spans="1:9" x14ac:dyDescent="0.25">
      <c r="A647">
        <v>646</v>
      </c>
      <c r="D647">
        <v>246.115364</v>
      </c>
      <c r="E647">
        <v>7.2076560000000001</v>
      </c>
      <c r="F647">
        <v>233.29572999999999</v>
      </c>
      <c r="G647">
        <v>9.375</v>
      </c>
    </row>
    <row r="648" spans="1:9" x14ac:dyDescent="0.25">
      <c r="A648">
        <v>647</v>
      </c>
      <c r="D648">
        <v>246.115364</v>
      </c>
      <c r="E648">
        <v>7.2076560000000001</v>
      </c>
      <c r="F648">
        <v>233.29572999999999</v>
      </c>
      <c r="G648">
        <v>9.375</v>
      </c>
    </row>
    <row r="649" spans="1:9" x14ac:dyDescent="0.25">
      <c r="A649">
        <v>648</v>
      </c>
      <c r="D649">
        <v>246.115364</v>
      </c>
      <c r="E649">
        <v>7.2076560000000001</v>
      </c>
      <c r="F649">
        <v>233.29572999999999</v>
      </c>
      <c r="G649">
        <v>9.375</v>
      </c>
    </row>
    <row r="650" spans="1:9" x14ac:dyDescent="0.25">
      <c r="A650">
        <v>649</v>
      </c>
      <c r="D650">
        <v>246.115364</v>
      </c>
      <c r="E650">
        <v>7.2076560000000001</v>
      </c>
      <c r="F650">
        <v>233.29572999999999</v>
      </c>
      <c r="G650">
        <v>9.375</v>
      </c>
    </row>
    <row r="651" spans="1:9" x14ac:dyDescent="0.25">
      <c r="A651">
        <v>650</v>
      </c>
      <c r="D651">
        <v>246.06229400000001</v>
      </c>
      <c r="E651">
        <v>7.2477090000000004</v>
      </c>
      <c r="F651">
        <v>233.29572999999999</v>
      </c>
      <c r="G651">
        <v>9.375</v>
      </c>
    </row>
    <row r="652" spans="1:9" x14ac:dyDescent="0.25">
      <c r="A652">
        <v>651</v>
      </c>
      <c r="B652">
        <v>256.69156199999998</v>
      </c>
      <c r="C652">
        <v>8.6683859999999999</v>
      </c>
      <c r="F652">
        <v>233.107551</v>
      </c>
      <c r="G652">
        <v>9.2054170000000006</v>
      </c>
      <c r="H652">
        <v>243.62203199999999</v>
      </c>
      <c r="I652">
        <v>6.7896349999999996</v>
      </c>
    </row>
    <row r="653" spans="1:9" x14ac:dyDescent="0.25">
      <c r="A653">
        <v>652</v>
      </c>
      <c r="B653">
        <v>256.714271</v>
      </c>
      <c r="C653">
        <v>8.6693739999999995</v>
      </c>
      <c r="F653">
        <v>233.107551</v>
      </c>
      <c r="G653">
        <v>9.2054170000000006</v>
      </c>
      <c r="H653">
        <v>243.79369700000001</v>
      </c>
      <c r="I653">
        <v>6.6532289999999996</v>
      </c>
    </row>
    <row r="654" spans="1:9" x14ac:dyDescent="0.25">
      <c r="A654">
        <v>653</v>
      </c>
      <c r="B654">
        <v>256.714271</v>
      </c>
      <c r="C654">
        <v>8.6693739999999995</v>
      </c>
      <c r="H654">
        <v>243.79369700000001</v>
      </c>
      <c r="I654">
        <v>6.6532289999999996</v>
      </c>
    </row>
    <row r="655" spans="1:9" x14ac:dyDescent="0.25">
      <c r="A655">
        <v>654</v>
      </c>
      <c r="B655">
        <v>256.714271</v>
      </c>
      <c r="C655">
        <v>8.6693739999999995</v>
      </c>
      <c r="H655">
        <v>243.79369700000001</v>
      </c>
      <c r="I655">
        <v>6.6532289999999996</v>
      </c>
    </row>
    <row r="656" spans="1:9" x14ac:dyDescent="0.25">
      <c r="A656">
        <v>655</v>
      </c>
      <c r="B656">
        <v>256.714271</v>
      </c>
      <c r="C656">
        <v>8.6693739999999995</v>
      </c>
      <c r="H656">
        <v>243.79369700000001</v>
      </c>
      <c r="I656">
        <v>6.6532289999999996</v>
      </c>
    </row>
    <row r="657" spans="1:9" x14ac:dyDescent="0.25">
      <c r="A657">
        <v>656</v>
      </c>
      <c r="B657">
        <v>256.714271</v>
      </c>
      <c r="C657">
        <v>8.6693739999999995</v>
      </c>
      <c r="H657">
        <v>243.79369700000001</v>
      </c>
      <c r="I657">
        <v>6.6532289999999996</v>
      </c>
    </row>
    <row r="658" spans="1:9" x14ac:dyDescent="0.25">
      <c r="A658">
        <v>657</v>
      </c>
      <c r="B658">
        <v>256.714271</v>
      </c>
      <c r="C658">
        <v>8.7197399999999998</v>
      </c>
      <c r="H658">
        <v>243.79369700000001</v>
      </c>
      <c r="I658">
        <v>6.6532289999999996</v>
      </c>
    </row>
    <row r="659" spans="1:9" x14ac:dyDescent="0.25">
      <c r="A659">
        <v>658</v>
      </c>
      <c r="B659">
        <v>256.714271</v>
      </c>
      <c r="C659">
        <v>8.7197399999999998</v>
      </c>
      <c r="H659">
        <v>243.79369700000001</v>
      </c>
      <c r="I659">
        <v>6.6532289999999996</v>
      </c>
    </row>
    <row r="660" spans="1:9" x14ac:dyDescent="0.25">
      <c r="A660">
        <v>659</v>
      </c>
      <c r="B660">
        <v>256.714271</v>
      </c>
      <c r="C660">
        <v>8.7197399999999998</v>
      </c>
      <c r="H660">
        <v>243.79369700000001</v>
      </c>
      <c r="I660">
        <v>6.6532289999999996</v>
      </c>
    </row>
    <row r="661" spans="1:9" x14ac:dyDescent="0.25">
      <c r="A661">
        <v>660</v>
      </c>
      <c r="B661">
        <v>256.714271</v>
      </c>
      <c r="C661">
        <v>8.7197399999999998</v>
      </c>
      <c r="H661">
        <v>243.79369700000001</v>
      </c>
      <c r="I661">
        <v>6.6532289999999996</v>
      </c>
    </row>
    <row r="662" spans="1:9" x14ac:dyDescent="0.25">
      <c r="A662">
        <v>661</v>
      </c>
      <c r="B662">
        <v>256.714271</v>
      </c>
      <c r="C662">
        <v>8.7197399999999998</v>
      </c>
      <c r="H662">
        <v>243.79369700000001</v>
      </c>
      <c r="I662">
        <v>6.6532289999999996</v>
      </c>
    </row>
    <row r="663" spans="1:9" x14ac:dyDescent="0.25">
      <c r="A663">
        <v>662</v>
      </c>
      <c r="B663">
        <v>256.714271</v>
      </c>
      <c r="C663">
        <v>8.7197399999999998</v>
      </c>
      <c r="H663">
        <v>243.79369700000001</v>
      </c>
      <c r="I663">
        <v>6.6532289999999996</v>
      </c>
    </row>
    <row r="664" spans="1:9" x14ac:dyDescent="0.25">
      <c r="A664">
        <v>663</v>
      </c>
      <c r="B664">
        <v>256.714271</v>
      </c>
      <c r="C664">
        <v>8.7197399999999998</v>
      </c>
      <c r="H664">
        <v>243.79369700000001</v>
      </c>
      <c r="I664">
        <v>6.6532289999999996</v>
      </c>
    </row>
    <row r="665" spans="1:9" x14ac:dyDescent="0.25">
      <c r="A665">
        <v>664</v>
      </c>
      <c r="B665">
        <v>256.714271</v>
      </c>
      <c r="C665">
        <v>8.7197399999999998</v>
      </c>
      <c r="H665">
        <v>243.79369700000001</v>
      </c>
      <c r="I665">
        <v>6.6532289999999996</v>
      </c>
    </row>
    <row r="666" spans="1:9" x14ac:dyDescent="0.25">
      <c r="A666">
        <v>665</v>
      </c>
      <c r="B666">
        <v>256.69156199999998</v>
      </c>
      <c r="C666">
        <v>8.6683859999999999</v>
      </c>
      <c r="D666">
        <v>266.31062299999996</v>
      </c>
      <c r="E666">
        <v>7.1542180000000002</v>
      </c>
      <c r="H666">
        <v>243.79369700000001</v>
      </c>
      <c r="I666">
        <v>6.6532289999999996</v>
      </c>
    </row>
    <row r="667" spans="1:9" x14ac:dyDescent="0.25">
      <c r="A667">
        <v>666</v>
      </c>
      <c r="D667">
        <v>266.40473900000001</v>
      </c>
      <c r="E667">
        <v>7.1068749999999996</v>
      </c>
      <c r="H667">
        <v>243.62203199999999</v>
      </c>
      <c r="I667">
        <v>6.7896349999999996</v>
      </c>
    </row>
    <row r="668" spans="1:9" x14ac:dyDescent="0.25">
      <c r="A668">
        <v>667</v>
      </c>
      <c r="D668">
        <v>266.40473900000001</v>
      </c>
      <c r="E668">
        <v>7.1068749999999996</v>
      </c>
    </row>
    <row r="669" spans="1:9" x14ac:dyDescent="0.25">
      <c r="A669">
        <v>668</v>
      </c>
      <c r="D669">
        <v>266.40473900000001</v>
      </c>
      <c r="E669">
        <v>7.1068749999999996</v>
      </c>
    </row>
    <row r="670" spans="1:9" x14ac:dyDescent="0.25">
      <c r="A670">
        <v>669</v>
      </c>
      <c r="D670">
        <v>266.40473900000001</v>
      </c>
      <c r="E670">
        <v>7.1068749999999996</v>
      </c>
      <c r="F670">
        <v>254.74406399999998</v>
      </c>
      <c r="G670">
        <v>9.8521350000000005</v>
      </c>
    </row>
    <row r="671" spans="1:9" x14ac:dyDescent="0.25">
      <c r="A671">
        <v>670</v>
      </c>
      <c r="D671">
        <v>266.40473900000001</v>
      </c>
      <c r="E671">
        <v>7.1068749999999996</v>
      </c>
      <c r="F671">
        <v>254.84687399999999</v>
      </c>
      <c r="G671">
        <v>9.9294270000000004</v>
      </c>
    </row>
    <row r="672" spans="1:9" x14ac:dyDescent="0.25">
      <c r="A672">
        <v>671</v>
      </c>
      <c r="D672">
        <v>266.40473900000001</v>
      </c>
      <c r="E672">
        <v>7.1068749999999996</v>
      </c>
      <c r="F672">
        <v>254.84687399999999</v>
      </c>
      <c r="G672">
        <v>9.9294270000000004</v>
      </c>
    </row>
    <row r="673" spans="1:11" x14ac:dyDescent="0.25">
      <c r="A673">
        <v>672</v>
      </c>
      <c r="D673">
        <v>266.40473900000001</v>
      </c>
      <c r="E673">
        <v>7.1068749999999996</v>
      </c>
      <c r="F673">
        <v>254.84687399999999</v>
      </c>
      <c r="G673">
        <v>9.9294270000000004</v>
      </c>
    </row>
    <row r="674" spans="1:11" x14ac:dyDescent="0.25">
      <c r="A674">
        <v>673</v>
      </c>
      <c r="D674">
        <v>266.40473900000001</v>
      </c>
      <c r="E674">
        <v>7.1068749999999996</v>
      </c>
      <c r="F674">
        <v>254.84687399999999</v>
      </c>
      <c r="G674">
        <v>9.9294270000000004</v>
      </c>
    </row>
    <row r="675" spans="1:11" x14ac:dyDescent="0.25">
      <c r="A675">
        <v>674</v>
      </c>
      <c r="D675">
        <v>266.40473900000001</v>
      </c>
      <c r="E675">
        <v>7.1068749999999996</v>
      </c>
      <c r="F675">
        <v>254.84687399999999</v>
      </c>
      <c r="G675">
        <v>9.9294270000000004</v>
      </c>
    </row>
    <row r="676" spans="1:11" x14ac:dyDescent="0.25">
      <c r="A676">
        <v>675</v>
      </c>
      <c r="D676">
        <v>266.40473900000001</v>
      </c>
      <c r="E676">
        <v>7.1068749999999996</v>
      </c>
      <c r="F676">
        <v>254.84687399999999</v>
      </c>
      <c r="G676">
        <v>9.9294270000000004</v>
      </c>
    </row>
    <row r="677" spans="1:11" x14ac:dyDescent="0.25">
      <c r="A677">
        <v>676</v>
      </c>
      <c r="D677">
        <v>266.40473900000001</v>
      </c>
      <c r="E677">
        <v>7.1068749999999996</v>
      </c>
      <c r="F677">
        <v>254.84687399999999</v>
      </c>
      <c r="G677">
        <v>9.9294270000000004</v>
      </c>
    </row>
    <row r="678" spans="1:11" x14ac:dyDescent="0.25">
      <c r="A678">
        <v>677</v>
      </c>
      <c r="D678">
        <v>266.40473900000001</v>
      </c>
      <c r="E678">
        <v>7.1068749999999996</v>
      </c>
      <c r="F678">
        <v>254.84687399999999</v>
      </c>
      <c r="G678">
        <v>9.9294270000000004</v>
      </c>
    </row>
    <row r="679" spans="1:11" x14ac:dyDescent="0.25">
      <c r="A679">
        <v>678</v>
      </c>
      <c r="D679">
        <v>266.40473900000001</v>
      </c>
      <c r="E679">
        <v>7.1068749999999996</v>
      </c>
      <c r="F679">
        <v>254.84687399999999</v>
      </c>
      <c r="G679">
        <v>9.9294270000000004</v>
      </c>
    </row>
    <row r="680" spans="1:11" x14ac:dyDescent="0.25">
      <c r="A680">
        <v>679</v>
      </c>
      <c r="D680">
        <v>266.40473900000001</v>
      </c>
      <c r="E680">
        <v>7.1068749999999996</v>
      </c>
      <c r="F680">
        <v>254.84687399999999</v>
      </c>
      <c r="G680">
        <v>9.9294270000000004</v>
      </c>
    </row>
    <row r="681" spans="1:11" x14ac:dyDescent="0.25">
      <c r="A681">
        <v>680</v>
      </c>
      <c r="D681">
        <v>266.40473900000001</v>
      </c>
      <c r="E681">
        <v>7.1068749999999996</v>
      </c>
      <c r="F681">
        <v>254.84687399999999</v>
      </c>
      <c r="G681">
        <v>9.9798439999999999</v>
      </c>
    </row>
    <row r="682" spans="1:11" x14ac:dyDescent="0.25">
      <c r="A682">
        <v>681</v>
      </c>
      <c r="B682">
        <v>275.30895599999997</v>
      </c>
      <c r="C682">
        <v>7.5079690000000001</v>
      </c>
      <c r="D682">
        <v>266.31062299999996</v>
      </c>
      <c r="E682">
        <v>7.1542180000000002</v>
      </c>
      <c r="F682">
        <v>254.84687399999999</v>
      </c>
      <c r="G682">
        <v>9.9798439999999999</v>
      </c>
      <c r="H682">
        <v>263.48197900000002</v>
      </c>
      <c r="I682">
        <v>6.7070309999999997</v>
      </c>
    </row>
    <row r="683" spans="1:11" x14ac:dyDescent="0.25">
      <c r="A683">
        <v>682</v>
      </c>
      <c r="B683">
        <v>275.28765399999997</v>
      </c>
      <c r="C683">
        <v>7.6108849999999997</v>
      </c>
      <c r="F683">
        <v>254.84687399999999</v>
      </c>
      <c r="G683">
        <v>9.9798439999999999</v>
      </c>
      <c r="H683">
        <v>263.48197900000002</v>
      </c>
      <c r="I683">
        <v>6.7070309999999997</v>
      </c>
    </row>
    <row r="684" spans="1:11" x14ac:dyDescent="0.25">
      <c r="A684">
        <v>683</v>
      </c>
      <c r="B684">
        <v>275.28765399999997</v>
      </c>
      <c r="C684">
        <v>7.6108849999999997</v>
      </c>
      <c r="F684">
        <v>254.74406399999998</v>
      </c>
      <c r="G684">
        <v>9.8521350000000005</v>
      </c>
      <c r="H684">
        <v>263.48197900000002</v>
      </c>
      <c r="I684">
        <v>6.7070309999999997</v>
      </c>
    </row>
    <row r="685" spans="1:11" x14ac:dyDescent="0.25">
      <c r="A685">
        <v>684</v>
      </c>
      <c r="B685">
        <v>275.28765399999997</v>
      </c>
      <c r="C685">
        <v>7.6108849999999997</v>
      </c>
      <c r="H685">
        <v>263.48197900000002</v>
      </c>
      <c r="I685">
        <v>6.7070309999999997</v>
      </c>
    </row>
    <row r="686" spans="1:11" x14ac:dyDescent="0.25">
      <c r="A686">
        <v>685</v>
      </c>
      <c r="B686">
        <v>275.30895599999997</v>
      </c>
      <c r="C686">
        <v>7.5079690000000001</v>
      </c>
      <c r="H686">
        <v>263.48197900000002</v>
      </c>
      <c r="I686">
        <v>6.7070309999999997</v>
      </c>
    </row>
    <row r="687" spans="1:11" x14ac:dyDescent="0.25">
      <c r="A687">
        <v>686</v>
      </c>
      <c r="B687">
        <v>275.30895599999997</v>
      </c>
      <c r="C687">
        <v>7.5079690000000001</v>
      </c>
      <c r="H687">
        <v>263.48197900000002</v>
      </c>
      <c r="I687">
        <v>6.7070309999999997</v>
      </c>
      <c r="J687">
        <v>236.27781300000001</v>
      </c>
      <c r="K687">
        <v>14.453125</v>
      </c>
    </row>
    <row r="688" spans="1:1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1" x14ac:dyDescent="0.25">
      <c r="A705">
        <v>704</v>
      </c>
    </row>
    <row r="706" spans="1:11" x14ac:dyDescent="0.25">
      <c r="A706">
        <v>705</v>
      </c>
    </row>
    <row r="707" spans="1:11" x14ac:dyDescent="0.25">
      <c r="A707">
        <v>706</v>
      </c>
    </row>
    <row r="708" spans="1:11" x14ac:dyDescent="0.25">
      <c r="A708">
        <v>707</v>
      </c>
    </row>
    <row r="709" spans="1:11" x14ac:dyDescent="0.25">
      <c r="A709">
        <v>708</v>
      </c>
    </row>
    <row r="710" spans="1:11" x14ac:dyDescent="0.25">
      <c r="A710">
        <v>709</v>
      </c>
    </row>
    <row r="711" spans="1:11" x14ac:dyDescent="0.25">
      <c r="A711">
        <v>710</v>
      </c>
    </row>
    <row r="712" spans="1:11" x14ac:dyDescent="0.25">
      <c r="A712">
        <v>711</v>
      </c>
    </row>
    <row r="713" spans="1:11" x14ac:dyDescent="0.25">
      <c r="A713">
        <v>712</v>
      </c>
    </row>
    <row r="714" spans="1:11" x14ac:dyDescent="0.25">
      <c r="A714">
        <v>713</v>
      </c>
    </row>
    <row r="715" spans="1:11" x14ac:dyDescent="0.25">
      <c r="A715">
        <v>714</v>
      </c>
    </row>
    <row r="716" spans="1:11" x14ac:dyDescent="0.25">
      <c r="A716">
        <v>715</v>
      </c>
    </row>
    <row r="717" spans="1:11" x14ac:dyDescent="0.25">
      <c r="A717">
        <v>716</v>
      </c>
    </row>
    <row r="718" spans="1:11" x14ac:dyDescent="0.25">
      <c r="A718">
        <v>717</v>
      </c>
    </row>
    <row r="719" spans="1:11" x14ac:dyDescent="0.25">
      <c r="A719">
        <v>718</v>
      </c>
    </row>
    <row r="720" spans="1:11" x14ac:dyDescent="0.25">
      <c r="A720">
        <v>719</v>
      </c>
      <c r="J720">
        <v>38.377308000000014</v>
      </c>
      <c r="K720">
        <v>13.901381000000001</v>
      </c>
    </row>
    <row r="721" spans="1:9" x14ac:dyDescent="0.25">
      <c r="A721">
        <v>720</v>
      </c>
      <c r="D721">
        <v>69.349318000000011</v>
      </c>
      <c r="E721">
        <v>7.6020899999999996</v>
      </c>
      <c r="H721">
        <v>55.603538000000007</v>
      </c>
      <c r="I721">
        <v>6.7891779999999997</v>
      </c>
    </row>
    <row r="722" spans="1:9" x14ac:dyDescent="0.25">
      <c r="A722">
        <v>721</v>
      </c>
      <c r="D722">
        <v>69.349318000000011</v>
      </c>
      <c r="E722">
        <v>7.6020899999999996</v>
      </c>
      <c r="H722">
        <v>55.712109000000012</v>
      </c>
      <c r="I722">
        <v>6.6289020000000001</v>
      </c>
    </row>
    <row r="723" spans="1:9" x14ac:dyDescent="0.25">
      <c r="A723">
        <v>722</v>
      </c>
      <c r="D723">
        <v>69.349318000000011</v>
      </c>
      <c r="E723">
        <v>7.6020899999999996</v>
      </c>
      <c r="H723">
        <v>55.712109000000012</v>
      </c>
      <c r="I723">
        <v>6.6289020000000001</v>
      </c>
    </row>
    <row r="724" spans="1:9" x14ac:dyDescent="0.25">
      <c r="A724">
        <v>723</v>
      </c>
      <c r="D724">
        <v>69.349318000000011</v>
      </c>
      <c r="E724">
        <v>7.6020899999999996</v>
      </c>
      <c r="H724">
        <v>55.712109000000012</v>
      </c>
      <c r="I724">
        <v>6.6289020000000001</v>
      </c>
    </row>
    <row r="725" spans="1:9" x14ac:dyDescent="0.25">
      <c r="A725">
        <v>724</v>
      </c>
      <c r="D725">
        <v>69.349318000000011</v>
      </c>
      <c r="E725">
        <v>7.6020899999999996</v>
      </c>
      <c r="H725">
        <v>55.712109000000012</v>
      </c>
      <c r="I725">
        <v>6.6289020000000001</v>
      </c>
    </row>
    <row r="726" spans="1:9" x14ac:dyDescent="0.25">
      <c r="A726">
        <v>725</v>
      </c>
      <c r="D726">
        <v>69.349318000000011</v>
      </c>
      <c r="E726">
        <v>7.6020899999999996</v>
      </c>
      <c r="H726">
        <v>55.712109000000012</v>
      </c>
      <c r="I726">
        <v>6.6289020000000001</v>
      </c>
    </row>
    <row r="727" spans="1:9" x14ac:dyDescent="0.25">
      <c r="A727">
        <v>726</v>
      </c>
      <c r="D727">
        <v>69.349318000000011</v>
      </c>
      <c r="E727">
        <v>7.6020899999999996</v>
      </c>
      <c r="H727">
        <v>55.712109000000012</v>
      </c>
      <c r="I727">
        <v>6.6289020000000001</v>
      </c>
    </row>
    <row r="728" spans="1:9" x14ac:dyDescent="0.25">
      <c r="A728">
        <v>727</v>
      </c>
      <c r="D728">
        <v>69.349318000000011</v>
      </c>
      <c r="E728">
        <v>7.6020899999999996</v>
      </c>
      <c r="H728">
        <v>55.712109000000012</v>
      </c>
      <c r="I728">
        <v>6.6289020000000001</v>
      </c>
    </row>
    <row r="729" spans="1:9" x14ac:dyDescent="0.25">
      <c r="A729">
        <v>728</v>
      </c>
      <c r="D729">
        <v>69.349318000000011</v>
      </c>
      <c r="E729">
        <v>7.6020899999999996</v>
      </c>
      <c r="H729">
        <v>55.712109000000012</v>
      </c>
      <c r="I729">
        <v>6.6289020000000001</v>
      </c>
    </row>
    <row r="730" spans="1:9" x14ac:dyDescent="0.25">
      <c r="A730">
        <v>729</v>
      </c>
      <c r="D730">
        <v>69.349318000000011</v>
      </c>
      <c r="E730">
        <v>7.6020899999999996</v>
      </c>
      <c r="H730">
        <v>55.712109000000012</v>
      </c>
      <c r="I730">
        <v>6.6289020000000001</v>
      </c>
    </row>
    <row r="731" spans="1:9" x14ac:dyDescent="0.25">
      <c r="A731">
        <v>730</v>
      </c>
      <c r="D731">
        <v>69.349318000000011</v>
      </c>
      <c r="E731">
        <v>7.6020899999999996</v>
      </c>
      <c r="H731">
        <v>55.712109000000012</v>
      </c>
      <c r="I731">
        <v>6.6289020000000001</v>
      </c>
    </row>
    <row r="732" spans="1:9" x14ac:dyDescent="0.25">
      <c r="A732">
        <v>731</v>
      </c>
      <c r="B732">
        <v>75.249008000000003</v>
      </c>
      <c r="C732">
        <v>9.6646199999999993</v>
      </c>
      <c r="H732">
        <v>55.712109000000012</v>
      </c>
      <c r="I732">
        <v>6.6289020000000001</v>
      </c>
    </row>
    <row r="733" spans="1:9" x14ac:dyDescent="0.25">
      <c r="A733">
        <v>732</v>
      </c>
      <c r="B733">
        <v>75.231563000000008</v>
      </c>
      <c r="C733">
        <v>9.6260569999999994</v>
      </c>
      <c r="H733">
        <v>55.603538000000007</v>
      </c>
      <c r="I733">
        <v>6.7891779999999997</v>
      </c>
    </row>
    <row r="734" spans="1:9" x14ac:dyDescent="0.25">
      <c r="A734">
        <v>733</v>
      </c>
      <c r="B734">
        <v>75.231563000000008</v>
      </c>
      <c r="C734">
        <v>9.6260569999999994</v>
      </c>
    </row>
    <row r="735" spans="1:9" x14ac:dyDescent="0.25">
      <c r="A735">
        <v>734</v>
      </c>
      <c r="B735">
        <v>75.280991</v>
      </c>
      <c r="C735">
        <v>9.6260569999999994</v>
      </c>
    </row>
    <row r="736" spans="1:9" x14ac:dyDescent="0.25">
      <c r="A736">
        <v>735</v>
      </c>
      <c r="B736">
        <v>75.280991</v>
      </c>
      <c r="C736">
        <v>9.6260569999999994</v>
      </c>
      <c r="F736">
        <v>69.127885000000006</v>
      </c>
      <c r="G736">
        <v>8.7729680000000005</v>
      </c>
    </row>
    <row r="737" spans="1:9" x14ac:dyDescent="0.25">
      <c r="A737">
        <v>736</v>
      </c>
      <c r="B737">
        <v>75.280991</v>
      </c>
      <c r="C737">
        <v>9.6260569999999994</v>
      </c>
      <c r="F737">
        <v>69.250461000000001</v>
      </c>
      <c r="G737">
        <v>8.8855979999999999</v>
      </c>
    </row>
    <row r="738" spans="1:9" x14ac:dyDescent="0.25">
      <c r="A738">
        <v>737</v>
      </c>
      <c r="B738">
        <v>75.280991</v>
      </c>
      <c r="C738">
        <v>9.6260569999999994</v>
      </c>
      <c r="F738">
        <v>69.250461000000001</v>
      </c>
      <c r="G738">
        <v>8.8855979999999999</v>
      </c>
    </row>
    <row r="739" spans="1:9" x14ac:dyDescent="0.25">
      <c r="A739">
        <v>738</v>
      </c>
      <c r="B739">
        <v>75.280991</v>
      </c>
      <c r="C739">
        <v>9.6260569999999994</v>
      </c>
      <c r="F739">
        <v>69.250461000000001</v>
      </c>
      <c r="G739">
        <v>8.8855979999999999</v>
      </c>
    </row>
    <row r="740" spans="1:9" x14ac:dyDescent="0.25">
      <c r="A740">
        <v>739</v>
      </c>
      <c r="B740">
        <v>75.280991</v>
      </c>
      <c r="C740">
        <v>9.6260569999999994</v>
      </c>
      <c r="F740">
        <v>69.250461000000001</v>
      </c>
      <c r="G740">
        <v>8.8855979999999999</v>
      </c>
    </row>
    <row r="741" spans="1:9" x14ac:dyDescent="0.25">
      <c r="A741">
        <v>740</v>
      </c>
      <c r="B741">
        <v>75.280991</v>
      </c>
      <c r="C741">
        <v>9.6260569999999994</v>
      </c>
      <c r="F741">
        <v>69.250461000000001</v>
      </c>
      <c r="G741">
        <v>8.8855979999999999</v>
      </c>
    </row>
    <row r="742" spans="1:9" x14ac:dyDescent="0.25">
      <c r="A742">
        <v>741</v>
      </c>
      <c r="B742">
        <v>75.280991</v>
      </c>
      <c r="C742">
        <v>9.6753839999999993</v>
      </c>
      <c r="F742">
        <v>69.250461000000001</v>
      </c>
      <c r="G742">
        <v>8.8855979999999999</v>
      </c>
    </row>
    <row r="743" spans="1:9" x14ac:dyDescent="0.25">
      <c r="A743">
        <v>742</v>
      </c>
      <c r="B743">
        <v>75.249008000000003</v>
      </c>
      <c r="C743">
        <v>9.6646199999999993</v>
      </c>
      <c r="F743">
        <v>69.250461000000001</v>
      </c>
      <c r="G743">
        <v>8.8855979999999999</v>
      </c>
    </row>
    <row r="744" spans="1:9" x14ac:dyDescent="0.25">
      <c r="A744">
        <v>743</v>
      </c>
      <c r="F744">
        <v>69.250461000000001</v>
      </c>
      <c r="G744">
        <v>8.8855979999999999</v>
      </c>
    </row>
    <row r="745" spans="1:9" x14ac:dyDescent="0.25">
      <c r="A745">
        <v>744</v>
      </c>
      <c r="D745">
        <v>83.511880000000005</v>
      </c>
      <c r="E745">
        <v>7.5578649999999996</v>
      </c>
      <c r="F745">
        <v>69.250461000000001</v>
      </c>
      <c r="G745">
        <v>8.8855979999999999</v>
      </c>
    </row>
    <row r="746" spans="1:9" x14ac:dyDescent="0.25">
      <c r="A746">
        <v>745</v>
      </c>
      <c r="D746">
        <v>83.634813000000008</v>
      </c>
      <c r="E746">
        <v>7.5527639999999998</v>
      </c>
      <c r="F746">
        <v>69.250461000000001</v>
      </c>
      <c r="G746">
        <v>8.8855979999999999</v>
      </c>
    </row>
    <row r="747" spans="1:9" x14ac:dyDescent="0.25">
      <c r="A747">
        <v>746</v>
      </c>
      <c r="D747">
        <v>83.634813000000008</v>
      </c>
      <c r="E747">
        <v>7.5527639999999998</v>
      </c>
      <c r="F747">
        <v>69.250461000000001</v>
      </c>
      <c r="G747">
        <v>8.8855979999999999</v>
      </c>
    </row>
    <row r="748" spans="1:9" x14ac:dyDescent="0.25">
      <c r="A748">
        <v>747</v>
      </c>
      <c r="D748">
        <v>83.634813000000008</v>
      </c>
      <c r="E748">
        <v>7.5527639999999998</v>
      </c>
      <c r="F748">
        <v>69.127885000000006</v>
      </c>
      <c r="G748">
        <v>8.7729680000000005</v>
      </c>
      <c r="H748">
        <v>75.264515000000003</v>
      </c>
      <c r="I748">
        <v>8.3734610000000007</v>
      </c>
    </row>
    <row r="749" spans="1:9" x14ac:dyDescent="0.25">
      <c r="A749">
        <v>748</v>
      </c>
      <c r="D749">
        <v>83.634813000000008</v>
      </c>
      <c r="E749">
        <v>7.5527639999999998</v>
      </c>
      <c r="H749">
        <v>75.429277000000013</v>
      </c>
      <c r="I749">
        <v>8.1450890000000005</v>
      </c>
    </row>
    <row r="750" spans="1:9" x14ac:dyDescent="0.25">
      <c r="A750">
        <v>749</v>
      </c>
      <c r="D750">
        <v>83.634813000000008</v>
      </c>
      <c r="E750">
        <v>7.5527639999999998</v>
      </c>
      <c r="H750">
        <v>75.429277000000013</v>
      </c>
      <c r="I750">
        <v>8.1450890000000005</v>
      </c>
    </row>
    <row r="751" spans="1:9" x14ac:dyDescent="0.25">
      <c r="A751">
        <v>750</v>
      </c>
      <c r="D751">
        <v>83.634813000000008</v>
      </c>
      <c r="E751">
        <v>7.5527639999999998</v>
      </c>
      <c r="H751">
        <v>75.429277000000013</v>
      </c>
      <c r="I751">
        <v>8.1450890000000005</v>
      </c>
    </row>
    <row r="752" spans="1:9" x14ac:dyDescent="0.25">
      <c r="A752">
        <v>751</v>
      </c>
      <c r="D752">
        <v>83.634813000000008</v>
      </c>
      <c r="E752">
        <v>7.5527639999999998</v>
      </c>
      <c r="H752">
        <v>75.429277000000013</v>
      </c>
      <c r="I752">
        <v>8.1450890000000005</v>
      </c>
    </row>
    <row r="753" spans="1:9" x14ac:dyDescent="0.25">
      <c r="A753">
        <v>752</v>
      </c>
      <c r="D753">
        <v>83.634813000000008</v>
      </c>
      <c r="E753">
        <v>7.5527639999999998</v>
      </c>
      <c r="H753">
        <v>75.429277000000013</v>
      </c>
      <c r="I753">
        <v>8.1450890000000005</v>
      </c>
    </row>
    <row r="754" spans="1:9" x14ac:dyDescent="0.25">
      <c r="A754">
        <v>753</v>
      </c>
      <c r="D754">
        <v>83.634813000000008</v>
      </c>
      <c r="E754">
        <v>7.5527639999999998</v>
      </c>
      <c r="H754">
        <v>75.429277000000013</v>
      </c>
      <c r="I754">
        <v>8.1450890000000005</v>
      </c>
    </row>
    <row r="755" spans="1:9" x14ac:dyDescent="0.25">
      <c r="A755">
        <v>754</v>
      </c>
      <c r="D755">
        <v>83.511880000000005</v>
      </c>
      <c r="E755">
        <v>7.5578649999999996</v>
      </c>
      <c r="H755">
        <v>75.429277000000013</v>
      </c>
      <c r="I755">
        <v>8.1450890000000005</v>
      </c>
    </row>
    <row r="756" spans="1:9" x14ac:dyDescent="0.25">
      <c r="A756">
        <v>755</v>
      </c>
      <c r="H756">
        <v>75.429277000000013</v>
      </c>
      <c r="I756">
        <v>8.1450890000000005</v>
      </c>
    </row>
    <row r="757" spans="1:9" x14ac:dyDescent="0.25">
      <c r="A757">
        <v>756</v>
      </c>
      <c r="B757">
        <v>92.504549000000011</v>
      </c>
      <c r="C757">
        <v>8.3825400000000005</v>
      </c>
      <c r="H757">
        <v>75.429277000000013</v>
      </c>
      <c r="I757">
        <v>8.1450890000000005</v>
      </c>
    </row>
    <row r="758" spans="1:9" x14ac:dyDescent="0.25">
      <c r="A758">
        <v>757</v>
      </c>
      <c r="B758">
        <v>92.730063000000001</v>
      </c>
      <c r="C758">
        <v>8.2932210000000008</v>
      </c>
      <c r="H758">
        <v>75.264515000000003</v>
      </c>
      <c r="I758">
        <v>8.3734610000000007</v>
      </c>
    </row>
    <row r="759" spans="1:9" x14ac:dyDescent="0.25">
      <c r="A759">
        <v>758</v>
      </c>
      <c r="B759">
        <v>92.730063000000001</v>
      </c>
      <c r="C759">
        <v>8.2932210000000008</v>
      </c>
    </row>
    <row r="760" spans="1:9" x14ac:dyDescent="0.25">
      <c r="A760">
        <v>759</v>
      </c>
      <c r="B760">
        <v>92.730063000000001</v>
      </c>
      <c r="C760">
        <v>8.2932210000000008</v>
      </c>
    </row>
    <row r="761" spans="1:9" x14ac:dyDescent="0.25">
      <c r="A761">
        <v>760</v>
      </c>
      <c r="B761">
        <v>92.730063000000001</v>
      </c>
      <c r="C761">
        <v>8.2932210000000008</v>
      </c>
    </row>
    <row r="762" spans="1:9" x14ac:dyDescent="0.25">
      <c r="A762">
        <v>761</v>
      </c>
      <c r="B762">
        <v>92.730063000000001</v>
      </c>
      <c r="C762">
        <v>8.2932210000000008</v>
      </c>
    </row>
    <row r="763" spans="1:9" x14ac:dyDescent="0.25">
      <c r="A763">
        <v>762</v>
      </c>
      <c r="B763">
        <v>92.730063000000001</v>
      </c>
      <c r="C763">
        <v>8.2932210000000008</v>
      </c>
      <c r="F763">
        <v>84.93760300000001</v>
      </c>
      <c r="G763">
        <v>8.857901</v>
      </c>
    </row>
    <row r="764" spans="1:9" x14ac:dyDescent="0.25">
      <c r="A764">
        <v>763</v>
      </c>
      <c r="B764">
        <v>92.730063000000001</v>
      </c>
      <c r="C764">
        <v>8.2932210000000008</v>
      </c>
      <c r="F764">
        <v>85.068291000000016</v>
      </c>
      <c r="G764">
        <v>8.9349249999999998</v>
      </c>
    </row>
    <row r="765" spans="1:9" x14ac:dyDescent="0.25">
      <c r="A765">
        <v>764</v>
      </c>
      <c r="B765">
        <v>92.730063000000001</v>
      </c>
      <c r="C765">
        <v>8.2932210000000008</v>
      </c>
      <c r="F765">
        <v>85.068291000000016</v>
      </c>
      <c r="G765">
        <v>8.9349249999999998</v>
      </c>
    </row>
    <row r="766" spans="1:9" x14ac:dyDescent="0.25">
      <c r="A766">
        <v>765</v>
      </c>
      <c r="B766">
        <v>92.730063000000001</v>
      </c>
      <c r="C766">
        <v>8.2932210000000008</v>
      </c>
      <c r="F766">
        <v>85.117718000000011</v>
      </c>
      <c r="G766">
        <v>8.9349249999999998</v>
      </c>
    </row>
    <row r="767" spans="1:9" x14ac:dyDescent="0.25">
      <c r="A767">
        <v>766</v>
      </c>
      <c r="B767">
        <v>92.504549000000011</v>
      </c>
      <c r="C767">
        <v>8.3825400000000005</v>
      </c>
      <c r="F767">
        <v>85.117718000000011</v>
      </c>
      <c r="G767">
        <v>8.9349249999999998</v>
      </c>
    </row>
    <row r="768" spans="1:9" x14ac:dyDescent="0.25">
      <c r="A768">
        <v>767</v>
      </c>
      <c r="F768">
        <v>85.117718000000011</v>
      </c>
      <c r="G768">
        <v>8.9349249999999998</v>
      </c>
    </row>
    <row r="769" spans="1:9" x14ac:dyDescent="0.25">
      <c r="A769">
        <v>768</v>
      </c>
      <c r="D769">
        <v>103.35045400000001</v>
      </c>
      <c r="E769">
        <v>6.3262330000000002</v>
      </c>
      <c r="F769">
        <v>85.117718000000011</v>
      </c>
      <c r="G769">
        <v>8.9349249999999998</v>
      </c>
    </row>
    <row r="770" spans="1:9" x14ac:dyDescent="0.25">
      <c r="A770">
        <v>769</v>
      </c>
      <c r="D770">
        <v>103.35769900000001</v>
      </c>
      <c r="E770">
        <v>6.3680110000000001</v>
      </c>
      <c r="F770">
        <v>85.117718000000011</v>
      </c>
      <c r="G770">
        <v>8.9349249999999998</v>
      </c>
    </row>
    <row r="771" spans="1:9" x14ac:dyDescent="0.25">
      <c r="A771">
        <v>770</v>
      </c>
      <c r="D771">
        <v>103.35769900000001</v>
      </c>
      <c r="E771">
        <v>6.3680110000000001</v>
      </c>
      <c r="F771">
        <v>85.117718000000011</v>
      </c>
      <c r="G771">
        <v>8.9349249999999998</v>
      </c>
    </row>
    <row r="772" spans="1:9" x14ac:dyDescent="0.25">
      <c r="A772">
        <v>771</v>
      </c>
      <c r="D772">
        <v>103.35769900000001</v>
      </c>
      <c r="E772">
        <v>6.3680110000000001</v>
      </c>
      <c r="F772">
        <v>85.117718000000011</v>
      </c>
      <c r="G772">
        <v>8.9349249999999998</v>
      </c>
      <c r="H772">
        <v>93.33580400000001</v>
      </c>
      <c r="I772">
        <v>7.078373</v>
      </c>
    </row>
    <row r="773" spans="1:9" x14ac:dyDescent="0.25">
      <c r="A773">
        <v>772</v>
      </c>
      <c r="D773">
        <v>103.35769900000001</v>
      </c>
      <c r="E773">
        <v>6.3680110000000001</v>
      </c>
      <c r="F773">
        <v>84.93760300000001</v>
      </c>
      <c r="G773">
        <v>8.857901</v>
      </c>
      <c r="H773">
        <v>93.372683000000009</v>
      </c>
      <c r="I773">
        <v>6.9603869999999999</v>
      </c>
    </row>
    <row r="774" spans="1:9" x14ac:dyDescent="0.25">
      <c r="A774">
        <v>773</v>
      </c>
      <c r="D774">
        <v>103.35769900000001</v>
      </c>
      <c r="E774">
        <v>6.3680110000000001</v>
      </c>
      <c r="H774">
        <v>93.372683000000009</v>
      </c>
      <c r="I774">
        <v>6.9603869999999999</v>
      </c>
    </row>
    <row r="775" spans="1:9" x14ac:dyDescent="0.25">
      <c r="A775">
        <v>774</v>
      </c>
      <c r="D775">
        <v>103.35769900000001</v>
      </c>
      <c r="E775">
        <v>6.3680110000000001</v>
      </c>
      <c r="H775">
        <v>93.372683000000009</v>
      </c>
      <c r="I775">
        <v>6.9603869999999999</v>
      </c>
    </row>
    <row r="776" spans="1:9" x14ac:dyDescent="0.25">
      <c r="A776">
        <v>775</v>
      </c>
      <c r="D776">
        <v>103.35769900000001</v>
      </c>
      <c r="E776">
        <v>6.3680110000000001</v>
      </c>
      <c r="H776">
        <v>93.372683000000009</v>
      </c>
      <c r="I776">
        <v>6.9603869999999999</v>
      </c>
    </row>
    <row r="777" spans="1:9" x14ac:dyDescent="0.25">
      <c r="A777">
        <v>776</v>
      </c>
      <c r="D777">
        <v>103.35769900000001</v>
      </c>
      <c r="E777">
        <v>6.3680110000000001</v>
      </c>
      <c r="H777">
        <v>93.372683000000009</v>
      </c>
      <c r="I777">
        <v>6.9603869999999999</v>
      </c>
    </row>
    <row r="778" spans="1:9" x14ac:dyDescent="0.25">
      <c r="A778">
        <v>777</v>
      </c>
      <c r="D778">
        <v>103.35045400000001</v>
      </c>
      <c r="E778">
        <v>6.3262330000000002</v>
      </c>
      <c r="H778">
        <v>93.372683000000009</v>
      </c>
      <c r="I778">
        <v>6.9603869999999999</v>
      </c>
    </row>
    <row r="779" spans="1:9" x14ac:dyDescent="0.25">
      <c r="A779">
        <v>778</v>
      </c>
      <c r="H779">
        <v>93.372683000000009</v>
      </c>
      <c r="I779">
        <v>6.9603869999999999</v>
      </c>
    </row>
    <row r="780" spans="1:9" x14ac:dyDescent="0.25">
      <c r="A780">
        <v>779</v>
      </c>
      <c r="B780">
        <v>114.21497500000001</v>
      </c>
      <c r="C780">
        <v>7.7745540000000002</v>
      </c>
      <c r="H780">
        <v>93.372683000000009</v>
      </c>
      <c r="I780">
        <v>6.9603869999999999</v>
      </c>
    </row>
    <row r="781" spans="1:9" x14ac:dyDescent="0.25">
      <c r="A781">
        <v>780</v>
      </c>
      <c r="B781">
        <v>114.28185100000002</v>
      </c>
      <c r="C781">
        <v>7.7501720000000001</v>
      </c>
      <c r="H781">
        <v>93.372683000000009</v>
      </c>
      <c r="I781">
        <v>6.9603869999999999</v>
      </c>
    </row>
    <row r="782" spans="1:9" x14ac:dyDescent="0.25">
      <c r="A782">
        <v>781</v>
      </c>
      <c r="B782">
        <v>114.28185100000002</v>
      </c>
      <c r="C782">
        <v>7.7501720000000001</v>
      </c>
      <c r="H782">
        <v>93.372683000000009</v>
      </c>
      <c r="I782">
        <v>6.9603869999999999</v>
      </c>
    </row>
    <row r="783" spans="1:9" x14ac:dyDescent="0.25">
      <c r="A783">
        <v>782</v>
      </c>
      <c r="B783">
        <v>114.28185100000002</v>
      </c>
      <c r="C783">
        <v>7.7501720000000001</v>
      </c>
      <c r="H783">
        <v>93.33580400000001</v>
      </c>
      <c r="I783">
        <v>7.078373</v>
      </c>
    </row>
    <row r="784" spans="1:9" x14ac:dyDescent="0.25">
      <c r="A784">
        <v>783</v>
      </c>
      <c r="B784">
        <v>114.28185100000002</v>
      </c>
      <c r="C784">
        <v>7.7501720000000001</v>
      </c>
    </row>
    <row r="785" spans="1:9" x14ac:dyDescent="0.25">
      <c r="A785">
        <v>784</v>
      </c>
      <c r="B785">
        <v>114.28185100000002</v>
      </c>
      <c r="C785">
        <v>7.7501720000000001</v>
      </c>
    </row>
    <row r="786" spans="1:9" x14ac:dyDescent="0.25">
      <c r="A786">
        <v>785</v>
      </c>
      <c r="B786">
        <v>114.28185100000002</v>
      </c>
      <c r="C786">
        <v>7.7501720000000001</v>
      </c>
    </row>
    <row r="787" spans="1:9" x14ac:dyDescent="0.25">
      <c r="A787">
        <v>786</v>
      </c>
      <c r="B787">
        <v>114.28185100000002</v>
      </c>
      <c r="C787">
        <v>7.7501720000000001</v>
      </c>
      <c r="F787">
        <v>106.22735400000001</v>
      </c>
      <c r="G787">
        <v>7.8296960000000002</v>
      </c>
    </row>
    <row r="788" spans="1:9" x14ac:dyDescent="0.25">
      <c r="A788">
        <v>787</v>
      </c>
      <c r="B788">
        <v>114.28185100000002</v>
      </c>
      <c r="C788">
        <v>7.7501720000000001</v>
      </c>
      <c r="F788">
        <v>106.27408</v>
      </c>
      <c r="G788">
        <v>7.9970080000000001</v>
      </c>
    </row>
    <row r="789" spans="1:9" x14ac:dyDescent="0.25">
      <c r="A789">
        <v>788</v>
      </c>
      <c r="B789">
        <v>114.28185100000002</v>
      </c>
      <c r="C789">
        <v>7.7501720000000001</v>
      </c>
      <c r="F789">
        <v>106.27408</v>
      </c>
      <c r="G789">
        <v>7.9970080000000001</v>
      </c>
    </row>
    <row r="790" spans="1:9" x14ac:dyDescent="0.25">
      <c r="A790">
        <v>789</v>
      </c>
      <c r="B790">
        <v>114.123259</v>
      </c>
      <c r="C790">
        <v>7.8002120000000001</v>
      </c>
      <c r="F790">
        <v>106.27408</v>
      </c>
      <c r="G790">
        <v>7.9970080000000001</v>
      </c>
    </row>
    <row r="791" spans="1:9" x14ac:dyDescent="0.25">
      <c r="A791">
        <v>790</v>
      </c>
      <c r="B791">
        <v>114.21497500000001</v>
      </c>
      <c r="C791">
        <v>7.7745540000000002</v>
      </c>
      <c r="F791">
        <v>106.27408</v>
      </c>
      <c r="G791">
        <v>7.9970080000000001</v>
      </c>
    </row>
    <row r="792" spans="1:9" x14ac:dyDescent="0.25">
      <c r="A792">
        <v>791</v>
      </c>
      <c r="D792">
        <v>124.40295600000002</v>
      </c>
      <c r="E792">
        <v>6.0877119999999998</v>
      </c>
      <c r="F792">
        <v>106.27408</v>
      </c>
      <c r="G792">
        <v>7.9970080000000001</v>
      </c>
    </row>
    <row r="793" spans="1:9" x14ac:dyDescent="0.25">
      <c r="A793">
        <v>792</v>
      </c>
      <c r="D793">
        <v>124.46462500000001</v>
      </c>
      <c r="E793">
        <v>6.071796</v>
      </c>
      <c r="F793">
        <v>106.27408</v>
      </c>
      <c r="G793">
        <v>7.9970080000000001</v>
      </c>
    </row>
    <row r="794" spans="1:9" x14ac:dyDescent="0.25">
      <c r="A794">
        <v>793</v>
      </c>
      <c r="D794">
        <v>124.46462500000001</v>
      </c>
      <c r="E794">
        <v>6.071796</v>
      </c>
      <c r="F794">
        <v>106.27408</v>
      </c>
      <c r="G794">
        <v>7.9970080000000001</v>
      </c>
      <c r="H794">
        <v>114.581686</v>
      </c>
      <c r="I794">
        <v>5.8158300000000001</v>
      </c>
    </row>
    <row r="795" spans="1:9" x14ac:dyDescent="0.25">
      <c r="A795">
        <v>794</v>
      </c>
      <c r="D795">
        <v>124.46462500000001</v>
      </c>
      <c r="E795">
        <v>6.071796</v>
      </c>
      <c r="F795">
        <v>106.27408</v>
      </c>
      <c r="G795">
        <v>7.9970080000000001</v>
      </c>
      <c r="H795">
        <v>114.67732800000002</v>
      </c>
      <c r="I795">
        <v>5.7756340000000002</v>
      </c>
    </row>
    <row r="796" spans="1:9" x14ac:dyDescent="0.25">
      <c r="A796">
        <v>795</v>
      </c>
      <c r="D796">
        <v>124.46462500000001</v>
      </c>
      <c r="E796">
        <v>6.071796</v>
      </c>
      <c r="F796">
        <v>106.22735400000001</v>
      </c>
      <c r="G796">
        <v>7.8296960000000002</v>
      </c>
      <c r="H796">
        <v>114.67732800000002</v>
      </c>
      <c r="I796">
        <v>5.7756340000000002</v>
      </c>
    </row>
    <row r="797" spans="1:9" x14ac:dyDescent="0.25">
      <c r="A797">
        <v>796</v>
      </c>
      <c r="D797">
        <v>124.46462500000001</v>
      </c>
      <c r="E797">
        <v>6.071796</v>
      </c>
      <c r="H797">
        <v>114.67732800000002</v>
      </c>
      <c r="I797">
        <v>5.7756340000000002</v>
      </c>
    </row>
    <row r="798" spans="1:9" x14ac:dyDescent="0.25">
      <c r="A798">
        <v>797</v>
      </c>
      <c r="D798">
        <v>124.46462500000001</v>
      </c>
      <c r="E798">
        <v>6.071796</v>
      </c>
      <c r="H798">
        <v>114.67732800000002</v>
      </c>
      <c r="I798">
        <v>5.7756340000000002</v>
      </c>
    </row>
    <row r="799" spans="1:9" x14ac:dyDescent="0.25">
      <c r="A799">
        <v>798</v>
      </c>
      <c r="D799">
        <v>124.46462500000001</v>
      </c>
      <c r="E799">
        <v>6.071796</v>
      </c>
      <c r="H799">
        <v>114.67732800000002</v>
      </c>
      <c r="I799">
        <v>5.7756340000000002</v>
      </c>
    </row>
    <row r="800" spans="1:9" x14ac:dyDescent="0.25">
      <c r="A800">
        <v>799</v>
      </c>
      <c r="D800">
        <v>124.46462500000001</v>
      </c>
      <c r="E800">
        <v>6.071796</v>
      </c>
      <c r="H800">
        <v>114.67732800000002</v>
      </c>
      <c r="I800">
        <v>5.7756340000000002</v>
      </c>
    </row>
    <row r="801" spans="1:9" x14ac:dyDescent="0.25">
      <c r="A801">
        <v>800</v>
      </c>
      <c r="D801">
        <v>124.40295600000002</v>
      </c>
      <c r="E801">
        <v>6.0877119999999998</v>
      </c>
      <c r="H801">
        <v>114.67732800000002</v>
      </c>
      <c r="I801">
        <v>5.7756340000000002</v>
      </c>
    </row>
    <row r="802" spans="1:9" x14ac:dyDescent="0.25">
      <c r="A802">
        <v>801</v>
      </c>
      <c r="B802">
        <v>133.03657000000001</v>
      </c>
      <c r="C802">
        <v>7.6640160000000002</v>
      </c>
      <c r="H802">
        <v>114.67732800000002</v>
      </c>
      <c r="I802">
        <v>5.7756340000000002</v>
      </c>
    </row>
    <row r="803" spans="1:9" x14ac:dyDescent="0.25">
      <c r="A803">
        <v>802</v>
      </c>
      <c r="B803">
        <v>133.065539</v>
      </c>
      <c r="C803">
        <v>7.6514680000000004</v>
      </c>
      <c r="H803">
        <v>114.67732800000002</v>
      </c>
      <c r="I803">
        <v>5.7756340000000002</v>
      </c>
    </row>
    <row r="804" spans="1:9" x14ac:dyDescent="0.25">
      <c r="A804">
        <v>803</v>
      </c>
      <c r="B804">
        <v>133.065539</v>
      </c>
      <c r="C804">
        <v>7.6514680000000004</v>
      </c>
      <c r="H804">
        <v>114.67732800000002</v>
      </c>
      <c r="I804">
        <v>5.7756340000000002</v>
      </c>
    </row>
    <row r="805" spans="1:9" x14ac:dyDescent="0.25">
      <c r="A805">
        <v>804</v>
      </c>
      <c r="B805">
        <v>133.065539</v>
      </c>
      <c r="C805">
        <v>7.6514680000000004</v>
      </c>
      <c r="H805">
        <v>114.67732800000002</v>
      </c>
      <c r="I805">
        <v>5.7756340000000002</v>
      </c>
    </row>
    <row r="806" spans="1:9" x14ac:dyDescent="0.25">
      <c r="A806">
        <v>805</v>
      </c>
      <c r="B806">
        <v>133.065539</v>
      </c>
      <c r="C806">
        <v>7.6514680000000004</v>
      </c>
      <c r="H806">
        <v>114.581686</v>
      </c>
      <c r="I806">
        <v>5.8158300000000001</v>
      </c>
    </row>
    <row r="807" spans="1:9" x14ac:dyDescent="0.25">
      <c r="A807">
        <v>806</v>
      </c>
      <c r="B807">
        <v>133.065539</v>
      </c>
      <c r="C807">
        <v>7.6514680000000004</v>
      </c>
    </row>
    <row r="808" spans="1:9" x14ac:dyDescent="0.25">
      <c r="A808">
        <v>807</v>
      </c>
      <c r="B808">
        <v>133.065539</v>
      </c>
      <c r="C808">
        <v>7.6514680000000004</v>
      </c>
    </row>
    <row r="809" spans="1:9" x14ac:dyDescent="0.25">
      <c r="A809">
        <v>808</v>
      </c>
      <c r="B809">
        <v>133.065539</v>
      </c>
      <c r="C809">
        <v>7.6514680000000004</v>
      </c>
    </row>
    <row r="810" spans="1:9" x14ac:dyDescent="0.25">
      <c r="A810">
        <v>809</v>
      </c>
      <c r="B810">
        <v>133.065539</v>
      </c>
      <c r="C810">
        <v>7.6514680000000004</v>
      </c>
      <c r="F810">
        <v>127.34897800000002</v>
      </c>
      <c r="G810">
        <v>8.1991599999999991</v>
      </c>
    </row>
    <row r="811" spans="1:9" x14ac:dyDescent="0.25">
      <c r="A811">
        <v>810</v>
      </c>
      <c r="B811">
        <v>133.065539</v>
      </c>
      <c r="C811">
        <v>7.6514680000000004</v>
      </c>
      <c r="F811">
        <v>127.52929900000001</v>
      </c>
      <c r="G811">
        <v>8.2438450000000003</v>
      </c>
    </row>
    <row r="812" spans="1:9" x14ac:dyDescent="0.25">
      <c r="A812">
        <v>811</v>
      </c>
      <c r="B812">
        <v>133.065539</v>
      </c>
      <c r="C812">
        <v>7.6514680000000004</v>
      </c>
      <c r="F812">
        <v>127.52929900000001</v>
      </c>
      <c r="G812">
        <v>8.2438450000000003</v>
      </c>
    </row>
    <row r="813" spans="1:9" x14ac:dyDescent="0.25">
      <c r="A813">
        <v>812</v>
      </c>
      <c r="B813">
        <v>133.03657000000001</v>
      </c>
      <c r="C813">
        <v>7.6640160000000002</v>
      </c>
      <c r="F813">
        <v>127.52929900000001</v>
      </c>
      <c r="G813">
        <v>8.2438450000000003</v>
      </c>
    </row>
    <row r="814" spans="1:9" x14ac:dyDescent="0.25">
      <c r="A814">
        <v>813</v>
      </c>
      <c r="F814">
        <v>127.52929900000001</v>
      </c>
      <c r="G814">
        <v>8.2438450000000003</v>
      </c>
    </row>
    <row r="815" spans="1:9" x14ac:dyDescent="0.25">
      <c r="A815">
        <v>814</v>
      </c>
      <c r="F815">
        <v>127.52929900000001</v>
      </c>
      <c r="G815">
        <v>8.2438450000000003</v>
      </c>
    </row>
    <row r="816" spans="1:9" x14ac:dyDescent="0.25">
      <c r="A816">
        <v>815</v>
      </c>
      <c r="D816">
        <v>152.32584199999999</v>
      </c>
      <c r="E816">
        <v>7.9341790000000003</v>
      </c>
      <c r="F816">
        <v>127.52929900000001</v>
      </c>
      <c r="G816">
        <v>8.2438450000000003</v>
      </c>
    </row>
    <row r="817" spans="1:9" x14ac:dyDescent="0.25">
      <c r="A817">
        <v>816</v>
      </c>
      <c r="D817">
        <v>152.32584199999999</v>
      </c>
      <c r="E817">
        <v>7.8501519999999996</v>
      </c>
      <c r="F817">
        <v>127.52929900000001</v>
      </c>
      <c r="G817">
        <v>8.2438450000000003</v>
      </c>
    </row>
    <row r="818" spans="1:9" x14ac:dyDescent="0.25">
      <c r="A818">
        <v>817</v>
      </c>
      <c r="D818">
        <v>152.32584199999999</v>
      </c>
      <c r="E818">
        <v>7.8501519999999996</v>
      </c>
      <c r="F818">
        <v>127.52929900000001</v>
      </c>
      <c r="G818">
        <v>8.2438450000000003</v>
      </c>
    </row>
    <row r="819" spans="1:9" x14ac:dyDescent="0.25">
      <c r="A819">
        <v>818</v>
      </c>
      <c r="D819">
        <v>152.32584199999999</v>
      </c>
      <c r="E819">
        <v>7.8501519999999996</v>
      </c>
      <c r="F819">
        <v>127.52929900000001</v>
      </c>
      <c r="G819">
        <v>8.2438450000000003</v>
      </c>
    </row>
    <row r="820" spans="1:9" x14ac:dyDescent="0.25">
      <c r="A820">
        <v>819</v>
      </c>
      <c r="D820">
        <v>152.32584199999999</v>
      </c>
      <c r="E820">
        <v>7.8501519999999996</v>
      </c>
      <c r="F820">
        <v>127.57872600000002</v>
      </c>
      <c r="G820">
        <v>8.2438450000000003</v>
      </c>
    </row>
    <row r="821" spans="1:9" x14ac:dyDescent="0.25">
      <c r="A821">
        <v>820</v>
      </c>
      <c r="D821">
        <v>152.32584199999999</v>
      </c>
      <c r="E821">
        <v>7.8501519999999996</v>
      </c>
      <c r="F821">
        <v>127.57872600000002</v>
      </c>
      <c r="G821">
        <v>8.2438450000000003</v>
      </c>
    </row>
    <row r="822" spans="1:9" x14ac:dyDescent="0.25">
      <c r="A822">
        <v>821</v>
      </c>
      <c r="D822">
        <v>152.32584199999999</v>
      </c>
      <c r="E822">
        <v>7.8501519999999996</v>
      </c>
      <c r="F822">
        <v>127.32765800000001</v>
      </c>
      <c r="G822">
        <v>8.1991599999999991</v>
      </c>
    </row>
    <row r="823" spans="1:9" x14ac:dyDescent="0.25">
      <c r="A823">
        <v>822</v>
      </c>
      <c r="D823">
        <v>152.32584199999999</v>
      </c>
      <c r="E823">
        <v>7.8501519999999996</v>
      </c>
      <c r="F823">
        <v>127.32765800000001</v>
      </c>
      <c r="G823">
        <v>8.1991599999999991</v>
      </c>
    </row>
    <row r="824" spans="1:9" x14ac:dyDescent="0.25">
      <c r="A824">
        <v>823</v>
      </c>
      <c r="D824">
        <v>152.32584199999999</v>
      </c>
      <c r="E824">
        <v>7.8501519999999996</v>
      </c>
      <c r="H824">
        <v>136.693049</v>
      </c>
      <c r="I824">
        <v>7.1244339999999999</v>
      </c>
    </row>
    <row r="825" spans="1:9" x14ac:dyDescent="0.25">
      <c r="A825">
        <v>824</v>
      </c>
      <c r="B825">
        <v>157.66673800000001</v>
      </c>
      <c r="C825">
        <v>9.4395589999999991</v>
      </c>
      <c r="D825">
        <v>152.32584199999999</v>
      </c>
      <c r="E825">
        <v>7.8501519999999996</v>
      </c>
      <c r="H825">
        <v>136.72345200000001</v>
      </c>
      <c r="I825">
        <v>7.0590909999999996</v>
      </c>
    </row>
    <row r="826" spans="1:9" x14ac:dyDescent="0.25">
      <c r="A826">
        <v>825</v>
      </c>
      <c r="B826">
        <v>157.65127999999999</v>
      </c>
      <c r="C826">
        <v>9.4587420000000009</v>
      </c>
      <c r="D826">
        <v>152.32584199999999</v>
      </c>
      <c r="E826">
        <v>7.9341790000000003</v>
      </c>
      <c r="H826">
        <v>136.72345200000001</v>
      </c>
      <c r="I826">
        <v>7.0590909999999996</v>
      </c>
    </row>
    <row r="827" spans="1:9" x14ac:dyDescent="0.25">
      <c r="A827">
        <v>826</v>
      </c>
      <c r="B827">
        <v>157.76407999999998</v>
      </c>
      <c r="C827">
        <v>9.3313000000000006</v>
      </c>
      <c r="H827">
        <v>136.72345200000001</v>
      </c>
      <c r="I827">
        <v>7.0590909999999996</v>
      </c>
    </row>
    <row r="828" spans="1:9" x14ac:dyDescent="0.25">
      <c r="A828">
        <v>827</v>
      </c>
      <c r="B828">
        <v>157.76407999999998</v>
      </c>
      <c r="C828">
        <v>9.3313000000000006</v>
      </c>
      <c r="H828">
        <v>136.72345200000001</v>
      </c>
      <c r="I828">
        <v>7.0590909999999996</v>
      </c>
    </row>
    <row r="829" spans="1:9" x14ac:dyDescent="0.25">
      <c r="A829">
        <v>828</v>
      </c>
      <c r="B829">
        <v>157.76407999999998</v>
      </c>
      <c r="C829">
        <v>9.3313000000000006</v>
      </c>
      <c r="H829">
        <v>136.72345200000001</v>
      </c>
      <c r="I829">
        <v>7.0590909999999996</v>
      </c>
    </row>
    <row r="830" spans="1:9" x14ac:dyDescent="0.25">
      <c r="A830">
        <v>829</v>
      </c>
      <c r="B830">
        <v>157.76407999999998</v>
      </c>
      <c r="C830">
        <v>9.3313000000000006</v>
      </c>
      <c r="H830">
        <v>136.72345200000001</v>
      </c>
      <c r="I830">
        <v>7.0590909999999996</v>
      </c>
    </row>
    <row r="831" spans="1:9" x14ac:dyDescent="0.25">
      <c r="A831">
        <v>830</v>
      </c>
      <c r="B831">
        <v>157.76407999999998</v>
      </c>
      <c r="C831">
        <v>9.3313000000000006</v>
      </c>
      <c r="H831">
        <v>136.72345200000001</v>
      </c>
      <c r="I831">
        <v>7.0590909999999996</v>
      </c>
    </row>
    <row r="832" spans="1:9" x14ac:dyDescent="0.25">
      <c r="A832">
        <v>831</v>
      </c>
      <c r="B832">
        <v>157.76407999999998</v>
      </c>
      <c r="C832">
        <v>9.3313000000000006</v>
      </c>
      <c r="H832">
        <v>136.72345200000001</v>
      </c>
      <c r="I832">
        <v>7.0590909999999996</v>
      </c>
    </row>
    <row r="833" spans="1:9" x14ac:dyDescent="0.25">
      <c r="A833">
        <v>832</v>
      </c>
      <c r="B833">
        <v>157.76407999999998</v>
      </c>
      <c r="C833">
        <v>9.3313000000000006</v>
      </c>
      <c r="H833">
        <v>136.72345200000001</v>
      </c>
      <c r="I833">
        <v>7.0590909999999996</v>
      </c>
    </row>
    <row r="834" spans="1:9" x14ac:dyDescent="0.25">
      <c r="A834">
        <v>833</v>
      </c>
      <c r="B834">
        <v>157.76407999999998</v>
      </c>
      <c r="C834">
        <v>9.3313000000000006</v>
      </c>
      <c r="H834">
        <v>136.72345200000001</v>
      </c>
      <c r="I834">
        <v>7.0590909999999996</v>
      </c>
    </row>
    <row r="835" spans="1:9" x14ac:dyDescent="0.25">
      <c r="A835">
        <v>834</v>
      </c>
      <c r="B835">
        <v>157.76407999999998</v>
      </c>
      <c r="C835">
        <v>9.3313000000000006</v>
      </c>
      <c r="H835">
        <v>136.693049</v>
      </c>
      <c r="I835">
        <v>7.1244339999999999</v>
      </c>
    </row>
    <row r="836" spans="1:9" x14ac:dyDescent="0.25">
      <c r="A836">
        <v>835</v>
      </c>
      <c r="B836">
        <v>157.66673800000001</v>
      </c>
      <c r="C836">
        <v>9.4395589999999991</v>
      </c>
      <c r="H836">
        <v>136.693049</v>
      </c>
      <c r="I836">
        <v>7.1244339999999999</v>
      </c>
    </row>
    <row r="837" spans="1:9" x14ac:dyDescent="0.25">
      <c r="A837">
        <v>836</v>
      </c>
      <c r="F837">
        <v>155.65750599999998</v>
      </c>
      <c r="G837">
        <v>10.692862</v>
      </c>
    </row>
    <row r="838" spans="1:9" x14ac:dyDescent="0.25">
      <c r="A838">
        <v>837</v>
      </c>
      <c r="F838">
        <v>155.73709299999999</v>
      </c>
      <c r="G838">
        <v>10.713728</v>
      </c>
    </row>
    <row r="839" spans="1:9" x14ac:dyDescent="0.25">
      <c r="A839">
        <v>838</v>
      </c>
      <c r="F839">
        <v>155.73709299999999</v>
      </c>
      <c r="G839">
        <v>10.713728</v>
      </c>
    </row>
    <row r="840" spans="1:9" x14ac:dyDescent="0.25">
      <c r="A840">
        <v>839</v>
      </c>
      <c r="D840">
        <v>167.39995599999997</v>
      </c>
      <c r="E840">
        <v>7.4634900000000002</v>
      </c>
      <c r="F840">
        <v>155.73709299999999</v>
      </c>
      <c r="G840">
        <v>10.713728</v>
      </c>
    </row>
    <row r="841" spans="1:9" x14ac:dyDescent="0.25">
      <c r="A841">
        <v>840</v>
      </c>
      <c r="D841">
        <v>167.50346999999999</v>
      </c>
      <c r="E841">
        <v>7.4057870000000001</v>
      </c>
      <c r="F841">
        <v>155.73709299999999</v>
      </c>
      <c r="G841">
        <v>10.713728</v>
      </c>
    </row>
    <row r="842" spans="1:9" x14ac:dyDescent="0.25">
      <c r="A842">
        <v>841</v>
      </c>
      <c r="D842">
        <v>167.50346999999999</v>
      </c>
      <c r="E842">
        <v>7.4057870000000001</v>
      </c>
      <c r="F842">
        <v>155.73709299999999</v>
      </c>
      <c r="G842">
        <v>10.713728</v>
      </c>
    </row>
    <row r="843" spans="1:9" x14ac:dyDescent="0.25">
      <c r="A843">
        <v>842</v>
      </c>
      <c r="D843">
        <v>167.50346999999999</v>
      </c>
      <c r="E843">
        <v>7.4057870000000001</v>
      </c>
      <c r="F843">
        <v>155.73709299999999</v>
      </c>
      <c r="G843">
        <v>10.713728</v>
      </c>
    </row>
    <row r="844" spans="1:9" x14ac:dyDescent="0.25">
      <c r="A844">
        <v>843</v>
      </c>
      <c r="D844">
        <v>167.50346999999999</v>
      </c>
      <c r="E844">
        <v>7.4057870000000001</v>
      </c>
      <c r="F844">
        <v>155.73709299999999</v>
      </c>
      <c r="G844">
        <v>10.713728</v>
      </c>
    </row>
    <row r="845" spans="1:9" x14ac:dyDescent="0.25">
      <c r="A845">
        <v>844</v>
      </c>
      <c r="D845">
        <v>167.50346999999999</v>
      </c>
      <c r="E845">
        <v>7.4057870000000001</v>
      </c>
      <c r="F845">
        <v>155.73709299999999</v>
      </c>
      <c r="G845">
        <v>10.713728</v>
      </c>
    </row>
    <row r="846" spans="1:9" x14ac:dyDescent="0.25">
      <c r="A846">
        <v>845</v>
      </c>
      <c r="D846">
        <v>167.50346999999999</v>
      </c>
      <c r="E846">
        <v>7.4057870000000001</v>
      </c>
      <c r="F846">
        <v>155.73709299999999</v>
      </c>
      <c r="G846">
        <v>10.713728</v>
      </c>
    </row>
    <row r="847" spans="1:9" x14ac:dyDescent="0.25">
      <c r="A847">
        <v>846</v>
      </c>
      <c r="D847">
        <v>167.50346999999999</v>
      </c>
      <c r="E847">
        <v>7.4057870000000001</v>
      </c>
      <c r="F847">
        <v>155.73709299999999</v>
      </c>
      <c r="G847">
        <v>10.713728</v>
      </c>
    </row>
    <row r="848" spans="1:9" x14ac:dyDescent="0.25">
      <c r="A848">
        <v>847</v>
      </c>
      <c r="D848">
        <v>167.50346999999999</v>
      </c>
      <c r="E848">
        <v>7.4057870000000001</v>
      </c>
      <c r="F848">
        <v>155.73709299999999</v>
      </c>
      <c r="G848">
        <v>10.713728</v>
      </c>
    </row>
    <row r="849" spans="1:9" x14ac:dyDescent="0.25">
      <c r="A849">
        <v>848</v>
      </c>
      <c r="D849">
        <v>167.50346999999999</v>
      </c>
      <c r="E849">
        <v>7.4057870000000001</v>
      </c>
      <c r="F849">
        <v>155.65750599999998</v>
      </c>
      <c r="G849">
        <v>10.692862</v>
      </c>
    </row>
    <row r="850" spans="1:9" x14ac:dyDescent="0.25">
      <c r="A850">
        <v>849</v>
      </c>
      <c r="D850">
        <v>167.39995599999997</v>
      </c>
      <c r="E850">
        <v>7.4634900000000002</v>
      </c>
      <c r="H850">
        <v>163.48179099999999</v>
      </c>
      <c r="I850">
        <v>7.5808809999999998</v>
      </c>
    </row>
    <row r="851" spans="1:9" x14ac:dyDescent="0.25">
      <c r="A851">
        <v>850</v>
      </c>
      <c r="D851">
        <v>167.39995599999997</v>
      </c>
      <c r="E851">
        <v>7.4634900000000002</v>
      </c>
      <c r="H851">
        <v>163.69667899999999</v>
      </c>
      <c r="I851">
        <v>7.4551730000000003</v>
      </c>
    </row>
    <row r="852" spans="1:9" x14ac:dyDescent="0.25">
      <c r="A852">
        <v>851</v>
      </c>
      <c r="B852">
        <v>177.077462</v>
      </c>
      <c r="C852">
        <v>8.7629619999999999</v>
      </c>
      <c r="H852">
        <v>163.69667899999999</v>
      </c>
      <c r="I852">
        <v>7.4551730000000003</v>
      </c>
    </row>
    <row r="853" spans="1:9" x14ac:dyDescent="0.25">
      <c r="A853">
        <v>852</v>
      </c>
      <c r="B853">
        <v>177.09449999999998</v>
      </c>
      <c r="C853">
        <v>8.6894960000000001</v>
      </c>
      <c r="H853">
        <v>163.69667899999999</v>
      </c>
      <c r="I853">
        <v>7.4551730000000003</v>
      </c>
    </row>
    <row r="854" spans="1:9" x14ac:dyDescent="0.25">
      <c r="A854">
        <v>853</v>
      </c>
      <c r="B854">
        <v>177.09449999999998</v>
      </c>
      <c r="C854">
        <v>8.6894960000000001</v>
      </c>
      <c r="H854">
        <v>163.69667899999999</v>
      </c>
      <c r="I854">
        <v>7.4551730000000003</v>
      </c>
    </row>
    <row r="855" spans="1:9" x14ac:dyDescent="0.25">
      <c r="A855">
        <v>854</v>
      </c>
      <c r="B855">
        <v>177.09449999999998</v>
      </c>
      <c r="C855">
        <v>8.6894960000000001</v>
      </c>
      <c r="H855">
        <v>163.69667899999999</v>
      </c>
      <c r="I855">
        <v>7.4551730000000003</v>
      </c>
    </row>
    <row r="856" spans="1:9" x14ac:dyDescent="0.25">
      <c r="A856">
        <v>855</v>
      </c>
      <c r="B856">
        <v>177.09449999999998</v>
      </c>
      <c r="C856">
        <v>8.6894960000000001</v>
      </c>
      <c r="H856">
        <v>163.69667899999999</v>
      </c>
      <c r="I856">
        <v>7.4551730000000003</v>
      </c>
    </row>
    <row r="857" spans="1:9" x14ac:dyDescent="0.25">
      <c r="A857">
        <v>856</v>
      </c>
      <c r="B857">
        <v>177.09449999999998</v>
      </c>
      <c r="C857">
        <v>8.6894960000000001</v>
      </c>
      <c r="H857">
        <v>163.69667899999999</v>
      </c>
      <c r="I857">
        <v>7.4551730000000003</v>
      </c>
    </row>
    <row r="858" spans="1:9" x14ac:dyDescent="0.25">
      <c r="A858">
        <v>857</v>
      </c>
      <c r="B858">
        <v>177.09449999999998</v>
      </c>
      <c r="C858">
        <v>8.6894960000000001</v>
      </c>
      <c r="H858">
        <v>163.69667899999999</v>
      </c>
      <c r="I858">
        <v>7.4551730000000003</v>
      </c>
    </row>
    <row r="859" spans="1:9" x14ac:dyDescent="0.25">
      <c r="A859">
        <v>858</v>
      </c>
      <c r="B859">
        <v>177.09449999999998</v>
      </c>
      <c r="C859">
        <v>8.6894960000000001</v>
      </c>
      <c r="H859">
        <v>163.69667899999999</v>
      </c>
      <c r="I859">
        <v>7.4551730000000003</v>
      </c>
    </row>
    <row r="860" spans="1:9" x14ac:dyDescent="0.25">
      <c r="A860">
        <v>859</v>
      </c>
      <c r="B860">
        <v>177.09449999999998</v>
      </c>
      <c r="C860">
        <v>8.6894960000000001</v>
      </c>
      <c r="H860">
        <v>163.69667899999999</v>
      </c>
      <c r="I860">
        <v>7.4551730000000003</v>
      </c>
    </row>
    <row r="861" spans="1:9" x14ac:dyDescent="0.25">
      <c r="A861">
        <v>860</v>
      </c>
      <c r="B861">
        <v>177.09449999999998</v>
      </c>
      <c r="C861">
        <v>8.6894960000000001</v>
      </c>
      <c r="H861">
        <v>163.69667899999999</v>
      </c>
      <c r="I861">
        <v>7.4551730000000003</v>
      </c>
    </row>
    <row r="862" spans="1:9" x14ac:dyDescent="0.25">
      <c r="A862">
        <v>861</v>
      </c>
      <c r="B862">
        <v>177.077462</v>
      </c>
      <c r="C862">
        <v>8.7629619999999999</v>
      </c>
      <c r="H862">
        <v>163.48179099999999</v>
      </c>
      <c r="I862">
        <v>7.5808809999999998</v>
      </c>
    </row>
    <row r="863" spans="1:9" x14ac:dyDescent="0.25">
      <c r="A863">
        <v>862</v>
      </c>
    </row>
    <row r="864" spans="1:9" x14ac:dyDescent="0.25">
      <c r="A864">
        <v>863</v>
      </c>
    </row>
    <row r="865" spans="1:9" x14ac:dyDescent="0.25">
      <c r="A865">
        <v>864</v>
      </c>
      <c r="D865">
        <v>188.53558999999998</v>
      </c>
      <c r="E865">
        <v>6.0948349999999998</v>
      </c>
      <c r="F865">
        <v>175.44295399999999</v>
      </c>
      <c r="G865">
        <v>9.094068</v>
      </c>
    </row>
    <row r="866" spans="1:9" x14ac:dyDescent="0.25">
      <c r="A866">
        <v>865</v>
      </c>
      <c r="D866">
        <v>188.56426099999999</v>
      </c>
      <c r="E866">
        <v>6.0727450000000003</v>
      </c>
      <c r="F866">
        <v>175.61136499999998</v>
      </c>
      <c r="G866">
        <v>9.0844760000000004</v>
      </c>
    </row>
    <row r="867" spans="1:9" x14ac:dyDescent="0.25">
      <c r="A867">
        <v>866</v>
      </c>
      <c r="D867">
        <v>188.56426099999999</v>
      </c>
      <c r="E867">
        <v>6.0727450000000003</v>
      </c>
      <c r="F867">
        <v>175.660799</v>
      </c>
      <c r="G867">
        <v>9.0844760000000004</v>
      </c>
    </row>
    <row r="868" spans="1:9" x14ac:dyDescent="0.25">
      <c r="A868">
        <v>867</v>
      </c>
      <c r="D868">
        <v>188.56426099999999</v>
      </c>
      <c r="E868">
        <v>6.0727450000000003</v>
      </c>
      <c r="F868">
        <v>175.660799</v>
      </c>
      <c r="G868">
        <v>9.0844760000000004</v>
      </c>
    </row>
    <row r="869" spans="1:9" x14ac:dyDescent="0.25">
      <c r="A869">
        <v>868</v>
      </c>
      <c r="D869">
        <v>188.56426099999999</v>
      </c>
      <c r="E869">
        <v>6.0727450000000003</v>
      </c>
      <c r="F869">
        <v>175.660799</v>
      </c>
      <c r="G869">
        <v>9.0844760000000004</v>
      </c>
    </row>
    <row r="870" spans="1:9" x14ac:dyDescent="0.25">
      <c r="A870">
        <v>869</v>
      </c>
      <c r="D870">
        <v>188.56426099999999</v>
      </c>
      <c r="E870">
        <v>6.0727450000000003</v>
      </c>
      <c r="F870">
        <v>175.660799</v>
      </c>
      <c r="G870">
        <v>9.0844760000000004</v>
      </c>
    </row>
    <row r="871" spans="1:9" x14ac:dyDescent="0.25">
      <c r="A871">
        <v>870</v>
      </c>
      <c r="D871">
        <v>188.56426099999999</v>
      </c>
      <c r="E871">
        <v>6.0727450000000003</v>
      </c>
      <c r="F871">
        <v>175.660799</v>
      </c>
      <c r="G871">
        <v>9.0844760000000004</v>
      </c>
    </row>
    <row r="872" spans="1:9" x14ac:dyDescent="0.25">
      <c r="A872">
        <v>871</v>
      </c>
      <c r="D872">
        <v>188.56426099999999</v>
      </c>
      <c r="E872">
        <v>6.0727450000000003</v>
      </c>
      <c r="F872">
        <v>175.660799</v>
      </c>
      <c r="G872">
        <v>9.0844760000000004</v>
      </c>
    </row>
    <row r="873" spans="1:9" x14ac:dyDescent="0.25">
      <c r="A873">
        <v>872</v>
      </c>
      <c r="D873">
        <v>188.56426099999999</v>
      </c>
      <c r="E873">
        <v>6.0727450000000003</v>
      </c>
      <c r="F873">
        <v>175.660799</v>
      </c>
      <c r="G873">
        <v>9.0844760000000004</v>
      </c>
    </row>
    <row r="874" spans="1:9" x14ac:dyDescent="0.25">
      <c r="A874">
        <v>873</v>
      </c>
      <c r="D874">
        <v>188.56426099999999</v>
      </c>
      <c r="E874">
        <v>6.0727450000000003</v>
      </c>
      <c r="F874">
        <v>175.660799</v>
      </c>
      <c r="G874">
        <v>9.0844760000000004</v>
      </c>
    </row>
    <row r="875" spans="1:9" x14ac:dyDescent="0.25">
      <c r="A875">
        <v>874</v>
      </c>
      <c r="D875">
        <v>188.56426099999999</v>
      </c>
      <c r="E875">
        <v>6.0727450000000003</v>
      </c>
      <c r="F875">
        <v>175.660799</v>
      </c>
      <c r="G875">
        <v>9.0844760000000004</v>
      </c>
      <c r="H875">
        <v>185.34713199999999</v>
      </c>
      <c r="I875">
        <v>5.4652770000000004</v>
      </c>
    </row>
    <row r="876" spans="1:9" x14ac:dyDescent="0.25">
      <c r="A876">
        <v>875</v>
      </c>
      <c r="D876">
        <v>188.53558999999998</v>
      </c>
      <c r="E876">
        <v>6.0948349999999998</v>
      </c>
      <c r="F876">
        <v>175.44295399999999</v>
      </c>
      <c r="G876">
        <v>9.094068</v>
      </c>
      <c r="H876">
        <v>185.350752</v>
      </c>
      <c r="I876">
        <v>5.3815569999999999</v>
      </c>
    </row>
    <row r="877" spans="1:9" x14ac:dyDescent="0.25">
      <c r="A877">
        <v>876</v>
      </c>
      <c r="H877">
        <v>185.350752</v>
      </c>
      <c r="I877">
        <v>5.3815569999999999</v>
      </c>
    </row>
    <row r="878" spans="1:9" x14ac:dyDescent="0.25">
      <c r="A878">
        <v>877</v>
      </c>
      <c r="H878">
        <v>185.350752</v>
      </c>
      <c r="I878">
        <v>5.3815569999999999</v>
      </c>
    </row>
    <row r="879" spans="1:9" x14ac:dyDescent="0.25">
      <c r="A879">
        <v>878</v>
      </c>
      <c r="B879">
        <v>200.48705899999999</v>
      </c>
      <c r="C879">
        <v>6.6078700000000001</v>
      </c>
      <c r="H879">
        <v>185.350752</v>
      </c>
      <c r="I879">
        <v>5.3815569999999999</v>
      </c>
    </row>
    <row r="880" spans="1:9" x14ac:dyDescent="0.25">
      <c r="A880">
        <v>879</v>
      </c>
      <c r="B880">
        <v>200.577765</v>
      </c>
      <c r="C880">
        <v>6.6158289999999997</v>
      </c>
      <c r="H880">
        <v>185.350752</v>
      </c>
      <c r="I880">
        <v>5.3815569999999999</v>
      </c>
    </row>
    <row r="881" spans="1:9" x14ac:dyDescent="0.25">
      <c r="A881">
        <v>880</v>
      </c>
      <c r="B881">
        <v>200.577765</v>
      </c>
      <c r="C881">
        <v>6.6158289999999997</v>
      </c>
      <c r="H881">
        <v>185.350752</v>
      </c>
      <c r="I881">
        <v>5.3815569999999999</v>
      </c>
    </row>
    <row r="882" spans="1:9" x14ac:dyDescent="0.25">
      <c r="A882">
        <v>881</v>
      </c>
      <c r="B882">
        <v>200.577765</v>
      </c>
      <c r="C882">
        <v>6.6158289999999997</v>
      </c>
      <c r="H882">
        <v>185.350752</v>
      </c>
      <c r="I882">
        <v>5.3815569999999999</v>
      </c>
    </row>
    <row r="883" spans="1:9" x14ac:dyDescent="0.25">
      <c r="A883">
        <v>882</v>
      </c>
      <c r="B883">
        <v>200.577765</v>
      </c>
      <c r="C883">
        <v>6.6158289999999997</v>
      </c>
      <c r="H883">
        <v>185.350752</v>
      </c>
      <c r="I883">
        <v>5.3815569999999999</v>
      </c>
    </row>
    <row r="884" spans="1:9" x14ac:dyDescent="0.25">
      <c r="A884">
        <v>883</v>
      </c>
      <c r="B884">
        <v>200.577765</v>
      </c>
      <c r="C884">
        <v>6.6158289999999997</v>
      </c>
      <c r="H884">
        <v>185.350752</v>
      </c>
      <c r="I884">
        <v>5.3815569999999999</v>
      </c>
    </row>
    <row r="885" spans="1:9" x14ac:dyDescent="0.25">
      <c r="A885">
        <v>884</v>
      </c>
      <c r="B885">
        <v>200.577765</v>
      </c>
      <c r="C885">
        <v>6.6158289999999997</v>
      </c>
      <c r="H885">
        <v>185.350752</v>
      </c>
      <c r="I885">
        <v>5.3815569999999999</v>
      </c>
    </row>
    <row r="886" spans="1:9" x14ac:dyDescent="0.25">
      <c r="A886">
        <v>885</v>
      </c>
      <c r="B886">
        <v>200.577765</v>
      </c>
      <c r="C886">
        <v>6.6158289999999997</v>
      </c>
      <c r="H886">
        <v>185.350752</v>
      </c>
      <c r="I886">
        <v>5.3815569999999999</v>
      </c>
    </row>
    <row r="887" spans="1:9" x14ac:dyDescent="0.25">
      <c r="A887">
        <v>886</v>
      </c>
      <c r="B887">
        <v>200.577765</v>
      </c>
      <c r="C887">
        <v>6.6158289999999997</v>
      </c>
      <c r="H887">
        <v>185.34713199999999</v>
      </c>
      <c r="I887">
        <v>5.4652770000000004</v>
      </c>
    </row>
    <row r="888" spans="1:9" x14ac:dyDescent="0.25">
      <c r="A888">
        <v>887</v>
      </c>
      <c r="B888">
        <v>200.577765</v>
      </c>
      <c r="C888">
        <v>6.6158289999999997</v>
      </c>
    </row>
    <row r="889" spans="1:9" x14ac:dyDescent="0.25">
      <c r="A889">
        <v>888</v>
      </c>
      <c r="B889">
        <v>200.48705899999999</v>
      </c>
      <c r="C889">
        <v>6.6078700000000001</v>
      </c>
    </row>
    <row r="890" spans="1:9" x14ac:dyDescent="0.25">
      <c r="A890">
        <v>889</v>
      </c>
    </row>
    <row r="891" spans="1:9" x14ac:dyDescent="0.25">
      <c r="A891">
        <v>890</v>
      </c>
      <c r="D891">
        <v>210.22017499999998</v>
      </c>
      <c r="E891">
        <v>4.733733</v>
      </c>
      <c r="F891">
        <v>198.35421199999999</v>
      </c>
      <c r="G891">
        <v>6.9765240000000004</v>
      </c>
    </row>
    <row r="892" spans="1:9" x14ac:dyDescent="0.25">
      <c r="A892">
        <v>891</v>
      </c>
      <c r="D892">
        <v>210.31716</v>
      </c>
      <c r="E892">
        <v>4.6409830000000003</v>
      </c>
      <c r="F892">
        <v>198.50134499999999</v>
      </c>
      <c r="G892">
        <v>7.1589640000000001</v>
      </c>
    </row>
    <row r="893" spans="1:9" x14ac:dyDescent="0.25">
      <c r="A893">
        <v>892</v>
      </c>
      <c r="D893">
        <v>210.31716</v>
      </c>
      <c r="E893">
        <v>4.6409830000000003</v>
      </c>
      <c r="F893">
        <v>198.50134499999999</v>
      </c>
      <c r="G893">
        <v>7.1589640000000001</v>
      </c>
    </row>
    <row r="894" spans="1:9" x14ac:dyDescent="0.25">
      <c r="A894">
        <v>893</v>
      </c>
      <c r="D894">
        <v>210.31716</v>
      </c>
      <c r="E894">
        <v>4.6409830000000003</v>
      </c>
      <c r="F894">
        <v>198.50134499999999</v>
      </c>
      <c r="G894">
        <v>7.1589640000000001</v>
      </c>
    </row>
    <row r="895" spans="1:9" x14ac:dyDescent="0.25">
      <c r="A895">
        <v>894</v>
      </c>
      <c r="D895">
        <v>210.31716</v>
      </c>
      <c r="E895">
        <v>4.6409830000000003</v>
      </c>
      <c r="F895">
        <v>198.50134499999999</v>
      </c>
      <c r="G895">
        <v>7.1589640000000001</v>
      </c>
    </row>
    <row r="896" spans="1:9" x14ac:dyDescent="0.25">
      <c r="A896">
        <v>895</v>
      </c>
      <c r="D896">
        <v>210.31716</v>
      </c>
      <c r="E896">
        <v>4.6409830000000003</v>
      </c>
      <c r="F896">
        <v>198.50134499999999</v>
      </c>
      <c r="G896">
        <v>7.1589640000000001</v>
      </c>
    </row>
    <row r="897" spans="1:9" x14ac:dyDescent="0.25">
      <c r="A897">
        <v>896</v>
      </c>
      <c r="D897">
        <v>210.31716</v>
      </c>
      <c r="E897">
        <v>4.6409830000000003</v>
      </c>
      <c r="F897">
        <v>198.50134499999999</v>
      </c>
      <c r="G897">
        <v>7.1589640000000001</v>
      </c>
    </row>
    <row r="898" spans="1:9" x14ac:dyDescent="0.25">
      <c r="A898">
        <v>897</v>
      </c>
      <c r="D898">
        <v>210.31716</v>
      </c>
      <c r="E898">
        <v>4.6409830000000003</v>
      </c>
      <c r="F898">
        <v>198.50134499999999</v>
      </c>
      <c r="G898">
        <v>7.1589640000000001</v>
      </c>
    </row>
    <row r="899" spans="1:9" x14ac:dyDescent="0.25">
      <c r="A899">
        <v>898</v>
      </c>
      <c r="D899">
        <v>210.31716</v>
      </c>
      <c r="E899">
        <v>4.6409830000000003</v>
      </c>
      <c r="F899">
        <v>198.50134499999999</v>
      </c>
      <c r="G899">
        <v>7.1589640000000001</v>
      </c>
    </row>
    <row r="900" spans="1:9" x14ac:dyDescent="0.25">
      <c r="A900">
        <v>899</v>
      </c>
      <c r="D900">
        <v>210.31716</v>
      </c>
      <c r="E900">
        <v>4.6409830000000003</v>
      </c>
      <c r="F900">
        <v>198.50134499999999</v>
      </c>
      <c r="G900">
        <v>7.1589640000000001</v>
      </c>
      <c r="H900">
        <v>206.48587699999999</v>
      </c>
      <c r="I900">
        <v>3.780875</v>
      </c>
    </row>
    <row r="901" spans="1:9" x14ac:dyDescent="0.25">
      <c r="A901">
        <v>900</v>
      </c>
      <c r="D901">
        <v>210.31716</v>
      </c>
      <c r="E901">
        <v>4.6409830000000003</v>
      </c>
      <c r="F901">
        <v>198.35421199999999</v>
      </c>
      <c r="G901">
        <v>6.9765240000000004</v>
      </c>
      <c r="H901">
        <v>206.65872400000001</v>
      </c>
      <c r="I901">
        <v>3.7029190000000001</v>
      </c>
    </row>
    <row r="902" spans="1:9" x14ac:dyDescent="0.25">
      <c r="A902">
        <v>901</v>
      </c>
      <c r="D902">
        <v>210.22017499999998</v>
      </c>
      <c r="E902">
        <v>4.733733</v>
      </c>
      <c r="H902">
        <v>206.65872400000001</v>
      </c>
      <c r="I902">
        <v>3.7029190000000001</v>
      </c>
    </row>
    <row r="903" spans="1:9" x14ac:dyDescent="0.25">
      <c r="A903">
        <v>902</v>
      </c>
      <c r="H903">
        <v>206.65872400000001</v>
      </c>
      <c r="I903">
        <v>3.7029190000000001</v>
      </c>
    </row>
    <row r="904" spans="1:9" x14ac:dyDescent="0.25">
      <c r="A904">
        <v>903</v>
      </c>
      <c r="B904">
        <v>220.41723999999999</v>
      </c>
      <c r="C904">
        <v>8.3828130000000005</v>
      </c>
      <c r="H904">
        <v>206.65872400000001</v>
      </c>
      <c r="I904">
        <v>3.7029190000000001</v>
      </c>
    </row>
    <row r="905" spans="1:9" x14ac:dyDescent="0.25">
      <c r="A905">
        <v>904</v>
      </c>
      <c r="B905">
        <v>220.42557299999999</v>
      </c>
      <c r="C905">
        <v>8.3669270000000004</v>
      </c>
      <c r="H905">
        <v>206.65872400000001</v>
      </c>
      <c r="I905">
        <v>3.7029190000000001</v>
      </c>
    </row>
    <row r="906" spans="1:9" x14ac:dyDescent="0.25">
      <c r="A906">
        <v>905</v>
      </c>
      <c r="B906">
        <v>220.42557299999999</v>
      </c>
      <c r="C906">
        <v>8.3669270000000004</v>
      </c>
      <c r="H906">
        <v>206.65872400000001</v>
      </c>
      <c r="I906">
        <v>3.7029190000000001</v>
      </c>
    </row>
    <row r="907" spans="1:9" x14ac:dyDescent="0.25">
      <c r="A907">
        <v>906</v>
      </c>
      <c r="B907">
        <v>220.42557299999999</v>
      </c>
      <c r="C907">
        <v>8.3669270000000004</v>
      </c>
      <c r="H907">
        <v>206.65872400000001</v>
      </c>
      <c r="I907">
        <v>3.7029190000000001</v>
      </c>
    </row>
    <row r="908" spans="1:9" x14ac:dyDescent="0.25">
      <c r="A908">
        <v>907</v>
      </c>
      <c r="B908">
        <v>220.42557299999999</v>
      </c>
      <c r="C908">
        <v>8.3669270000000004</v>
      </c>
      <c r="H908">
        <v>206.65872400000001</v>
      </c>
      <c r="I908">
        <v>3.7029190000000001</v>
      </c>
    </row>
    <row r="909" spans="1:9" x14ac:dyDescent="0.25">
      <c r="A909">
        <v>908</v>
      </c>
      <c r="B909">
        <v>220.42557299999999</v>
      </c>
      <c r="C909">
        <v>8.3669270000000004</v>
      </c>
      <c r="H909">
        <v>206.65872400000001</v>
      </c>
      <c r="I909">
        <v>3.7029190000000001</v>
      </c>
    </row>
    <row r="910" spans="1:9" x14ac:dyDescent="0.25">
      <c r="A910">
        <v>909</v>
      </c>
      <c r="B910">
        <v>220.42557299999999</v>
      </c>
      <c r="C910">
        <v>8.3669270000000004</v>
      </c>
      <c r="H910">
        <v>206.65872400000001</v>
      </c>
      <c r="I910">
        <v>3.7029190000000001</v>
      </c>
    </row>
    <row r="911" spans="1:9" x14ac:dyDescent="0.25">
      <c r="A911">
        <v>910</v>
      </c>
      <c r="B911">
        <v>220.42557299999999</v>
      </c>
      <c r="C911">
        <v>8.3669270000000004</v>
      </c>
      <c r="H911">
        <v>206.65872400000001</v>
      </c>
      <c r="I911">
        <v>3.7029190000000001</v>
      </c>
    </row>
    <row r="912" spans="1:9" x14ac:dyDescent="0.25">
      <c r="A912">
        <v>911</v>
      </c>
      <c r="B912">
        <v>220.42557299999999</v>
      </c>
      <c r="C912">
        <v>8.3669270000000004</v>
      </c>
      <c r="H912">
        <v>206.65872400000001</v>
      </c>
      <c r="I912">
        <v>3.7029190000000001</v>
      </c>
    </row>
    <row r="913" spans="1:9" x14ac:dyDescent="0.25">
      <c r="A913">
        <v>912</v>
      </c>
      <c r="B913">
        <v>220.42557299999999</v>
      </c>
      <c r="C913">
        <v>8.3669270000000004</v>
      </c>
      <c r="H913">
        <v>206.48587699999999</v>
      </c>
      <c r="I913">
        <v>3.780875</v>
      </c>
    </row>
    <row r="914" spans="1:9" x14ac:dyDescent="0.25">
      <c r="A914">
        <v>913</v>
      </c>
      <c r="B914">
        <v>220.42557299999999</v>
      </c>
      <c r="C914">
        <v>8.3669270000000004</v>
      </c>
      <c r="H914">
        <v>206.48587699999999</v>
      </c>
      <c r="I914">
        <v>3.780875</v>
      </c>
    </row>
    <row r="915" spans="1:9" x14ac:dyDescent="0.25">
      <c r="A915">
        <v>914</v>
      </c>
      <c r="B915">
        <v>220.42557299999999</v>
      </c>
      <c r="C915">
        <v>8.3669270000000004</v>
      </c>
    </row>
    <row r="916" spans="1:9" x14ac:dyDescent="0.25">
      <c r="A916">
        <v>915</v>
      </c>
      <c r="B916">
        <v>220.41723999999999</v>
      </c>
      <c r="C916">
        <v>8.3828130000000005</v>
      </c>
      <c r="D916">
        <v>229.302448</v>
      </c>
      <c r="E916">
        <v>7.146979</v>
      </c>
      <c r="F916">
        <v>217.63661500000001</v>
      </c>
      <c r="G916">
        <v>8.3271350000000002</v>
      </c>
    </row>
    <row r="917" spans="1:9" x14ac:dyDescent="0.25">
      <c r="A917">
        <v>916</v>
      </c>
      <c r="D917">
        <v>229.40942699999999</v>
      </c>
      <c r="E917">
        <v>7.1068749999999996</v>
      </c>
      <c r="F917">
        <v>217.80109400000001</v>
      </c>
      <c r="G917">
        <v>8.5181260000000005</v>
      </c>
    </row>
    <row r="918" spans="1:9" x14ac:dyDescent="0.25">
      <c r="A918">
        <v>917</v>
      </c>
      <c r="D918">
        <v>229.40942699999999</v>
      </c>
      <c r="E918">
        <v>7.1068749999999996</v>
      </c>
      <c r="F918">
        <v>217.80109400000001</v>
      </c>
      <c r="G918">
        <v>8.5181260000000005</v>
      </c>
    </row>
    <row r="919" spans="1:9" x14ac:dyDescent="0.25">
      <c r="A919">
        <v>918</v>
      </c>
      <c r="D919">
        <v>229.40942699999999</v>
      </c>
      <c r="E919">
        <v>7.1068749999999996</v>
      </c>
      <c r="F919">
        <v>217.80109400000001</v>
      </c>
      <c r="G919">
        <v>8.5181260000000005</v>
      </c>
    </row>
    <row r="920" spans="1:9" x14ac:dyDescent="0.25">
      <c r="A920">
        <v>919</v>
      </c>
      <c r="D920">
        <v>229.40942699999999</v>
      </c>
      <c r="E920">
        <v>7.1068749999999996</v>
      </c>
      <c r="F920">
        <v>217.80109400000001</v>
      </c>
      <c r="G920">
        <v>8.5181260000000005</v>
      </c>
    </row>
    <row r="921" spans="1:9" x14ac:dyDescent="0.25">
      <c r="A921">
        <v>920</v>
      </c>
      <c r="D921">
        <v>229.40942699999999</v>
      </c>
      <c r="E921">
        <v>7.1068749999999996</v>
      </c>
      <c r="F921">
        <v>217.80109400000001</v>
      </c>
      <c r="G921">
        <v>8.5181260000000005</v>
      </c>
    </row>
    <row r="922" spans="1:9" x14ac:dyDescent="0.25">
      <c r="A922">
        <v>921</v>
      </c>
      <c r="D922">
        <v>229.40942699999999</v>
      </c>
      <c r="E922">
        <v>7.1068749999999996</v>
      </c>
      <c r="F922">
        <v>217.80109400000001</v>
      </c>
      <c r="G922">
        <v>8.5181260000000005</v>
      </c>
    </row>
    <row r="923" spans="1:9" x14ac:dyDescent="0.25">
      <c r="A923">
        <v>922</v>
      </c>
      <c r="D923">
        <v>229.40942699999999</v>
      </c>
      <c r="E923">
        <v>7.1068749999999996</v>
      </c>
      <c r="F923">
        <v>217.80109400000001</v>
      </c>
      <c r="G923">
        <v>8.5181260000000005</v>
      </c>
    </row>
    <row r="924" spans="1:9" x14ac:dyDescent="0.25">
      <c r="A924">
        <v>923</v>
      </c>
      <c r="D924">
        <v>229.40942699999999</v>
      </c>
      <c r="E924">
        <v>7.1068749999999996</v>
      </c>
      <c r="F924">
        <v>217.80109400000001</v>
      </c>
      <c r="G924">
        <v>8.5181260000000005</v>
      </c>
    </row>
    <row r="925" spans="1:9" x14ac:dyDescent="0.25">
      <c r="A925">
        <v>924</v>
      </c>
      <c r="D925">
        <v>229.40942699999999</v>
      </c>
      <c r="E925">
        <v>7.1068749999999996</v>
      </c>
      <c r="F925">
        <v>217.80109400000001</v>
      </c>
      <c r="G925">
        <v>8.5181260000000005</v>
      </c>
    </row>
    <row r="926" spans="1:9" x14ac:dyDescent="0.25">
      <c r="A926">
        <v>925</v>
      </c>
      <c r="D926">
        <v>229.40942699999999</v>
      </c>
      <c r="E926">
        <v>7.1068749999999996</v>
      </c>
      <c r="F926">
        <v>217.80109400000001</v>
      </c>
      <c r="G926">
        <v>8.5181260000000005</v>
      </c>
    </row>
    <row r="927" spans="1:9" x14ac:dyDescent="0.25">
      <c r="A927">
        <v>926</v>
      </c>
      <c r="D927">
        <v>229.40942699999999</v>
      </c>
      <c r="E927">
        <v>7.1068749999999996</v>
      </c>
      <c r="F927">
        <v>217.851563</v>
      </c>
      <c r="G927">
        <v>8.5181260000000005</v>
      </c>
    </row>
    <row r="928" spans="1:9" x14ac:dyDescent="0.25">
      <c r="A928">
        <v>927</v>
      </c>
      <c r="B928">
        <v>238.56952999999999</v>
      </c>
      <c r="C928">
        <v>9.1552609999999994</v>
      </c>
      <c r="D928">
        <v>229.302448</v>
      </c>
      <c r="E928">
        <v>7.146979</v>
      </c>
      <c r="F928">
        <v>217.851563</v>
      </c>
      <c r="G928">
        <v>8.5181260000000005</v>
      </c>
    </row>
    <row r="929" spans="1:9" x14ac:dyDescent="0.25">
      <c r="A929">
        <v>928</v>
      </c>
      <c r="B929">
        <v>238.645679</v>
      </c>
      <c r="C929">
        <v>9.0726040000000001</v>
      </c>
      <c r="F929">
        <v>217.63661500000001</v>
      </c>
      <c r="G929">
        <v>8.3271350000000002</v>
      </c>
      <c r="H929">
        <v>226.33500100000001</v>
      </c>
      <c r="I929">
        <v>6.5759379999999998</v>
      </c>
    </row>
    <row r="930" spans="1:9" x14ac:dyDescent="0.25">
      <c r="A930">
        <v>929</v>
      </c>
      <c r="B930">
        <v>238.645679</v>
      </c>
      <c r="C930">
        <v>9.0726040000000001</v>
      </c>
      <c r="H930">
        <v>226.38119699999999</v>
      </c>
      <c r="I930">
        <v>6.5020309999999997</v>
      </c>
    </row>
    <row r="931" spans="1:9" x14ac:dyDescent="0.25">
      <c r="A931">
        <v>930</v>
      </c>
      <c r="B931">
        <v>238.645679</v>
      </c>
      <c r="C931">
        <v>9.0726040000000001</v>
      </c>
      <c r="H931">
        <v>226.38119699999999</v>
      </c>
      <c r="I931">
        <v>6.5020309999999997</v>
      </c>
    </row>
    <row r="932" spans="1:9" x14ac:dyDescent="0.25">
      <c r="A932">
        <v>931</v>
      </c>
      <c r="B932">
        <v>238.645679</v>
      </c>
      <c r="C932">
        <v>9.0726040000000001</v>
      </c>
      <c r="H932">
        <v>226.38119699999999</v>
      </c>
      <c r="I932">
        <v>6.5020309999999997</v>
      </c>
    </row>
    <row r="933" spans="1:9" x14ac:dyDescent="0.25">
      <c r="A933">
        <v>932</v>
      </c>
      <c r="B933">
        <v>238.645679</v>
      </c>
      <c r="C933">
        <v>9.0726040000000001</v>
      </c>
      <c r="H933">
        <v>226.38119699999999</v>
      </c>
      <c r="I933">
        <v>6.5020309999999997</v>
      </c>
    </row>
    <row r="934" spans="1:9" x14ac:dyDescent="0.25">
      <c r="A934">
        <v>933</v>
      </c>
      <c r="B934">
        <v>238.645679</v>
      </c>
      <c r="C934">
        <v>9.0726040000000001</v>
      </c>
      <c r="H934">
        <v>226.38119699999999</v>
      </c>
      <c r="I934">
        <v>6.5020309999999997</v>
      </c>
    </row>
    <row r="935" spans="1:9" x14ac:dyDescent="0.25">
      <c r="A935">
        <v>934</v>
      </c>
      <c r="B935">
        <v>238.645679</v>
      </c>
      <c r="C935">
        <v>9.0726040000000001</v>
      </c>
      <c r="H935">
        <v>226.38119699999999</v>
      </c>
      <c r="I935">
        <v>6.5020309999999997</v>
      </c>
    </row>
    <row r="936" spans="1:9" x14ac:dyDescent="0.25">
      <c r="A936">
        <v>935</v>
      </c>
      <c r="B936">
        <v>238.645679</v>
      </c>
      <c r="C936">
        <v>9.0726040000000001</v>
      </c>
      <c r="H936">
        <v>226.38119699999999</v>
      </c>
      <c r="I936">
        <v>6.5020309999999997</v>
      </c>
    </row>
    <row r="937" spans="1:9" x14ac:dyDescent="0.25">
      <c r="A937">
        <v>936</v>
      </c>
      <c r="B937">
        <v>238.645679</v>
      </c>
      <c r="C937">
        <v>9.0726040000000001</v>
      </c>
      <c r="H937">
        <v>226.38119699999999</v>
      </c>
      <c r="I937">
        <v>6.5020309999999997</v>
      </c>
    </row>
    <row r="938" spans="1:9" x14ac:dyDescent="0.25">
      <c r="A938">
        <v>937</v>
      </c>
      <c r="B938">
        <v>238.645679</v>
      </c>
      <c r="C938">
        <v>9.0726040000000001</v>
      </c>
      <c r="H938">
        <v>226.38119699999999</v>
      </c>
      <c r="I938">
        <v>6.5020309999999997</v>
      </c>
    </row>
    <row r="939" spans="1:9" x14ac:dyDescent="0.25">
      <c r="A939">
        <v>938</v>
      </c>
      <c r="B939">
        <v>238.645679</v>
      </c>
      <c r="C939">
        <v>9.0726040000000001</v>
      </c>
      <c r="H939">
        <v>226.38119699999999</v>
      </c>
      <c r="I939">
        <v>6.5020309999999997</v>
      </c>
    </row>
    <row r="940" spans="1:9" x14ac:dyDescent="0.25">
      <c r="A940">
        <v>939</v>
      </c>
      <c r="B940">
        <v>238.645679</v>
      </c>
      <c r="C940">
        <v>9.0726040000000001</v>
      </c>
      <c r="H940">
        <v>226.38119699999999</v>
      </c>
      <c r="I940">
        <v>6.5020309999999997</v>
      </c>
    </row>
    <row r="941" spans="1:9" x14ac:dyDescent="0.25">
      <c r="A941">
        <v>940</v>
      </c>
      <c r="B941">
        <v>238.56952999999999</v>
      </c>
      <c r="C941">
        <v>9.1552609999999994</v>
      </c>
      <c r="H941">
        <v>226.38119699999999</v>
      </c>
      <c r="I941">
        <v>6.5020309999999997</v>
      </c>
    </row>
    <row r="942" spans="1:9" x14ac:dyDescent="0.25">
      <c r="A942">
        <v>941</v>
      </c>
      <c r="D942">
        <v>249.066562</v>
      </c>
      <c r="E942">
        <v>7.0538020000000001</v>
      </c>
      <c r="H942">
        <v>226.33500100000001</v>
      </c>
      <c r="I942">
        <v>6.5759379999999998</v>
      </c>
    </row>
    <row r="943" spans="1:9" x14ac:dyDescent="0.25">
      <c r="A943">
        <v>942</v>
      </c>
      <c r="D943">
        <v>249.24458300000001</v>
      </c>
      <c r="E943">
        <v>7.0060419999999999</v>
      </c>
      <c r="H943">
        <v>226.33500100000001</v>
      </c>
      <c r="I943">
        <v>6.5759379999999998</v>
      </c>
    </row>
    <row r="944" spans="1:9" x14ac:dyDescent="0.25">
      <c r="A944">
        <v>943</v>
      </c>
      <c r="D944">
        <v>249.24458300000001</v>
      </c>
      <c r="E944">
        <v>7.0060419999999999</v>
      </c>
    </row>
    <row r="945" spans="1:9" x14ac:dyDescent="0.25">
      <c r="A945">
        <v>944</v>
      </c>
      <c r="D945">
        <v>249.24458300000001</v>
      </c>
      <c r="E945">
        <v>7.0060419999999999</v>
      </c>
      <c r="F945">
        <v>236.25442799999999</v>
      </c>
      <c r="G945">
        <v>9.4803119999999996</v>
      </c>
    </row>
    <row r="946" spans="1:9" x14ac:dyDescent="0.25">
      <c r="A946">
        <v>945</v>
      </c>
      <c r="D946">
        <v>249.24458300000001</v>
      </c>
      <c r="E946">
        <v>7.0060419999999999</v>
      </c>
      <c r="F946">
        <v>236.52588600000001</v>
      </c>
      <c r="G946">
        <v>9.5261969999999998</v>
      </c>
    </row>
    <row r="947" spans="1:9" x14ac:dyDescent="0.25">
      <c r="A947">
        <v>946</v>
      </c>
      <c r="D947">
        <v>249.24458300000001</v>
      </c>
      <c r="E947">
        <v>7.0060419999999999</v>
      </c>
      <c r="F947">
        <v>236.52588600000001</v>
      </c>
      <c r="G947">
        <v>9.5261969999999998</v>
      </c>
    </row>
    <row r="948" spans="1:9" x14ac:dyDescent="0.25">
      <c r="A948">
        <v>947</v>
      </c>
      <c r="D948">
        <v>249.24458300000001</v>
      </c>
      <c r="E948">
        <v>7.0060419999999999</v>
      </c>
      <c r="F948">
        <v>236.52588600000001</v>
      </c>
      <c r="G948">
        <v>9.5261969999999998</v>
      </c>
    </row>
    <row r="949" spans="1:9" x14ac:dyDescent="0.25">
      <c r="A949">
        <v>948</v>
      </c>
      <c r="D949">
        <v>249.24458300000001</v>
      </c>
      <c r="E949">
        <v>7.0060419999999999</v>
      </c>
      <c r="F949">
        <v>236.52588600000001</v>
      </c>
      <c r="G949">
        <v>9.5261969999999998</v>
      </c>
    </row>
    <row r="950" spans="1:9" x14ac:dyDescent="0.25">
      <c r="A950">
        <v>949</v>
      </c>
      <c r="D950">
        <v>249.24458300000001</v>
      </c>
      <c r="E950">
        <v>7.0060419999999999</v>
      </c>
      <c r="F950">
        <v>236.52588600000001</v>
      </c>
      <c r="G950">
        <v>9.5261969999999998</v>
      </c>
    </row>
    <row r="951" spans="1:9" x14ac:dyDescent="0.25">
      <c r="A951">
        <v>950</v>
      </c>
      <c r="D951">
        <v>249.24458300000001</v>
      </c>
      <c r="E951">
        <v>7.0060419999999999</v>
      </c>
      <c r="F951">
        <v>236.52588600000001</v>
      </c>
      <c r="G951">
        <v>9.5261969999999998</v>
      </c>
    </row>
    <row r="952" spans="1:9" x14ac:dyDescent="0.25">
      <c r="A952">
        <v>951</v>
      </c>
      <c r="D952">
        <v>249.24458300000001</v>
      </c>
      <c r="E952">
        <v>7.0060419999999999</v>
      </c>
      <c r="F952">
        <v>236.52588600000001</v>
      </c>
      <c r="G952">
        <v>9.5261969999999998</v>
      </c>
    </row>
    <row r="953" spans="1:9" x14ac:dyDescent="0.25">
      <c r="A953">
        <v>952</v>
      </c>
      <c r="D953">
        <v>249.24458300000001</v>
      </c>
      <c r="E953">
        <v>7.0060419999999999</v>
      </c>
      <c r="F953">
        <v>236.52588600000001</v>
      </c>
      <c r="G953">
        <v>9.5261969999999998</v>
      </c>
    </row>
    <row r="954" spans="1:9" x14ac:dyDescent="0.25">
      <c r="A954">
        <v>953</v>
      </c>
      <c r="D954">
        <v>249.24458300000001</v>
      </c>
      <c r="E954">
        <v>7.0060419999999999</v>
      </c>
      <c r="F954">
        <v>236.52588600000001</v>
      </c>
      <c r="G954">
        <v>9.5261969999999998</v>
      </c>
    </row>
    <row r="955" spans="1:9" x14ac:dyDescent="0.25">
      <c r="A955">
        <v>954</v>
      </c>
      <c r="D955">
        <v>249.24458300000001</v>
      </c>
      <c r="E955">
        <v>7.0060419999999999</v>
      </c>
      <c r="F955">
        <v>236.52588600000001</v>
      </c>
      <c r="G955">
        <v>9.5261969999999998</v>
      </c>
    </row>
    <row r="956" spans="1:9" x14ac:dyDescent="0.25">
      <c r="A956">
        <v>955</v>
      </c>
      <c r="D956">
        <v>249.24458300000001</v>
      </c>
      <c r="E956">
        <v>7.0060419999999999</v>
      </c>
      <c r="F956">
        <v>236.52588600000001</v>
      </c>
      <c r="G956">
        <v>9.5261969999999998</v>
      </c>
    </row>
    <row r="957" spans="1:9" x14ac:dyDescent="0.25">
      <c r="A957">
        <v>956</v>
      </c>
      <c r="B957">
        <v>258.470054</v>
      </c>
      <c r="C957">
        <v>7.8923439999999996</v>
      </c>
      <c r="D957">
        <v>249.066562</v>
      </c>
      <c r="E957">
        <v>7.0538020000000001</v>
      </c>
      <c r="F957">
        <v>236.52588600000001</v>
      </c>
      <c r="G957">
        <v>9.5261969999999998</v>
      </c>
      <c r="H957">
        <v>245.34822800000001</v>
      </c>
      <c r="I957">
        <v>6.4321359999999999</v>
      </c>
    </row>
    <row r="958" spans="1:9" x14ac:dyDescent="0.25">
      <c r="A958">
        <v>957</v>
      </c>
      <c r="B958">
        <v>258.53125</v>
      </c>
      <c r="C958">
        <v>7.8629170000000004</v>
      </c>
      <c r="F958">
        <v>236.52588600000001</v>
      </c>
      <c r="G958">
        <v>9.5261969999999998</v>
      </c>
      <c r="H958">
        <v>245.45927</v>
      </c>
      <c r="I958">
        <v>6.3507809999999996</v>
      </c>
    </row>
    <row r="959" spans="1:9" x14ac:dyDescent="0.25">
      <c r="A959">
        <v>958</v>
      </c>
      <c r="B959">
        <v>258.53125</v>
      </c>
      <c r="C959">
        <v>7.8629170000000004</v>
      </c>
      <c r="F959">
        <v>236.52588600000001</v>
      </c>
      <c r="G959">
        <v>9.5261969999999998</v>
      </c>
      <c r="H959">
        <v>245.45927</v>
      </c>
      <c r="I959">
        <v>6.3507809999999996</v>
      </c>
    </row>
    <row r="960" spans="1:9" x14ac:dyDescent="0.25">
      <c r="A960">
        <v>959</v>
      </c>
      <c r="B960">
        <v>258.53125</v>
      </c>
      <c r="C960">
        <v>7.8629170000000004</v>
      </c>
      <c r="F960">
        <v>236.25442799999999</v>
      </c>
      <c r="G960">
        <v>9.4803119999999996</v>
      </c>
      <c r="H960">
        <v>245.45927</v>
      </c>
      <c r="I960">
        <v>6.3507809999999996</v>
      </c>
    </row>
    <row r="961" spans="1:9" x14ac:dyDescent="0.25">
      <c r="A961">
        <v>960</v>
      </c>
      <c r="B961">
        <v>258.53125</v>
      </c>
      <c r="C961">
        <v>7.8629170000000004</v>
      </c>
      <c r="H961">
        <v>245.45927</v>
      </c>
      <c r="I961">
        <v>6.3507809999999996</v>
      </c>
    </row>
    <row r="962" spans="1:9" x14ac:dyDescent="0.25">
      <c r="A962">
        <v>961</v>
      </c>
      <c r="B962">
        <v>258.53125</v>
      </c>
      <c r="C962">
        <v>7.8629170000000004</v>
      </c>
      <c r="H962">
        <v>245.45927</v>
      </c>
      <c r="I962">
        <v>6.3507809999999996</v>
      </c>
    </row>
    <row r="963" spans="1:9" x14ac:dyDescent="0.25">
      <c r="A963">
        <v>962</v>
      </c>
      <c r="B963">
        <v>258.53125</v>
      </c>
      <c r="C963">
        <v>7.8629170000000004</v>
      </c>
      <c r="H963">
        <v>245.45927</v>
      </c>
      <c r="I963">
        <v>6.3507809999999996</v>
      </c>
    </row>
    <row r="964" spans="1:9" x14ac:dyDescent="0.25">
      <c r="A964">
        <v>963</v>
      </c>
      <c r="B964">
        <v>258.53125</v>
      </c>
      <c r="C964">
        <v>7.8629170000000004</v>
      </c>
      <c r="H964">
        <v>245.45927</v>
      </c>
      <c r="I964">
        <v>6.3507809999999996</v>
      </c>
    </row>
    <row r="965" spans="1:9" x14ac:dyDescent="0.25">
      <c r="A965">
        <v>964</v>
      </c>
      <c r="B965">
        <v>258.53125</v>
      </c>
      <c r="C965">
        <v>7.8629170000000004</v>
      </c>
      <c r="H965">
        <v>245.45927</v>
      </c>
      <c r="I965">
        <v>6.3507809999999996</v>
      </c>
    </row>
    <row r="966" spans="1:9" x14ac:dyDescent="0.25">
      <c r="A966">
        <v>965</v>
      </c>
      <c r="B966">
        <v>258.53125</v>
      </c>
      <c r="C966">
        <v>7.8629170000000004</v>
      </c>
      <c r="H966">
        <v>245.45927</v>
      </c>
      <c r="I966">
        <v>6.3507809999999996</v>
      </c>
    </row>
    <row r="967" spans="1:9" x14ac:dyDescent="0.25">
      <c r="A967">
        <v>966</v>
      </c>
      <c r="B967">
        <v>258.53125</v>
      </c>
      <c r="C967">
        <v>7.8629170000000004</v>
      </c>
      <c r="H967">
        <v>245.45927</v>
      </c>
      <c r="I967">
        <v>6.3507809999999996</v>
      </c>
    </row>
    <row r="968" spans="1:9" x14ac:dyDescent="0.25">
      <c r="A968">
        <v>967</v>
      </c>
      <c r="B968">
        <v>258.53125</v>
      </c>
      <c r="C968">
        <v>7.8629170000000004</v>
      </c>
      <c r="H968">
        <v>245.45927</v>
      </c>
      <c r="I968">
        <v>6.3507809999999996</v>
      </c>
    </row>
    <row r="969" spans="1:9" x14ac:dyDescent="0.25">
      <c r="A969">
        <v>968</v>
      </c>
      <c r="B969">
        <v>258.53125</v>
      </c>
      <c r="C969">
        <v>7.8629170000000004</v>
      </c>
      <c r="H969">
        <v>245.45927</v>
      </c>
      <c r="I969">
        <v>6.3507809999999996</v>
      </c>
    </row>
    <row r="970" spans="1:9" x14ac:dyDescent="0.25">
      <c r="A970">
        <v>969</v>
      </c>
      <c r="B970">
        <v>258.53125</v>
      </c>
      <c r="C970">
        <v>7.8629170000000004</v>
      </c>
      <c r="H970">
        <v>245.45927</v>
      </c>
      <c r="I970">
        <v>6.3507809999999996</v>
      </c>
    </row>
    <row r="971" spans="1:9" x14ac:dyDescent="0.25">
      <c r="A971">
        <v>970</v>
      </c>
      <c r="B971">
        <v>258.53125</v>
      </c>
      <c r="C971">
        <v>7.8629170000000004</v>
      </c>
      <c r="H971">
        <v>245.45927</v>
      </c>
      <c r="I971">
        <v>6.3507809999999996</v>
      </c>
    </row>
    <row r="972" spans="1:9" x14ac:dyDescent="0.25">
      <c r="A972">
        <v>971</v>
      </c>
      <c r="B972">
        <v>258.53125</v>
      </c>
      <c r="C972">
        <v>7.8629170000000004</v>
      </c>
      <c r="H972">
        <v>245.45927</v>
      </c>
      <c r="I972">
        <v>6.3507809999999996</v>
      </c>
    </row>
    <row r="973" spans="1:9" x14ac:dyDescent="0.25">
      <c r="A973">
        <v>972</v>
      </c>
      <c r="B973">
        <v>258.53125</v>
      </c>
      <c r="C973">
        <v>7.8629170000000004</v>
      </c>
      <c r="H973">
        <v>245.45927</v>
      </c>
      <c r="I973">
        <v>6.3507809999999996</v>
      </c>
    </row>
    <row r="974" spans="1:9" x14ac:dyDescent="0.25">
      <c r="A974">
        <v>973</v>
      </c>
      <c r="B974">
        <v>258.470054</v>
      </c>
      <c r="C974">
        <v>7.8923439999999996</v>
      </c>
      <c r="D974">
        <v>267.139118</v>
      </c>
      <c r="E974">
        <v>6.1322390000000002</v>
      </c>
      <c r="H974">
        <v>245.45927</v>
      </c>
      <c r="I974">
        <v>6.3507809999999996</v>
      </c>
    </row>
    <row r="975" spans="1:9" x14ac:dyDescent="0.25">
      <c r="A975">
        <v>974</v>
      </c>
      <c r="D975">
        <v>267.31322799999998</v>
      </c>
      <c r="E975">
        <v>6.1995829999999996</v>
      </c>
      <c r="H975">
        <v>245.34822800000001</v>
      </c>
      <c r="I975">
        <v>6.4321359999999999</v>
      </c>
    </row>
    <row r="976" spans="1:9" x14ac:dyDescent="0.25">
      <c r="A976">
        <v>975</v>
      </c>
      <c r="D976">
        <v>267.31322799999998</v>
      </c>
      <c r="E976">
        <v>6.1995829999999996</v>
      </c>
      <c r="F976">
        <v>255.10843599999998</v>
      </c>
      <c r="G976">
        <v>9.2665109999999995</v>
      </c>
      <c r="H976">
        <v>245.34822800000001</v>
      </c>
      <c r="I976">
        <v>6.4321359999999999</v>
      </c>
    </row>
    <row r="977" spans="1:9" x14ac:dyDescent="0.25">
      <c r="A977">
        <v>976</v>
      </c>
      <c r="D977">
        <v>267.31322799999998</v>
      </c>
      <c r="E977">
        <v>6.1995829999999996</v>
      </c>
      <c r="F977">
        <v>255.200153</v>
      </c>
      <c r="G977">
        <v>9.375</v>
      </c>
    </row>
    <row r="978" spans="1:9" x14ac:dyDescent="0.25">
      <c r="A978">
        <v>977</v>
      </c>
      <c r="D978">
        <v>267.31322799999998</v>
      </c>
      <c r="E978">
        <v>6.1995829999999996</v>
      </c>
      <c r="F978">
        <v>255.200153</v>
      </c>
      <c r="G978">
        <v>9.375</v>
      </c>
    </row>
    <row r="979" spans="1:9" x14ac:dyDescent="0.25">
      <c r="A979">
        <v>978</v>
      </c>
      <c r="D979">
        <v>267.31322799999998</v>
      </c>
      <c r="E979">
        <v>6.1995829999999996</v>
      </c>
      <c r="F979">
        <v>255.200153</v>
      </c>
      <c r="G979">
        <v>9.375</v>
      </c>
    </row>
    <row r="980" spans="1:9" x14ac:dyDescent="0.25">
      <c r="A980">
        <v>979</v>
      </c>
      <c r="D980">
        <v>267.31322799999998</v>
      </c>
      <c r="E980">
        <v>6.1995829999999996</v>
      </c>
      <c r="F980">
        <v>255.200153</v>
      </c>
      <c r="G980">
        <v>9.375</v>
      </c>
    </row>
    <row r="981" spans="1:9" x14ac:dyDescent="0.25">
      <c r="A981">
        <v>980</v>
      </c>
      <c r="D981">
        <v>267.31322799999998</v>
      </c>
      <c r="E981">
        <v>6.1995829999999996</v>
      </c>
      <c r="F981">
        <v>255.200153</v>
      </c>
      <c r="G981">
        <v>9.375</v>
      </c>
    </row>
    <row r="982" spans="1:9" x14ac:dyDescent="0.25">
      <c r="A982">
        <v>981</v>
      </c>
      <c r="D982">
        <v>267.31322799999998</v>
      </c>
      <c r="E982">
        <v>6.1995829999999996</v>
      </c>
      <c r="F982">
        <v>255.200153</v>
      </c>
      <c r="G982">
        <v>9.375</v>
      </c>
    </row>
    <row r="983" spans="1:9" x14ac:dyDescent="0.25">
      <c r="A983">
        <v>982</v>
      </c>
      <c r="D983">
        <v>267.31322799999998</v>
      </c>
      <c r="E983">
        <v>6.1995829999999996</v>
      </c>
      <c r="F983">
        <v>255.200153</v>
      </c>
      <c r="G983">
        <v>9.375</v>
      </c>
    </row>
    <row r="984" spans="1:9" x14ac:dyDescent="0.25">
      <c r="A984">
        <v>983</v>
      </c>
      <c r="D984">
        <v>267.31322799999998</v>
      </c>
      <c r="E984">
        <v>6.1995829999999996</v>
      </c>
      <c r="F984">
        <v>255.200153</v>
      </c>
      <c r="G984">
        <v>9.375</v>
      </c>
    </row>
    <row r="985" spans="1:9" x14ac:dyDescent="0.25">
      <c r="A985">
        <v>984</v>
      </c>
      <c r="D985">
        <v>267.31322799999998</v>
      </c>
      <c r="E985">
        <v>6.1995829999999996</v>
      </c>
      <c r="F985">
        <v>255.200153</v>
      </c>
      <c r="G985">
        <v>9.375</v>
      </c>
    </row>
    <row r="986" spans="1:9" x14ac:dyDescent="0.25">
      <c r="A986">
        <v>985</v>
      </c>
      <c r="D986">
        <v>267.31322799999998</v>
      </c>
      <c r="E986">
        <v>6.1995829999999996</v>
      </c>
      <c r="F986">
        <v>255.200153</v>
      </c>
      <c r="G986">
        <v>9.375</v>
      </c>
    </row>
    <row r="987" spans="1:9" x14ac:dyDescent="0.25">
      <c r="A987">
        <v>986</v>
      </c>
      <c r="D987">
        <v>267.31322799999998</v>
      </c>
      <c r="E987">
        <v>6.1995829999999996</v>
      </c>
      <c r="F987">
        <v>255.200153</v>
      </c>
      <c r="G987">
        <v>9.375</v>
      </c>
    </row>
    <row r="988" spans="1:9" x14ac:dyDescent="0.25">
      <c r="A988">
        <v>987</v>
      </c>
      <c r="D988">
        <v>267.31322799999998</v>
      </c>
      <c r="E988">
        <v>6.1995829999999996</v>
      </c>
      <c r="F988">
        <v>255.200153</v>
      </c>
      <c r="G988">
        <v>9.375</v>
      </c>
    </row>
    <row r="989" spans="1:9" x14ac:dyDescent="0.25">
      <c r="A989">
        <v>988</v>
      </c>
      <c r="B989">
        <v>274.11531400000001</v>
      </c>
      <c r="C989">
        <v>7.694896</v>
      </c>
      <c r="D989">
        <v>267.31322799999998</v>
      </c>
      <c r="E989">
        <v>6.1995829999999996</v>
      </c>
      <c r="F989">
        <v>255.200153</v>
      </c>
      <c r="G989">
        <v>9.375</v>
      </c>
    </row>
    <row r="990" spans="1:9" x14ac:dyDescent="0.25">
      <c r="A990">
        <v>989</v>
      </c>
      <c r="B990">
        <v>274.11531400000001</v>
      </c>
      <c r="C990">
        <v>7.694896</v>
      </c>
      <c r="D990">
        <v>267.31322799999998</v>
      </c>
      <c r="E990">
        <v>6.1995829999999996</v>
      </c>
      <c r="F990">
        <v>255.200153</v>
      </c>
      <c r="G990">
        <v>9.375</v>
      </c>
    </row>
    <row r="991" spans="1:9" x14ac:dyDescent="0.25">
      <c r="A991">
        <v>990</v>
      </c>
      <c r="B991">
        <v>274.11531400000001</v>
      </c>
      <c r="C991">
        <v>7.694896</v>
      </c>
      <c r="D991">
        <v>267.31322799999998</v>
      </c>
      <c r="E991">
        <v>6.1995829999999996</v>
      </c>
      <c r="F991">
        <v>255.200153</v>
      </c>
      <c r="G991">
        <v>9.375</v>
      </c>
    </row>
    <row r="992" spans="1:9" x14ac:dyDescent="0.25">
      <c r="A992">
        <v>991</v>
      </c>
      <c r="B992">
        <v>274.11531400000001</v>
      </c>
      <c r="C992">
        <v>7.694896</v>
      </c>
      <c r="D992">
        <v>267.139118</v>
      </c>
      <c r="E992">
        <v>6.1322390000000002</v>
      </c>
      <c r="F992">
        <v>255.200153</v>
      </c>
      <c r="G992">
        <v>9.375</v>
      </c>
      <c r="H992">
        <v>263.59849099999997</v>
      </c>
      <c r="I992">
        <v>5.8878649999999997</v>
      </c>
    </row>
    <row r="993" spans="1:11" x14ac:dyDescent="0.25">
      <c r="A993">
        <v>992</v>
      </c>
      <c r="B993">
        <v>274.11531400000001</v>
      </c>
      <c r="C993">
        <v>7.694896</v>
      </c>
      <c r="D993">
        <v>267.139118</v>
      </c>
      <c r="E993">
        <v>6.1322390000000002</v>
      </c>
      <c r="F993">
        <v>255.200153</v>
      </c>
      <c r="G993">
        <v>9.375</v>
      </c>
      <c r="H993">
        <v>263.628803</v>
      </c>
      <c r="I993">
        <v>5.6955730000000004</v>
      </c>
    </row>
    <row r="994" spans="1:11" x14ac:dyDescent="0.25">
      <c r="A994">
        <v>993</v>
      </c>
      <c r="B994">
        <v>274.11531400000001</v>
      </c>
      <c r="C994">
        <v>7.694896</v>
      </c>
      <c r="F994">
        <v>255.200153</v>
      </c>
      <c r="G994">
        <v>9.375</v>
      </c>
      <c r="H994">
        <v>263.628803</v>
      </c>
      <c r="I994">
        <v>5.6955730000000004</v>
      </c>
    </row>
    <row r="995" spans="1:11" x14ac:dyDescent="0.25">
      <c r="A995">
        <v>994</v>
      </c>
      <c r="B995">
        <v>274.11531400000001</v>
      </c>
      <c r="C995">
        <v>7.694896</v>
      </c>
      <c r="F995">
        <v>255.200153</v>
      </c>
      <c r="G995">
        <v>9.375</v>
      </c>
      <c r="H995">
        <v>263.628803</v>
      </c>
      <c r="I995">
        <v>5.6955730000000004</v>
      </c>
    </row>
    <row r="996" spans="1:11" x14ac:dyDescent="0.25">
      <c r="A996">
        <v>995</v>
      </c>
      <c r="B996">
        <v>274.11531400000001</v>
      </c>
      <c r="C996">
        <v>7.694896</v>
      </c>
      <c r="F996">
        <v>255.200153</v>
      </c>
      <c r="G996">
        <v>9.375</v>
      </c>
      <c r="H996">
        <v>263.628803</v>
      </c>
      <c r="I996">
        <v>5.6955730000000004</v>
      </c>
    </row>
    <row r="997" spans="1:11" x14ac:dyDescent="0.25">
      <c r="A997">
        <v>996</v>
      </c>
      <c r="B997">
        <v>274.11531400000001</v>
      </c>
      <c r="C997">
        <v>7.694896</v>
      </c>
      <c r="F997">
        <v>255.10843599999998</v>
      </c>
      <c r="G997">
        <v>9.2665109999999995</v>
      </c>
      <c r="H997">
        <v>263.628803</v>
      </c>
      <c r="I997">
        <v>5.6955730000000004</v>
      </c>
    </row>
    <row r="998" spans="1:11" x14ac:dyDescent="0.25">
      <c r="A998">
        <v>997</v>
      </c>
      <c r="B998">
        <v>274.11531400000001</v>
      </c>
      <c r="C998">
        <v>7.694896</v>
      </c>
      <c r="F998">
        <v>255.10843599999998</v>
      </c>
      <c r="G998">
        <v>9.2665109999999995</v>
      </c>
      <c r="H998">
        <v>263.628803</v>
      </c>
      <c r="I998">
        <v>5.6955730000000004</v>
      </c>
    </row>
    <row r="999" spans="1:11" x14ac:dyDescent="0.25">
      <c r="A999">
        <v>998</v>
      </c>
      <c r="B999">
        <v>274.11531400000001</v>
      </c>
      <c r="C999">
        <v>7.694896</v>
      </c>
      <c r="H999">
        <v>263.628803</v>
      </c>
      <c r="I999">
        <v>5.6955730000000004</v>
      </c>
    </row>
    <row r="1000" spans="1:11" x14ac:dyDescent="0.25">
      <c r="A1000">
        <v>999</v>
      </c>
      <c r="B1000">
        <v>274.11531400000001</v>
      </c>
      <c r="C1000">
        <v>7.694896</v>
      </c>
      <c r="H1000">
        <v>263.59849099999997</v>
      </c>
      <c r="I1000">
        <v>5.8878649999999997</v>
      </c>
      <c r="J1000">
        <v>236.14750100000001</v>
      </c>
      <c r="K1000">
        <v>14.409739</v>
      </c>
    </row>
    <row r="1001" spans="1:11" x14ac:dyDescent="0.25">
      <c r="A1001">
        <v>1000</v>
      </c>
    </row>
    <row r="1002" spans="1:11" x14ac:dyDescent="0.25">
      <c r="A1002">
        <v>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ED7B-E127-4273-95A6-61D12996CC45}">
  <dimension ref="A1:DV939"/>
  <sheetViews>
    <sheetView workbookViewId="0">
      <selection activeCell="BO10" sqref="BO10:BQ12"/>
    </sheetView>
  </sheetViews>
  <sheetFormatPr defaultRowHeight="15" x14ac:dyDescent="0.25"/>
  <cols>
    <col min="1" max="1" width="4" bestFit="1" customWidth="1"/>
    <col min="2" max="5" width="2" bestFit="1" customWidth="1"/>
    <col min="6" max="6" width="5.57031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3" width="11" bestFit="1" customWidth="1"/>
    <col min="104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2" width="11" bestFit="1" customWidth="1"/>
    <col min="113" max="113" width="12" bestFit="1" customWidth="1"/>
    <col min="115" max="115" width="16.140625" bestFit="1" customWidth="1"/>
    <col min="116" max="116" width="11" bestFit="1" customWidth="1"/>
    <col min="117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5" width="11" bestFit="1" customWidth="1"/>
    <col min="126" max="126" width="12" bestFit="1" customWidth="1"/>
  </cols>
  <sheetData>
    <row r="1" spans="1:126" x14ac:dyDescent="0.25">
      <c r="A1">
        <v>200</v>
      </c>
      <c r="F1" t="s">
        <v>9</v>
      </c>
      <c r="J1" t="s">
        <v>288</v>
      </c>
      <c r="K1">
        <v>90.551181102362193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303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301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289</v>
      </c>
      <c r="K2">
        <v>94.117647058823522</v>
      </c>
      <c r="M2" t="s">
        <v>287</v>
      </c>
      <c r="N2">
        <v>127</v>
      </c>
      <c r="R2" t="s">
        <v>236</v>
      </c>
      <c r="S2">
        <v>0.10409448818897639</v>
      </c>
      <c r="T2">
        <v>2.7024513584118306E-2</v>
      </c>
      <c r="W2" t="s">
        <v>221</v>
      </c>
      <c r="X2">
        <f>AVERAGE(Coordination!AT:AT)</f>
        <v>0.51131034416005905</v>
      </c>
      <c r="Y2">
        <f>STDEV(Coordination!AT:AT)</f>
        <v>3.1752205448265541E-2</v>
      </c>
      <c r="Z2" t="s">
        <v>224</v>
      </c>
      <c r="AA2">
        <f>AVERAGE(Coordination!AW:AW)</f>
        <v>0.4859182420048026</v>
      </c>
      <c r="AB2">
        <f>STDEV(Coordination!AW:AW)</f>
        <v>3.7927525405688181E-2</v>
      </c>
      <c r="AC2" t="s">
        <v>227</v>
      </c>
      <c r="AD2">
        <f>AVERAGE(Coordination!AZ:AZ)</f>
        <v>0.51256523007152988</v>
      </c>
      <c r="AE2">
        <f>STDEV(Coordination!AZ:AZ)</f>
        <v>0.11779567036426104</v>
      </c>
      <c r="AF2" t="s">
        <v>230</v>
      </c>
      <c r="AG2">
        <f>AVERAGE(Coordination!BC:BC)</f>
        <v>0.26521841380207961</v>
      </c>
      <c r="AH2">
        <f>STDEV(Coordination!BC:BC)</f>
        <v>0.32310198915725025</v>
      </c>
      <c r="AK2" t="s">
        <v>304</v>
      </c>
      <c r="AL2">
        <f>AVERAGE(Coordination!BQ:BQ)</f>
        <v>0.47678919030210049</v>
      </c>
      <c r="AM2">
        <f>STDEV(Coordination!BQ:BQ)</f>
        <v>2.4168834515972855E-2</v>
      </c>
      <c r="AN2" t="s">
        <v>307</v>
      </c>
      <c r="AO2">
        <f>AVERAGE(Coordination!BT:BT)</f>
        <v>0.47107650286222752</v>
      </c>
      <c r="AP2">
        <f>STDEV(Coordination!BT:BT)</f>
        <v>2.7909651478910343E-2</v>
      </c>
      <c r="AQ2" t="s">
        <v>310</v>
      </c>
      <c r="AR2">
        <f>AVERAGE(Coordination!BW:BW)</f>
        <v>0.41116845988008427</v>
      </c>
      <c r="AS2">
        <f>STDEV(Coordination!BW:BW)</f>
        <v>7.6592938619272022E-2</v>
      </c>
      <c r="AT2" t="s">
        <v>313</v>
      </c>
      <c r="AU2">
        <f>AVERAGE(Coordination!BZ:BZ)</f>
        <v>0.12808081888508457</v>
      </c>
      <c r="AV2">
        <f>STDEV(Coordination!BZ:BZ)</f>
        <v>0.13635748955157279</v>
      </c>
      <c r="AX2" t="s">
        <v>103</v>
      </c>
      <c r="AY2">
        <f>AVERAGE(Cycle!$CL:$CL)</f>
        <v>13.375</v>
      </c>
      <c r="AZ2">
        <f>STDEV(Cycle!$CL:$CL)</f>
        <v>1.8965163309469251</v>
      </c>
      <c r="BA2" t="s">
        <v>104</v>
      </c>
      <c r="BB2">
        <f>AVERAGE(Cycle!$CP:$CP)</f>
        <v>13.323529411764707</v>
      </c>
      <c r="BC2">
        <f>STDEV(Cycle!$CP:$CP)</f>
        <v>2.3577157439801275</v>
      </c>
      <c r="BD2" t="s">
        <v>105</v>
      </c>
      <c r="BE2">
        <f>AVERAGE(Cycle!$CT:$CT)</f>
        <v>14.129032258064516</v>
      </c>
      <c r="BF2">
        <f>STDEV(Cycle!$CT:$CT)</f>
        <v>2.8721877316065854</v>
      </c>
      <c r="BG2" t="s">
        <v>106</v>
      </c>
      <c r="BH2">
        <f>AVERAGE(Cycle!$CX:$CX)</f>
        <v>14.96875</v>
      </c>
      <c r="BI2">
        <f>STDEV(Cycle!$CX:$CX)</f>
        <v>2.4819915910543524</v>
      </c>
      <c r="BK2" t="s">
        <v>302</v>
      </c>
      <c r="BL2">
        <f>AVERAGE(Cycle!AO:AR)</f>
        <v>148.52769075403262</v>
      </c>
      <c r="BM2">
        <f>STDEV(Cycle!AO:AR)</f>
        <v>28.332682610073103</v>
      </c>
      <c r="BO2" t="s">
        <v>32</v>
      </c>
      <c r="BP2">
        <f>AVERAGE(Cycle!BF:BF)</f>
        <v>1.6360131764705881</v>
      </c>
      <c r="BQ2">
        <f>STDEV(Cycle!BF:BF)</f>
        <v>0.74686405833119185</v>
      </c>
      <c r="BS2" t="s">
        <v>206</v>
      </c>
      <c r="BT2">
        <v>12</v>
      </c>
      <c r="BU2">
        <v>1.3029315960912053</v>
      </c>
      <c r="BV2">
        <v>0.06</v>
      </c>
      <c r="BX2" t="s">
        <v>140</v>
      </c>
      <c r="BY2">
        <f>AVERAGE(Cycle!DC:DC)</f>
        <v>10.440237611653053</v>
      </c>
      <c r="BZ2">
        <f>STDEV(Cycle!DC:DC)</f>
        <v>10.189830627395311</v>
      </c>
      <c r="CA2" t="s">
        <v>143</v>
      </c>
      <c r="CB2">
        <f>AVERAGE(Cycle!DF:DF)</f>
        <v>10.419742338622793</v>
      </c>
      <c r="CC2">
        <f>STDEV(Cycle!DF:DF)</f>
        <v>8.9873104718513641</v>
      </c>
      <c r="CD2" t="s">
        <v>146</v>
      </c>
      <c r="CE2">
        <f>AVERAGE(Cycle!DI:DI)</f>
        <v>21.643615005683976</v>
      </c>
      <c r="CF2">
        <f>STDEV(Cycle!DI:DI)</f>
        <v>14.320917232003945</v>
      </c>
      <c r="CG2" t="s">
        <v>149</v>
      </c>
      <c r="CH2">
        <f>AVERAGE(Cycle!DL:DL)</f>
        <v>80.919185867666911</v>
      </c>
      <c r="CI2">
        <f>STDEV(Cycle!DL:DL)</f>
        <v>27.554757083815723</v>
      </c>
      <c r="CK2" t="s">
        <v>152</v>
      </c>
      <c r="CL2">
        <f>AVERAGE(Cycle!DP:DP)</f>
        <v>4.0722298534798531</v>
      </c>
      <c r="CM2">
        <f>STDEV(Cycle!DP:DP)</f>
        <v>6.0886659964854903</v>
      </c>
      <c r="CN2" t="s">
        <v>155</v>
      </c>
      <c r="CO2">
        <f>AVERAGE(Cycle!DS:DS)</f>
        <v>4.8157126898476381</v>
      </c>
      <c r="CP2">
        <f>STDEV(Cycle!DS:DS)</f>
        <v>8.0137332255287337</v>
      </c>
      <c r="CQ2" t="s">
        <v>158</v>
      </c>
      <c r="CR2">
        <f>AVERAGE(Cycle!DV:DV)</f>
        <v>19.310378075847098</v>
      </c>
      <c r="CS2">
        <f>STDEV(Cycle!DV:DV)</f>
        <v>21.003042207163364</v>
      </c>
      <c r="CT2" t="s">
        <v>161</v>
      </c>
      <c r="CU2">
        <f>AVERAGE(Cycle!DY:DY)</f>
        <v>72.190000777945826</v>
      </c>
      <c r="CV2">
        <f>STDEV(Cycle!DY:DY)</f>
        <v>25.910905151828842</v>
      </c>
      <c r="CX2" t="s">
        <v>176</v>
      </c>
      <c r="CY2">
        <f>AVERAGE(Cycle!BV:BV)/200</f>
        <v>7.6562499999999999E-3</v>
      </c>
      <c r="CZ2">
        <f>STDEV(Cycle!BV:BV)/200</f>
        <v>7.7234848185217201E-3</v>
      </c>
      <c r="DA2" t="s">
        <v>177</v>
      </c>
      <c r="DB2">
        <f>AVERAGE(Cycle!BZ:BZ)/200</f>
        <v>7.5806451612903227E-3</v>
      </c>
      <c r="DC2">
        <f>STDEV(Cycle!BZ:BZ)/200</f>
        <v>6.692155574742651E-3</v>
      </c>
      <c r="DD2" t="s">
        <v>178</v>
      </c>
      <c r="DE2">
        <f>AVERAGE(Cycle!CD:CD)/200</f>
        <v>1.5689655172413792E-2</v>
      </c>
      <c r="DF2">
        <f>STDEV(Cycle!CD:CD)/200</f>
        <v>1.049865109796717E-2</v>
      </c>
      <c r="DG2" t="s">
        <v>179</v>
      </c>
      <c r="DH2">
        <f>AVERAGE(Cycle!CH:CH)/200</f>
        <v>5.4218750000000003E-2</v>
      </c>
      <c r="DI2">
        <f>STDEV(Cycle!CH:CH)/200</f>
        <v>1.8232785739059502E-2</v>
      </c>
      <c r="DK2" t="s">
        <v>192</v>
      </c>
      <c r="DL2">
        <f>AVERAGE(Cycle!CM:CM)/200</f>
        <v>3.1250000000000002E-3</v>
      </c>
      <c r="DM2">
        <f>STDEV(Cycle!CM:CM)/200</f>
        <v>4.8775324274314327E-3</v>
      </c>
      <c r="DN2" t="s">
        <v>193</v>
      </c>
      <c r="DO2">
        <f>AVERAGE(Cycle!CQ:CQ)/200</f>
        <v>3.8235294117647057E-3</v>
      </c>
      <c r="DP2">
        <f>STDEV(Cycle!CQ:CQ)/200</f>
        <v>6.8599434057003538E-3</v>
      </c>
      <c r="DQ2" t="s">
        <v>194</v>
      </c>
      <c r="DR2">
        <f>AVERAGE(Cycle!CU:CU)/200</f>
        <v>1.5161290322580645E-2</v>
      </c>
      <c r="DS2">
        <f>STDEV(Cycle!CU:CU)/200</f>
        <v>1.8906959519699881E-2</v>
      </c>
      <c r="DT2" t="s">
        <v>195</v>
      </c>
      <c r="DU2">
        <f>AVERAGE(Cycle!CY:CY)/200</f>
        <v>5.3593750000000002E-2</v>
      </c>
      <c r="DV2">
        <f>STDEV(Cycle!CY:CY)/200</f>
        <v>2.0209961413188808E-2</v>
      </c>
    </row>
    <row r="3" spans="1:126" x14ac:dyDescent="0.25">
      <c r="A3">
        <v>2</v>
      </c>
      <c r="J3" t="s">
        <v>290</v>
      </c>
      <c r="K3">
        <v>97.101449275362313</v>
      </c>
      <c r="M3" t="s">
        <v>281</v>
      </c>
      <c r="N3">
        <v>44</v>
      </c>
      <c r="O3">
        <f t="shared" ref="O3:O9" si="0" xml:space="preserve"> (N3/N$2)*100</f>
        <v>34.645669291338585</v>
      </c>
      <c r="R3" t="s">
        <v>239</v>
      </c>
      <c r="S3">
        <v>27.282491944146084</v>
      </c>
      <c r="W3" t="s">
        <v>222</v>
      </c>
      <c r="X3">
        <f>AVERAGE(Coordination!AU:AU)</f>
        <v>0.47498216732559428</v>
      </c>
      <c r="Y3">
        <f>STDEV(Coordination!AU:AU)</f>
        <v>0.14292615115362386</v>
      </c>
      <c r="Z3" t="s">
        <v>225</v>
      </c>
      <c r="AA3">
        <f>AVERAGE(Coordination!AX:AX)</f>
        <v>0.2611276663593351</v>
      </c>
      <c r="AB3">
        <f>STDEV(Coordination!AX:AX)</f>
        <v>0.34007919500625994</v>
      </c>
      <c r="AC3" t="s">
        <v>228</v>
      </c>
      <c r="AD3">
        <f>AVERAGE(Coordination!BA:BA)</f>
        <v>0.54829997360147942</v>
      </c>
      <c r="AE3">
        <f>STDEV(Coordination!BA:BA)</f>
        <v>0.41595082483503387</v>
      </c>
      <c r="AF3" t="s">
        <v>231</v>
      </c>
      <c r="AG3">
        <f>AVERAGE(Coordination!BD:BD)</f>
        <v>0.5816643259980625</v>
      </c>
      <c r="AH3">
        <f>STDEV(Coordination!BD:BD)</f>
        <v>0.18378494087246477</v>
      </c>
      <c r="AK3" t="s">
        <v>305</v>
      </c>
      <c r="AL3">
        <f>AVERAGE(Coordination!BR:BR)</f>
        <v>0.39914843187987675</v>
      </c>
      <c r="AM3">
        <f>STDEV(Coordination!BR:BR)</f>
        <v>0.10283399185301728</v>
      </c>
      <c r="AN3" t="s">
        <v>308</v>
      </c>
      <c r="AO3">
        <f>AVERAGE(Coordination!BU:BU)</f>
        <v>0.1071584885455724</v>
      </c>
      <c r="AP3">
        <f>STDEV(Coordination!BU:BU)</f>
        <v>0.12212971289165699</v>
      </c>
      <c r="AQ3" t="s">
        <v>311</v>
      </c>
      <c r="AR3">
        <f>AVERAGE(Coordination!BX:BX)</f>
        <v>0.10094278238300854</v>
      </c>
      <c r="AS3">
        <f>STDEV(Coordination!BX:BX)</f>
        <v>0.10426338770580089</v>
      </c>
      <c r="AT3" t="s">
        <v>314</v>
      </c>
      <c r="AU3">
        <f>AVERAGE(Coordination!CA:CA)</f>
        <v>0.36212918056445431</v>
      </c>
      <c r="AV3">
        <f>STDEV(Coordination!CA:CA)</f>
        <v>0.14513333723516936</v>
      </c>
      <c r="AX3" t="s">
        <v>107</v>
      </c>
      <c r="AY3">
        <f>AVERAGE(Cycle!$BU:$BU)</f>
        <v>14.0625</v>
      </c>
      <c r="AZ3">
        <f>STDEV(Cycle!$BU:$BU)</f>
        <v>1.6051831369740359</v>
      </c>
      <c r="BA3" t="s">
        <v>108</v>
      </c>
      <c r="BB3">
        <f>AVERAGE(Cycle!$BY:$BY)</f>
        <v>14.258064516129032</v>
      </c>
      <c r="BC3">
        <f>STDEV(Cycle!$BY:$BY)</f>
        <v>1.0635707760647266</v>
      </c>
      <c r="BD3" t="s">
        <v>109</v>
      </c>
      <c r="BE3">
        <f>AVERAGE(Cycle!$CC:$CC)</f>
        <v>14.482758620689655</v>
      </c>
      <c r="BF3">
        <f>STDEV(Cycle!$CC:$CC)</f>
        <v>0.87098834071138509</v>
      </c>
      <c r="BG3" t="s">
        <v>110</v>
      </c>
      <c r="BH3">
        <f>AVERAGE(Cycle!$CG:$CG)</f>
        <v>13.59375</v>
      </c>
      <c r="BI3">
        <f>STDEV(Cycle!$CG:$CG)</f>
        <v>1.8983757913440875</v>
      </c>
      <c r="BK3" t="s">
        <v>298</v>
      </c>
      <c r="BL3">
        <v>146.61420051572611</v>
      </c>
      <c r="BO3" t="s">
        <v>33</v>
      </c>
      <c r="BP3">
        <f>AVERAGE(Cycle!BG:BG)</f>
        <v>2.4830201562500003</v>
      </c>
      <c r="BQ3">
        <f>STDEV(Cycle!BG:BG)</f>
        <v>0.96065050954058506</v>
      </c>
      <c r="BS3" t="s">
        <v>207</v>
      </c>
      <c r="BT3">
        <v>69</v>
      </c>
      <c r="BU3">
        <v>7.4918566775244306</v>
      </c>
      <c r="BV3">
        <v>0.34499999999999997</v>
      </c>
      <c r="BX3" t="s">
        <v>141</v>
      </c>
      <c r="BY3">
        <f>AVERAGE(Cycle!DD:DD)</f>
        <v>21.050392622083802</v>
      </c>
      <c r="BZ3">
        <f>STDEV(Cycle!DD:DD)</f>
        <v>17.033055576070662</v>
      </c>
      <c r="CA3" t="s">
        <v>144</v>
      </c>
      <c r="CB3">
        <f>AVERAGE(Cycle!DG:DG)</f>
        <v>78.668451251468326</v>
      </c>
      <c r="CC3">
        <f>STDEV(Cycle!DG:DG)</f>
        <v>22.678331218880455</v>
      </c>
      <c r="CD3" t="s">
        <v>147</v>
      </c>
      <c r="CE3">
        <f>AVERAGE(Cycle!DJ:DJ)</f>
        <v>82.302955665024612</v>
      </c>
      <c r="CF3">
        <f>STDEV(Cycle!DJ:DJ)</f>
        <v>16.074668663292371</v>
      </c>
      <c r="CG3" t="s">
        <v>150</v>
      </c>
      <c r="CH3">
        <f>AVERAGE(Cycle!DM:DM)</f>
        <v>21.949545633030539</v>
      </c>
      <c r="CI3">
        <f>STDEV(Cycle!DM:DM)</f>
        <v>25.975496974142779</v>
      </c>
      <c r="CK3" t="s">
        <v>153</v>
      </c>
      <c r="CL3">
        <f>AVERAGE(Cycle!DQ:DQ)</f>
        <v>17.656289023476521</v>
      </c>
      <c r="CM3">
        <f>STDEV(Cycle!DQ:DQ)</f>
        <v>22.685616721825838</v>
      </c>
      <c r="CN3" t="s">
        <v>156</v>
      </c>
      <c r="CO3">
        <f>AVERAGE(Cycle!DT:DT)</f>
        <v>77.323488938973355</v>
      </c>
      <c r="CP3">
        <f>STDEV(Cycle!DT:DT)</f>
        <v>25.517606591758284</v>
      </c>
      <c r="CQ3" t="s">
        <v>159</v>
      </c>
      <c r="CR3">
        <f>AVERAGE(Cycle!DW:DW)</f>
        <v>77.880611262345454</v>
      </c>
      <c r="CS3">
        <f>STDEV(Cycle!DW:DW)</f>
        <v>18.271178070737879</v>
      </c>
      <c r="CT3" t="s">
        <v>162</v>
      </c>
      <c r="CU3">
        <f>AVERAGE(Cycle!DZ:DZ)</f>
        <v>22.938778157794221</v>
      </c>
      <c r="CV3">
        <f>STDEV(Cycle!DZ:DZ)</f>
        <v>26.489435167975568</v>
      </c>
      <c r="CX3" t="s">
        <v>180</v>
      </c>
      <c r="CY3">
        <f>AVERAGE(Cycle!BW:BW)/200</f>
        <v>1.4687499999999999E-2</v>
      </c>
      <c r="CZ3">
        <f>STDEV(Cycle!BW:BW)/200</f>
        <v>1.0993949949125247E-2</v>
      </c>
      <c r="DA3" t="s">
        <v>181</v>
      </c>
      <c r="DB3">
        <f>AVERAGE(Cycle!CA:CA)/200</f>
        <v>5.6290322580645161E-2</v>
      </c>
      <c r="DC3">
        <f>STDEV(Cycle!CA:CA)/200</f>
        <v>1.6929645691088947E-2</v>
      </c>
      <c r="DD3" t="s">
        <v>182</v>
      </c>
      <c r="DE3">
        <f>AVERAGE(Cycle!CE:CE)/200</f>
        <v>5.9482758620689656E-2</v>
      </c>
      <c r="DF3">
        <f>STDEV(Cycle!CE:CE)/200</f>
        <v>1.1676045960045029E-2</v>
      </c>
      <c r="DG3" t="s">
        <v>183</v>
      </c>
      <c r="DH3">
        <f>AVERAGE(Cycle!CI:CI)/200</f>
        <v>1.546875E-2</v>
      </c>
      <c r="DI3">
        <f>STDEV(Cycle!CI:CI)/200</f>
        <v>1.8937902556138746E-2</v>
      </c>
      <c r="DK3" t="s">
        <v>196</v>
      </c>
      <c r="DL3">
        <f>AVERAGE(Cycle!CN:CN)/200</f>
        <v>1.2656250000000001E-2</v>
      </c>
      <c r="DM3">
        <f>STDEV(Cycle!CN:CN)/200</f>
        <v>1.786979678386898E-2</v>
      </c>
      <c r="DN3" t="s">
        <v>197</v>
      </c>
      <c r="DO3">
        <f>AVERAGE(Cycle!CR:CR)/200</f>
        <v>5.1470588235294122E-2</v>
      </c>
      <c r="DP3">
        <f>STDEV(Cycle!CR:CR)/200</f>
        <v>1.9090272462010508E-2</v>
      </c>
      <c r="DQ3" t="s">
        <v>198</v>
      </c>
      <c r="DR3">
        <f>AVERAGE(Cycle!CV:CV)/200</f>
        <v>5.4516129032258061E-2</v>
      </c>
      <c r="DS3">
        <f>STDEV(Cycle!CV:CV)/200</f>
        <v>1.4908321988611892E-2</v>
      </c>
      <c r="DT3" t="s">
        <v>199</v>
      </c>
      <c r="DU3">
        <f>AVERAGE(Cycle!CZ:CZ)/200</f>
        <v>1.7812499999999998E-2</v>
      </c>
      <c r="DV3">
        <f>STDEV(Cycle!CZ:CZ)/200</f>
        <v>2.1286732957408003E-2</v>
      </c>
    </row>
    <row r="4" spans="1:126" x14ac:dyDescent="0.25">
      <c r="A4">
        <v>3</v>
      </c>
      <c r="F4" t="s">
        <v>22</v>
      </c>
      <c r="J4" t="s">
        <v>291</v>
      </c>
      <c r="K4">
        <v>0</v>
      </c>
      <c r="M4" t="s">
        <v>282</v>
      </c>
      <c r="N4">
        <v>34</v>
      </c>
      <c r="O4">
        <f t="shared" si="0"/>
        <v>26.771653543307089</v>
      </c>
      <c r="W4" t="s">
        <v>223</v>
      </c>
      <c r="X4">
        <f>AVERAGE(Coordination!AV:AV)</f>
        <v>0.58571348851226701</v>
      </c>
      <c r="Y4">
        <f>STDEV(Coordination!AV:AV)</f>
        <v>0.39972774257086641</v>
      </c>
      <c r="Z4" t="s">
        <v>226</v>
      </c>
      <c r="AA4">
        <f>AVERAGE(Coordination!AY:AY)</f>
        <v>0.36981885867807635</v>
      </c>
      <c r="AB4">
        <f>STDEV(Coordination!AY:AY)</f>
        <v>0.14569716251090611</v>
      </c>
      <c r="AC4" t="s">
        <v>229</v>
      </c>
      <c r="AD4">
        <f>AVERAGE(Coordination!BB:BB)</f>
        <v>0.41266243350027942</v>
      </c>
      <c r="AE4">
        <f>STDEV(Coordination!BB:BB)</f>
        <v>5.6523019597886012E-2</v>
      </c>
      <c r="AF4" t="s">
        <v>232</v>
      </c>
      <c r="AG4">
        <f>AVERAGE(Coordination!BE:BE)</f>
        <v>0.58622788815628157</v>
      </c>
      <c r="AH4">
        <f>STDEV(Coordination!BE:BE)</f>
        <v>4.7198576462821246E-2</v>
      </c>
      <c r="AK4" t="s">
        <v>306</v>
      </c>
      <c r="AL4">
        <f>AVERAGE(Coordination!BS:BS)</f>
        <v>0.11591722322546009</v>
      </c>
      <c r="AM4">
        <f>STDEV(Coordination!BS:BS)</f>
        <v>0.12084419829258432</v>
      </c>
      <c r="AN4" t="s">
        <v>309</v>
      </c>
      <c r="AO4">
        <f>AVERAGE(Coordination!BV:BV)</f>
        <v>0.36743486548948545</v>
      </c>
      <c r="AP4">
        <f>STDEV(Coordination!BV:BV)</f>
        <v>0.14345618961067294</v>
      </c>
      <c r="AQ4" t="s">
        <v>312</v>
      </c>
      <c r="AR4">
        <f>AVERAGE(Coordination!BY:BY)</f>
        <v>0.41045332784289779</v>
      </c>
      <c r="AS4">
        <f>STDEV(Coordination!BY:BY)</f>
        <v>5.2821777721927921E-2</v>
      </c>
      <c r="AT4" t="s">
        <v>315</v>
      </c>
      <c r="AU4">
        <f>AVERAGE(Coordination!CB:CB)</f>
        <v>0.41377211184371865</v>
      </c>
      <c r="AV4">
        <f>STDEV(Coordination!CB:CB)</f>
        <v>4.7198576462820767E-2</v>
      </c>
      <c r="AX4" t="s">
        <v>112</v>
      </c>
      <c r="AY4">
        <f>AVERAGE(Cycle!$K$2:$K$38)</f>
        <v>7.03125E-2</v>
      </c>
      <c r="AZ4">
        <f>STDEV(Cycle!$K$2:$K$38)</f>
        <v>8.0259156848701795E-3</v>
      </c>
      <c r="BA4" t="s">
        <v>113</v>
      </c>
      <c r="BB4">
        <f>AVERAGE(Cycle!$L$2:$L$38)</f>
        <v>7.1290322580645146E-2</v>
      </c>
      <c r="BC4">
        <f>STDEV(Cycle!$L$2:$L$38)</f>
        <v>5.3178538803236308E-3</v>
      </c>
      <c r="BD4" t="s">
        <v>114</v>
      </c>
      <c r="BE4">
        <f>AVERAGE(Cycle!$M$2:$M$37)</f>
        <v>7.2413793103448296E-2</v>
      </c>
      <c r="BF4">
        <f>STDEV(Cycle!$M$2:$M$37)</f>
        <v>4.3549417035569256E-3</v>
      </c>
      <c r="BG4" t="s">
        <v>115</v>
      </c>
      <c r="BH4">
        <f>AVERAGE(Cycle!$N$2:$N$38)</f>
        <v>6.7968749999999994E-2</v>
      </c>
      <c r="BI4">
        <f>STDEV(Cycle!$N$2:$N$38)</f>
        <v>9.4918789567205071E-3</v>
      </c>
      <c r="BO4" t="s">
        <v>36</v>
      </c>
      <c r="BS4" t="s">
        <v>208</v>
      </c>
      <c r="BT4">
        <v>758</v>
      </c>
      <c r="BU4">
        <v>82.301845819761127</v>
      </c>
      <c r="BV4">
        <v>3.79</v>
      </c>
      <c r="BX4" t="s">
        <v>142</v>
      </c>
      <c r="BY4">
        <f>AVERAGE(Cycle!DE:DE)</f>
        <v>76.455802163522748</v>
      </c>
      <c r="BZ4">
        <f>STDEV(Cycle!DE:DE)</f>
        <v>24.739835044799051</v>
      </c>
      <c r="CA4" t="s">
        <v>145</v>
      </c>
      <c r="CB4">
        <f>AVERAGE(Cycle!DH:DH)</f>
        <v>22.862373237136048</v>
      </c>
      <c r="CC4">
        <f>STDEV(Cycle!DH:DH)</f>
        <v>28.294401493611975</v>
      </c>
      <c r="CD4" t="s">
        <v>148</v>
      </c>
      <c r="CE4">
        <f>AVERAGE(Cycle!DK:DK)</f>
        <v>12.260641657193384</v>
      </c>
      <c r="CF4">
        <f>STDEV(Cycle!DK:DK)</f>
        <v>7.5811712680236685</v>
      </c>
      <c r="CG4" t="s">
        <v>151</v>
      </c>
      <c r="CH4">
        <f>AVERAGE(Cycle!DN:DN)</f>
        <v>13.249683833323539</v>
      </c>
      <c r="CI4">
        <f>STDEV(Cycle!DN:DN)</f>
        <v>8.6265766673041018</v>
      </c>
      <c r="CK4" t="s">
        <v>154</v>
      </c>
      <c r="CL4">
        <f>AVERAGE(Cycle!DR:DR)</f>
        <v>80.631915827228326</v>
      </c>
      <c r="CM4">
        <f>STDEV(Cycle!DR:DR)</f>
        <v>28.802376896129775</v>
      </c>
      <c r="CN4" t="s">
        <v>157</v>
      </c>
      <c r="CO4">
        <f>AVERAGE(Cycle!DU:DU)</f>
        <v>25.383482578551778</v>
      </c>
      <c r="CP4">
        <f>STDEV(Cycle!DU:DU)</f>
        <v>30.868907384204341</v>
      </c>
      <c r="CQ4" t="s">
        <v>160</v>
      </c>
      <c r="CR4">
        <f>AVERAGE(Cycle!DX:DX)</f>
        <v>15.765270912845374</v>
      </c>
      <c r="CS4">
        <f>STDEV(Cycle!DX:DX)</f>
        <v>9.6746209492152939</v>
      </c>
      <c r="CT4" t="s">
        <v>163</v>
      </c>
      <c r="CU4">
        <f>AVERAGE(Cycle!EA:EA)</f>
        <v>12.103999371801228</v>
      </c>
      <c r="CV4">
        <f>STDEV(Cycle!EA:EA)</f>
        <v>8.072972890673606</v>
      </c>
      <c r="CX4" t="s">
        <v>184</v>
      </c>
      <c r="CY4">
        <f>AVERAGE(Cycle!BX:BX)/200</f>
        <v>5.4218750000000003E-2</v>
      </c>
      <c r="CZ4">
        <f>STDEV(Cycle!BX:BX)/200</f>
        <v>1.8232785739059502E-2</v>
      </c>
      <c r="DA4" t="s">
        <v>185</v>
      </c>
      <c r="DB4">
        <f>AVERAGE(Cycle!CB:CB)/200</f>
        <v>1.5806451612903224E-2</v>
      </c>
      <c r="DC4">
        <f>STDEV(Cycle!CB:CB)/200</f>
        <v>1.906553496904595E-2</v>
      </c>
      <c r="DD4" t="s">
        <v>186</v>
      </c>
      <c r="DE4">
        <f>AVERAGE(Cycle!CF:CF)/200</f>
        <v>8.7931034482758626E-3</v>
      </c>
      <c r="DF4">
        <f>STDEV(Cycle!CF:CF)/200</f>
        <v>5.2873117011039304E-3</v>
      </c>
      <c r="DG4" t="s">
        <v>187</v>
      </c>
      <c r="DH4">
        <f>AVERAGE(Cycle!CJ:CJ)/200</f>
        <v>8.5937500000000007E-3</v>
      </c>
      <c r="DI4">
        <f>STDEV(Cycle!CJ:CJ)/200</f>
        <v>5.2723219772940711E-3</v>
      </c>
      <c r="DK4" t="s">
        <v>200</v>
      </c>
      <c r="DL4">
        <f>AVERAGE(Cycle!CO:CO)/200</f>
        <v>5.3593750000000002E-2</v>
      </c>
      <c r="DM4">
        <f>STDEV(Cycle!CO:CO)/200</f>
        <v>2.0209961413188808E-2</v>
      </c>
      <c r="DN4" t="s">
        <v>201</v>
      </c>
      <c r="DO4">
        <f>AVERAGE(Cycle!CS:CS)/200</f>
        <v>1.7205882352941178E-2</v>
      </c>
      <c r="DP4">
        <f>STDEV(Cycle!CS:CS)/200</f>
        <v>2.1148507235471018E-2</v>
      </c>
      <c r="DQ4" t="s">
        <v>202</v>
      </c>
      <c r="DR4">
        <f>AVERAGE(Cycle!CW:CW)/200</f>
        <v>1.1290322580645162E-2</v>
      </c>
      <c r="DS4">
        <f>STDEV(Cycle!CW:CW)/200</f>
        <v>8.1616728203111923E-3</v>
      </c>
      <c r="DT4" t="s">
        <v>203</v>
      </c>
      <c r="DU4">
        <f>AVERAGE(Cycle!DA:DA)/200</f>
        <v>9.3749999999999997E-3</v>
      </c>
      <c r="DV4">
        <f>STDEV(Cycle!DA:DA)/200</f>
        <v>7.0424977240712248E-3</v>
      </c>
    </row>
    <row r="5" spans="1:126" x14ac:dyDescent="0.25">
      <c r="A5">
        <v>4</v>
      </c>
      <c r="E5" s="2">
        <v>4</v>
      </c>
      <c r="J5" t="s">
        <v>292</v>
      </c>
      <c r="K5">
        <v>0</v>
      </c>
      <c r="M5" t="s">
        <v>283</v>
      </c>
      <c r="N5">
        <v>0</v>
      </c>
      <c r="O5">
        <f t="shared" si="0"/>
        <v>0</v>
      </c>
      <c r="AX5" t="s">
        <v>116</v>
      </c>
      <c r="AY5">
        <f>AVERAGE(Cycle!$P$2:$P$38)</f>
        <v>6.687499999999999E-2</v>
      </c>
      <c r="AZ5">
        <f>STDEV(Cycle!$P$2:$P$38)</f>
        <v>9.4825816547348587E-3</v>
      </c>
      <c r="BA5" t="s">
        <v>117</v>
      </c>
      <c r="BB5">
        <f>AVERAGE(Cycle!$Q$2:$Q$39)</f>
        <v>6.6617647058823531E-2</v>
      </c>
      <c r="BC5">
        <f>STDEV(Cycle!$Q$2:$Q$39)</f>
        <v>1.1788578719900659E-2</v>
      </c>
      <c r="BD5" t="s">
        <v>118</v>
      </c>
      <c r="BE5">
        <f>AVERAGE(Cycle!$R$2:$R$38)</f>
        <v>7.0645161290322597E-2</v>
      </c>
      <c r="BF5">
        <f>STDEV(Cycle!$R$2:$R$38)</f>
        <v>1.4360938658032937E-2</v>
      </c>
      <c r="BG5" t="s">
        <v>119</v>
      </c>
      <c r="BH5">
        <f>AVERAGE(Cycle!$S$2:$S$38)</f>
        <v>7.4843750000000001E-2</v>
      </c>
      <c r="BI5">
        <f>STDEV(Cycle!$S$2:$S$38)</f>
        <v>1.2409957955271875E-2</v>
      </c>
      <c r="BO5" t="s">
        <v>32</v>
      </c>
      <c r="BP5">
        <f>AVERAGE(Cycle!BI:BI)</f>
        <v>2.6611351666666665</v>
      </c>
      <c r="BQ5">
        <f>STDEV(Cycle!BI:BI)</f>
        <v>0.53606925488278601</v>
      </c>
      <c r="BS5" t="s">
        <v>209</v>
      </c>
      <c r="BT5">
        <v>78</v>
      </c>
      <c r="BU5">
        <v>8.4690553745928341</v>
      </c>
      <c r="BV5">
        <v>0.39</v>
      </c>
    </row>
    <row r="6" spans="1:126" x14ac:dyDescent="0.25">
      <c r="A6">
        <v>5</v>
      </c>
      <c r="E6" s="2">
        <v>4</v>
      </c>
      <c r="J6" t="s">
        <v>293</v>
      </c>
      <c r="K6">
        <v>0</v>
      </c>
      <c r="M6" t="s">
        <v>284</v>
      </c>
      <c r="N6">
        <v>0</v>
      </c>
      <c r="O6">
        <f t="shared" si="0"/>
        <v>0</v>
      </c>
      <c r="AX6" t="s">
        <v>120</v>
      </c>
      <c r="AY6">
        <f>AVERAGE(Cycle!$U$2:$U$38)</f>
        <v>0.13718750000000002</v>
      </c>
      <c r="AZ6">
        <f>STDEV(Cycle!$U$2:$U$38)</f>
        <v>1.2822453843966266E-2</v>
      </c>
      <c r="BA6" t="s">
        <v>121</v>
      </c>
      <c r="BB6">
        <f>AVERAGE(Cycle!$V$2:$V$38)</f>
        <v>0.13612903225806453</v>
      </c>
      <c r="BC6">
        <f>STDEV(Cycle!$V$2:$V$38)</f>
        <v>1.1811694587664304E-2</v>
      </c>
      <c r="BD6" t="s">
        <v>122</v>
      </c>
      <c r="BE6">
        <f>AVERAGE(Cycle!$W$2:$W$37)</f>
        <v>0.14137931034482756</v>
      </c>
      <c r="BF6">
        <f>STDEV(Cycle!$W$2:$W$37)</f>
        <v>1.5171434137651841E-2</v>
      </c>
      <c r="BG6" t="s">
        <v>123</v>
      </c>
      <c r="BH6">
        <f>AVERAGE(Cycle!$X$2:$X$38)</f>
        <v>0.14281249999999995</v>
      </c>
      <c r="BI6">
        <f>STDEV(Cycle!$X$2:$X$38)</f>
        <v>1.8705592574104743E-2</v>
      </c>
      <c r="BO6" t="s">
        <v>33</v>
      </c>
      <c r="BP6">
        <f>AVERAGE(Cycle!BJ:BJ)</f>
        <v>3.2380875000000002</v>
      </c>
      <c r="BQ6">
        <f>STDEV(Cycle!BJ:BJ)</f>
        <v>1.0597400773577694</v>
      </c>
      <c r="BS6" t="s">
        <v>210</v>
      </c>
      <c r="BT6">
        <v>4</v>
      </c>
      <c r="BU6">
        <v>0.43431053203040176</v>
      </c>
      <c r="BV6">
        <v>0.02</v>
      </c>
    </row>
    <row r="7" spans="1:126" x14ac:dyDescent="0.25">
      <c r="A7">
        <v>6</v>
      </c>
      <c r="E7" s="2">
        <v>4</v>
      </c>
      <c r="M7" t="s">
        <v>285</v>
      </c>
      <c r="N7">
        <v>36</v>
      </c>
      <c r="O7">
        <f t="shared" si="0"/>
        <v>28.346456692913385</v>
      </c>
      <c r="AX7" t="s">
        <v>23</v>
      </c>
      <c r="AY7">
        <f>AVERAGE(Cycle!Z:Z)</f>
        <v>20.098636584749801</v>
      </c>
      <c r="AZ7">
        <f>STDEV(Cycle!Z:Z)</f>
        <v>2.8864071733955163</v>
      </c>
      <c r="BA7" t="s">
        <v>24</v>
      </c>
      <c r="BB7">
        <f>AVERAGE(Cycle!AA:AA)</f>
        <v>20.036285001171027</v>
      </c>
      <c r="BC7">
        <f>STDEV(Cycle!AA:AA)</f>
        <v>3.5190414618097225</v>
      </c>
      <c r="BD7" t="s">
        <v>25</v>
      </c>
      <c r="BE7">
        <f>AVERAGE(Cycle!AB:AB)</f>
        <v>20.761331283822031</v>
      </c>
      <c r="BF7">
        <f>STDEV(Cycle!AB:AB)</f>
        <v>3.1182418128830895</v>
      </c>
      <c r="BG7" t="s">
        <v>26</v>
      </c>
      <c r="BH7">
        <f>AVERAGE(Cycle!AC:AC)</f>
        <v>20.847924122894188</v>
      </c>
      <c r="BI7">
        <f>STDEV(Cycle!AC:AC)</f>
        <v>2.3175488723059003</v>
      </c>
      <c r="BO7" t="s">
        <v>39</v>
      </c>
      <c r="BS7" t="s">
        <v>211</v>
      </c>
      <c r="BT7">
        <v>921</v>
      </c>
    </row>
    <row r="8" spans="1:126" x14ac:dyDescent="0.25">
      <c r="A8">
        <v>7</v>
      </c>
      <c r="E8" s="2">
        <v>4</v>
      </c>
      <c r="M8" t="s">
        <v>286</v>
      </c>
      <c r="N8">
        <v>1</v>
      </c>
      <c r="O8">
        <f t="shared" si="0"/>
        <v>0.78740157480314954</v>
      </c>
      <c r="AX8" t="s">
        <v>136</v>
      </c>
      <c r="AY8">
        <f>AVERAGE(Cycle!$AJ$2:$AJ$38)</f>
        <v>7.3540165531323431</v>
      </c>
      <c r="AZ8">
        <f>STDEV(Cycle!$AJ$2:$AJ$38)</f>
        <v>0.71879287616927712</v>
      </c>
      <c r="BA8" t="s">
        <v>137</v>
      </c>
      <c r="BB8">
        <f>AVERAGE(Cycle!$AK$2:$AK$38)</f>
        <v>7.3996254495808316</v>
      </c>
      <c r="BC8">
        <f>STDEV(Cycle!$AK$2:$AK$38)</f>
        <v>0.64170497892251888</v>
      </c>
      <c r="BD8" t="s">
        <v>138</v>
      </c>
      <c r="BE8">
        <f>AVERAGE(Cycle!$AL$2:$AL$37)</f>
        <v>7.1481571573802984</v>
      </c>
      <c r="BF8">
        <f>STDEV(Cycle!$AL$2:$AL$37)</f>
        <v>0.73104800467321562</v>
      </c>
      <c r="BG8" t="s">
        <v>139</v>
      </c>
      <c r="BH8">
        <f>AVERAGE(Cycle!$AM$2:$AM$38)</f>
        <v>7.1080831468475729</v>
      </c>
      <c r="BI8">
        <f>STDEV(Cycle!$AM$2:$AM$38)</f>
        <v>0.8500373850940528</v>
      </c>
      <c r="BO8" t="s">
        <v>40</v>
      </c>
      <c r="BP8">
        <f>AVERAGE(Cycle!BL:BL)</f>
        <v>3.2370749059206387</v>
      </c>
      <c r="BQ8">
        <f>STDEV(Cycle!BL:BL)</f>
        <v>2.9458774663914191</v>
      </c>
    </row>
    <row r="9" spans="1:126" x14ac:dyDescent="0.25">
      <c r="A9">
        <v>8</v>
      </c>
      <c r="E9" s="2">
        <v>4</v>
      </c>
      <c r="M9" t="s">
        <v>277</v>
      </c>
      <c r="N9">
        <v>12</v>
      </c>
      <c r="O9">
        <f t="shared" si="0"/>
        <v>9.4488188976377945</v>
      </c>
      <c r="AX9" t="s">
        <v>128</v>
      </c>
      <c r="AY9">
        <v>6.875</v>
      </c>
      <c r="BA9" t="s">
        <v>129</v>
      </c>
      <c r="BB9">
        <v>6.8535825545171338</v>
      </c>
      <c r="BD9" t="s">
        <v>130</v>
      </c>
      <c r="BE9">
        <v>6.5146579804560254</v>
      </c>
      <c r="BG9" t="s">
        <v>131</v>
      </c>
      <c r="BH9">
        <v>6.4516129032258061</v>
      </c>
      <c r="BO9" t="s">
        <v>41</v>
      </c>
      <c r="BP9">
        <f>AVERAGE(Cycle!BM:BM)</f>
        <v>4.7602319331406973</v>
      </c>
      <c r="BQ9">
        <f>STDEV(Cycle!BM:BM)</f>
        <v>3.7891414616457677</v>
      </c>
    </row>
    <row r="10" spans="1:126" x14ac:dyDescent="0.25">
      <c r="A10">
        <v>9</v>
      </c>
      <c r="E10" s="2">
        <v>4</v>
      </c>
      <c r="AX10" t="s">
        <v>91</v>
      </c>
      <c r="AY10">
        <f>AVERAGE(Cycle!$AV$2:$AV$37)</f>
        <v>51.30774028664915</v>
      </c>
      <c r="AZ10">
        <f>STDEV(Cycle!$AV$2:$AV$37)</f>
        <v>4.3195680859866892</v>
      </c>
      <c r="BA10" t="s">
        <v>92</v>
      </c>
      <c r="BB10">
        <f>AVERAGE(Cycle!$AW$2:$AW$37)</f>
        <v>52.570292964878973</v>
      </c>
      <c r="BC10">
        <f>STDEV(Cycle!$AW$2:$AW$37)</f>
        <v>4.0008219514661088</v>
      </c>
      <c r="BD10" t="s">
        <v>93</v>
      </c>
      <c r="BE10">
        <f>AVERAGE(Cycle!$AX$2:$AX$37)</f>
        <v>51.521103045750827</v>
      </c>
      <c r="BF10">
        <f>STDEV(Cycle!$AX$2:$AX$37)</f>
        <v>3.4558095993620372</v>
      </c>
      <c r="BG10" t="s">
        <v>94</v>
      </c>
      <c r="BH10">
        <f>AVERAGE(Cycle!$AY$2:$AY$37)</f>
        <v>47.689195835900449</v>
      </c>
      <c r="BI10">
        <f>STDEV(Cycle!$AY$2:$AY$37)</f>
        <v>4.0811280700999335</v>
      </c>
      <c r="BO10" t="s">
        <v>318</v>
      </c>
    </row>
    <row r="11" spans="1:126" x14ac:dyDescent="0.25">
      <c r="A11">
        <v>10</v>
      </c>
      <c r="C11" s="3">
        <v>2</v>
      </c>
      <c r="E11" s="2">
        <v>4</v>
      </c>
      <c r="AX11" t="s">
        <v>95</v>
      </c>
      <c r="AY11">
        <f>AVERAGE(Cycle!$BA$2:$BA$37)</f>
        <v>48.69225971335085</v>
      </c>
      <c r="AZ11">
        <f>STDEV(Cycle!$BA$2:$BA$37)</f>
        <v>4.319568085986691</v>
      </c>
      <c r="BA11" t="s">
        <v>96</v>
      </c>
      <c r="BB11">
        <f>AVERAGE(Cycle!$BB$2:$BB$37)</f>
        <v>47.429707035121027</v>
      </c>
      <c r="BC11">
        <f>STDEV(Cycle!$BB$2:$BB$37)</f>
        <v>4.0008219514661105</v>
      </c>
      <c r="BD11" t="s">
        <v>97</v>
      </c>
      <c r="BE11">
        <f>AVERAGE(Cycle!$BC$2:$BC$37)</f>
        <v>48.478896954249173</v>
      </c>
      <c r="BF11">
        <f>STDEV(Cycle!$BC$2:$BC$37)</f>
        <v>3.4558095993620364</v>
      </c>
      <c r="BG11" t="s">
        <v>98</v>
      </c>
      <c r="BH11">
        <f>AVERAGE(Cycle!$BD$2:$BD$37)</f>
        <v>52.310804164099544</v>
      </c>
      <c r="BI11">
        <f>STDEV(Cycle!$BD$2:$BD$37)</f>
        <v>4.0811280700999335</v>
      </c>
      <c r="BO11" t="s">
        <v>319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C12" s="3">
        <v>2</v>
      </c>
      <c r="E12" s="2">
        <v>4</v>
      </c>
      <c r="BO12" t="s">
        <v>320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C13" s="3">
        <v>2</v>
      </c>
      <c r="E13" s="2">
        <v>4</v>
      </c>
      <c r="BO13" t="s">
        <v>44</v>
      </c>
    </row>
    <row r="14" spans="1:126" x14ac:dyDescent="0.25">
      <c r="A14">
        <v>13</v>
      </c>
      <c r="C14" s="3">
        <v>2</v>
      </c>
      <c r="E14" s="2">
        <v>4</v>
      </c>
      <c r="BO14" t="s">
        <v>45</v>
      </c>
      <c r="BP14">
        <f>AVERAGE(Cycle!BO:BO)</f>
        <v>8.4405967246561939</v>
      </c>
      <c r="BQ14">
        <f>STDEV(Cycle!BO:BO)</f>
        <v>4.3893273896392007</v>
      </c>
    </row>
    <row r="15" spans="1:126" x14ac:dyDescent="0.25">
      <c r="A15">
        <v>14</v>
      </c>
      <c r="C15" s="3">
        <v>2</v>
      </c>
      <c r="E15" s="2">
        <v>4</v>
      </c>
      <c r="BO15" t="s">
        <v>46</v>
      </c>
      <c r="BP15">
        <f>AVERAGE(Cycle!BP:BP)</f>
        <v>8.1755720032261063</v>
      </c>
      <c r="BQ15">
        <f>STDEV(Cycle!BP:BP)</f>
        <v>4.2827410725114214</v>
      </c>
    </row>
    <row r="16" spans="1:126" x14ac:dyDescent="0.25">
      <c r="A16">
        <v>15</v>
      </c>
      <c r="C16" s="3">
        <v>2</v>
      </c>
      <c r="E16" s="2">
        <v>4</v>
      </c>
    </row>
    <row r="17" spans="1:5" x14ac:dyDescent="0.25">
      <c r="A17">
        <v>16</v>
      </c>
      <c r="C17" s="3">
        <v>2</v>
      </c>
      <c r="E17" s="2">
        <v>4</v>
      </c>
    </row>
    <row r="18" spans="1:5" x14ac:dyDescent="0.25">
      <c r="A18">
        <v>17</v>
      </c>
      <c r="C18" s="3">
        <v>2</v>
      </c>
      <c r="E18" s="2">
        <v>4</v>
      </c>
    </row>
    <row r="19" spans="1:5" x14ac:dyDescent="0.25">
      <c r="A19">
        <v>18</v>
      </c>
      <c r="C19" s="3">
        <v>2</v>
      </c>
      <c r="E19" s="2">
        <v>4</v>
      </c>
    </row>
    <row r="20" spans="1:5" x14ac:dyDescent="0.25">
      <c r="A20">
        <v>19</v>
      </c>
      <c r="C20" s="3">
        <v>2</v>
      </c>
      <c r="E20" s="2">
        <v>4</v>
      </c>
    </row>
    <row r="21" spans="1:5" x14ac:dyDescent="0.25">
      <c r="A21">
        <v>20</v>
      </c>
      <c r="C21" s="3">
        <v>2</v>
      </c>
      <c r="E21" s="2">
        <v>4</v>
      </c>
    </row>
    <row r="22" spans="1:5" x14ac:dyDescent="0.25">
      <c r="A22">
        <v>21</v>
      </c>
      <c r="C22" s="3">
        <v>2</v>
      </c>
      <c r="E22" s="2">
        <v>4</v>
      </c>
    </row>
    <row r="23" spans="1:5" x14ac:dyDescent="0.25">
      <c r="A23">
        <v>22</v>
      </c>
      <c r="C23" s="3">
        <v>2</v>
      </c>
      <c r="E23" s="2">
        <v>4</v>
      </c>
    </row>
    <row r="24" spans="1:5" x14ac:dyDescent="0.25">
      <c r="A24">
        <v>23</v>
      </c>
      <c r="C24" s="3">
        <v>2</v>
      </c>
      <c r="E24" s="2">
        <v>4</v>
      </c>
    </row>
    <row r="25" spans="1:5" x14ac:dyDescent="0.25">
      <c r="A25">
        <v>24</v>
      </c>
      <c r="C25" s="3">
        <v>2</v>
      </c>
      <c r="E25" s="2">
        <v>4</v>
      </c>
    </row>
    <row r="26" spans="1:5" x14ac:dyDescent="0.25">
      <c r="A26">
        <v>25</v>
      </c>
      <c r="B26" s="4">
        <v>1</v>
      </c>
      <c r="C26" s="3">
        <v>2</v>
      </c>
      <c r="E26" s="2">
        <v>4</v>
      </c>
    </row>
    <row r="27" spans="1:5" x14ac:dyDescent="0.25">
      <c r="A27">
        <v>26</v>
      </c>
      <c r="B27" s="4">
        <v>1</v>
      </c>
      <c r="C27" s="3">
        <v>2</v>
      </c>
      <c r="D27" s="5">
        <v>3</v>
      </c>
    </row>
    <row r="28" spans="1:5" x14ac:dyDescent="0.25">
      <c r="A28">
        <v>27</v>
      </c>
      <c r="B28" s="4">
        <v>1</v>
      </c>
      <c r="D28" s="5">
        <v>3</v>
      </c>
    </row>
    <row r="29" spans="1:5" x14ac:dyDescent="0.25">
      <c r="A29">
        <v>28</v>
      </c>
      <c r="B29" s="4">
        <v>1</v>
      </c>
      <c r="D29" s="5">
        <v>3</v>
      </c>
    </row>
    <row r="30" spans="1:5" x14ac:dyDescent="0.25">
      <c r="A30">
        <v>29</v>
      </c>
      <c r="B30" s="4">
        <v>1</v>
      </c>
      <c r="D30" s="5">
        <v>3</v>
      </c>
    </row>
    <row r="31" spans="1:5" x14ac:dyDescent="0.25">
      <c r="A31">
        <v>30</v>
      </c>
      <c r="B31" s="4">
        <v>1</v>
      </c>
      <c r="D31" s="5">
        <v>3</v>
      </c>
    </row>
    <row r="32" spans="1:5" x14ac:dyDescent="0.25">
      <c r="A32">
        <v>31</v>
      </c>
      <c r="B32" s="4">
        <v>1</v>
      </c>
      <c r="D32" s="5">
        <v>3</v>
      </c>
    </row>
    <row r="33" spans="1:5" x14ac:dyDescent="0.25">
      <c r="A33">
        <v>32</v>
      </c>
      <c r="B33" s="4">
        <v>1</v>
      </c>
      <c r="D33" s="5">
        <v>3</v>
      </c>
    </row>
    <row r="34" spans="1:5" x14ac:dyDescent="0.25">
      <c r="A34">
        <v>33</v>
      </c>
      <c r="B34" s="4">
        <v>1</v>
      </c>
      <c r="D34" s="5">
        <v>3</v>
      </c>
    </row>
    <row r="35" spans="1:5" x14ac:dyDescent="0.25">
      <c r="A35">
        <v>34</v>
      </c>
      <c r="B35" s="4">
        <v>1</v>
      </c>
      <c r="D35" s="5">
        <v>3</v>
      </c>
    </row>
    <row r="36" spans="1:5" x14ac:dyDescent="0.25">
      <c r="A36">
        <v>35</v>
      </c>
      <c r="B36" s="4">
        <v>1</v>
      </c>
      <c r="D36" s="5">
        <v>3</v>
      </c>
    </row>
    <row r="37" spans="1:5" x14ac:dyDescent="0.25">
      <c r="A37">
        <v>36</v>
      </c>
      <c r="B37" s="4">
        <v>1</v>
      </c>
      <c r="D37" s="5">
        <v>3</v>
      </c>
    </row>
    <row r="38" spans="1:5" x14ac:dyDescent="0.25">
      <c r="A38">
        <v>37</v>
      </c>
      <c r="B38" s="4">
        <v>1</v>
      </c>
      <c r="D38" s="5">
        <v>3</v>
      </c>
    </row>
    <row r="39" spans="1:5" x14ac:dyDescent="0.25">
      <c r="A39">
        <v>38</v>
      </c>
      <c r="B39" s="4">
        <v>1</v>
      </c>
      <c r="D39" s="5">
        <v>3</v>
      </c>
    </row>
    <row r="40" spans="1:5" x14ac:dyDescent="0.25">
      <c r="A40">
        <v>39</v>
      </c>
      <c r="B40" s="4">
        <v>1</v>
      </c>
      <c r="D40" s="5">
        <v>3</v>
      </c>
    </row>
    <row r="41" spans="1:5" x14ac:dyDescent="0.25">
      <c r="A41">
        <v>40</v>
      </c>
      <c r="B41" s="4">
        <v>1</v>
      </c>
      <c r="D41" s="5">
        <v>3</v>
      </c>
    </row>
    <row r="42" spans="1:5" x14ac:dyDescent="0.25">
      <c r="A42">
        <v>41</v>
      </c>
      <c r="B42" s="4">
        <v>1</v>
      </c>
      <c r="C42" s="3">
        <v>2</v>
      </c>
      <c r="D42" s="5">
        <v>3</v>
      </c>
    </row>
    <row r="43" spans="1:5" x14ac:dyDescent="0.25">
      <c r="A43">
        <v>42</v>
      </c>
      <c r="B43" s="4">
        <v>1</v>
      </c>
      <c r="C43" s="3">
        <v>2</v>
      </c>
      <c r="D43" s="5">
        <v>3</v>
      </c>
    </row>
    <row r="44" spans="1:5" x14ac:dyDescent="0.25">
      <c r="A44">
        <v>43</v>
      </c>
      <c r="C44" s="3">
        <v>2</v>
      </c>
      <c r="D44" s="5">
        <v>3</v>
      </c>
    </row>
    <row r="45" spans="1:5" x14ac:dyDescent="0.25">
      <c r="A45">
        <v>44</v>
      </c>
      <c r="C45" s="3">
        <v>2</v>
      </c>
      <c r="D45" s="5">
        <v>3</v>
      </c>
    </row>
    <row r="46" spans="1:5" x14ac:dyDescent="0.25">
      <c r="A46">
        <v>45</v>
      </c>
      <c r="C46" s="3">
        <v>2</v>
      </c>
      <c r="D46" s="5">
        <v>3</v>
      </c>
      <c r="E46" s="2">
        <v>4</v>
      </c>
    </row>
    <row r="47" spans="1:5" x14ac:dyDescent="0.25">
      <c r="A47">
        <v>46</v>
      </c>
      <c r="C47" s="3">
        <v>2</v>
      </c>
      <c r="D47" s="5">
        <v>3</v>
      </c>
      <c r="E47" s="2">
        <v>4</v>
      </c>
    </row>
    <row r="48" spans="1:5" x14ac:dyDescent="0.25">
      <c r="A48">
        <v>47</v>
      </c>
      <c r="C48" s="3">
        <v>2</v>
      </c>
      <c r="E48" s="2">
        <v>4</v>
      </c>
    </row>
    <row r="49" spans="1:5" x14ac:dyDescent="0.25">
      <c r="A49">
        <v>48</v>
      </c>
      <c r="C49" s="3">
        <v>2</v>
      </c>
      <c r="E49" s="2">
        <v>4</v>
      </c>
    </row>
    <row r="50" spans="1:5" x14ac:dyDescent="0.25">
      <c r="A50">
        <v>49</v>
      </c>
      <c r="C50" s="3">
        <v>2</v>
      </c>
      <c r="E50" s="2">
        <v>4</v>
      </c>
    </row>
    <row r="51" spans="1:5" x14ac:dyDescent="0.25">
      <c r="A51">
        <v>50</v>
      </c>
      <c r="C51" s="3">
        <v>2</v>
      </c>
      <c r="E51" s="2">
        <v>4</v>
      </c>
    </row>
    <row r="52" spans="1:5" x14ac:dyDescent="0.25">
      <c r="A52">
        <v>51</v>
      </c>
      <c r="C52" s="3">
        <v>2</v>
      </c>
      <c r="E52" s="2">
        <v>4</v>
      </c>
    </row>
    <row r="53" spans="1:5" x14ac:dyDescent="0.25">
      <c r="A53">
        <v>52</v>
      </c>
      <c r="C53" s="3">
        <v>2</v>
      </c>
      <c r="E53" s="2">
        <v>4</v>
      </c>
    </row>
    <row r="54" spans="1:5" x14ac:dyDescent="0.25">
      <c r="A54">
        <v>53</v>
      </c>
      <c r="C54" s="3">
        <v>2</v>
      </c>
      <c r="E54" s="2">
        <v>4</v>
      </c>
    </row>
    <row r="55" spans="1:5" x14ac:dyDescent="0.25">
      <c r="A55">
        <v>54</v>
      </c>
      <c r="C55" s="3">
        <v>2</v>
      </c>
      <c r="E55" s="2">
        <v>4</v>
      </c>
    </row>
    <row r="56" spans="1:5" x14ac:dyDescent="0.25">
      <c r="A56">
        <v>55</v>
      </c>
      <c r="C56" s="3">
        <v>2</v>
      </c>
      <c r="E56" s="2">
        <v>4</v>
      </c>
    </row>
    <row r="57" spans="1:5" x14ac:dyDescent="0.25">
      <c r="A57">
        <v>56</v>
      </c>
      <c r="B57" s="4">
        <v>1</v>
      </c>
      <c r="C57" s="3">
        <v>2</v>
      </c>
      <c r="E57" s="2">
        <v>4</v>
      </c>
    </row>
    <row r="58" spans="1:5" x14ac:dyDescent="0.25">
      <c r="A58">
        <v>57</v>
      </c>
      <c r="B58" s="4">
        <v>1</v>
      </c>
      <c r="C58" s="3">
        <v>2</v>
      </c>
      <c r="E58" s="2">
        <v>4</v>
      </c>
    </row>
    <row r="59" spans="1:5" x14ac:dyDescent="0.25">
      <c r="A59">
        <v>58</v>
      </c>
      <c r="B59" s="4">
        <v>1</v>
      </c>
      <c r="E59" s="2">
        <v>4</v>
      </c>
    </row>
    <row r="60" spans="1:5" x14ac:dyDescent="0.25">
      <c r="A60">
        <v>59</v>
      </c>
      <c r="B60" s="4">
        <v>1</v>
      </c>
      <c r="E60" s="2">
        <v>4</v>
      </c>
    </row>
    <row r="61" spans="1:5" x14ac:dyDescent="0.25">
      <c r="A61">
        <v>60</v>
      </c>
      <c r="B61" s="4">
        <v>1</v>
      </c>
      <c r="E61" s="2">
        <v>4</v>
      </c>
    </row>
    <row r="62" spans="1:5" x14ac:dyDescent="0.25">
      <c r="A62">
        <v>61</v>
      </c>
      <c r="B62" s="4">
        <v>1</v>
      </c>
      <c r="E62" s="2">
        <v>4</v>
      </c>
    </row>
    <row r="63" spans="1:5" x14ac:dyDescent="0.25">
      <c r="A63">
        <v>62</v>
      </c>
      <c r="B63" s="4">
        <v>1</v>
      </c>
      <c r="E63" s="2">
        <v>4</v>
      </c>
    </row>
    <row r="64" spans="1:5" x14ac:dyDescent="0.25">
      <c r="A64">
        <v>63</v>
      </c>
      <c r="B64" s="4">
        <v>1</v>
      </c>
      <c r="D64" s="5">
        <v>3</v>
      </c>
    </row>
    <row r="65" spans="1:5" x14ac:dyDescent="0.25">
      <c r="A65">
        <v>64</v>
      </c>
      <c r="B65" s="4">
        <v>1</v>
      </c>
      <c r="D65" s="5">
        <v>3</v>
      </c>
    </row>
    <row r="66" spans="1:5" x14ac:dyDescent="0.25">
      <c r="A66">
        <v>65</v>
      </c>
      <c r="B66" s="4">
        <v>1</v>
      </c>
      <c r="D66" s="5">
        <v>3</v>
      </c>
    </row>
    <row r="67" spans="1:5" x14ac:dyDescent="0.25">
      <c r="A67">
        <v>66</v>
      </c>
      <c r="B67" s="4">
        <v>1</v>
      </c>
      <c r="D67" s="5">
        <v>3</v>
      </c>
    </row>
    <row r="68" spans="1:5" x14ac:dyDescent="0.25">
      <c r="A68">
        <v>67</v>
      </c>
      <c r="B68" s="4">
        <v>1</v>
      </c>
      <c r="D68" s="5">
        <v>3</v>
      </c>
    </row>
    <row r="69" spans="1:5" x14ac:dyDescent="0.25">
      <c r="A69">
        <v>68</v>
      </c>
      <c r="B69" s="4">
        <v>1</v>
      </c>
      <c r="D69" s="5">
        <v>3</v>
      </c>
    </row>
    <row r="70" spans="1:5" x14ac:dyDescent="0.25">
      <c r="A70">
        <v>69</v>
      </c>
      <c r="B70" s="4">
        <v>1</v>
      </c>
      <c r="D70" s="5">
        <v>3</v>
      </c>
    </row>
    <row r="71" spans="1:5" x14ac:dyDescent="0.25">
      <c r="A71">
        <v>70</v>
      </c>
      <c r="B71" s="4">
        <v>1</v>
      </c>
      <c r="D71" s="5">
        <v>3</v>
      </c>
    </row>
    <row r="72" spans="1:5" x14ac:dyDescent="0.25">
      <c r="A72">
        <v>71</v>
      </c>
      <c r="B72" s="4">
        <v>1</v>
      </c>
      <c r="D72" s="5">
        <v>3</v>
      </c>
    </row>
    <row r="73" spans="1:5" x14ac:dyDescent="0.25">
      <c r="A73">
        <v>72</v>
      </c>
      <c r="C73" s="3">
        <v>2</v>
      </c>
      <c r="D73" s="5">
        <v>3</v>
      </c>
    </row>
    <row r="74" spans="1:5" x14ac:dyDescent="0.25">
      <c r="A74">
        <v>73</v>
      </c>
      <c r="C74" s="3">
        <v>2</v>
      </c>
      <c r="D74" s="5">
        <v>3</v>
      </c>
    </row>
    <row r="75" spans="1:5" x14ac:dyDescent="0.25">
      <c r="A75">
        <v>74</v>
      </c>
      <c r="C75" s="3">
        <v>2</v>
      </c>
      <c r="D75" s="5">
        <v>3</v>
      </c>
    </row>
    <row r="76" spans="1:5" x14ac:dyDescent="0.25">
      <c r="A76">
        <v>75</v>
      </c>
      <c r="C76" s="3">
        <v>2</v>
      </c>
      <c r="D76" s="5">
        <v>3</v>
      </c>
    </row>
    <row r="77" spans="1:5" x14ac:dyDescent="0.25">
      <c r="A77">
        <v>76</v>
      </c>
      <c r="C77" s="3">
        <v>2</v>
      </c>
      <c r="D77" s="5">
        <v>3</v>
      </c>
    </row>
    <row r="78" spans="1:5" x14ac:dyDescent="0.25">
      <c r="A78">
        <v>77</v>
      </c>
      <c r="C78" s="3">
        <v>2</v>
      </c>
      <c r="D78" s="5">
        <v>3</v>
      </c>
    </row>
    <row r="79" spans="1:5" x14ac:dyDescent="0.25">
      <c r="A79">
        <v>78</v>
      </c>
      <c r="C79" s="3">
        <v>2</v>
      </c>
      <c r="D79" s="5">
        <v>3</v>
      </c>
      <c r="E79" s="2">
        <v>4</v>
      </c>
    </row>
    <row r="80" spans="1:5" x14ac:dyDescent="0.25">
      <c r="A80">
        <v>79</v>
      </c>
      <c r="C80" s="3">
        <v>2</v>
      </c>
      <c r="D80" s="5">
        <v>3</v>
      </c>
      <c r="E80" s="2">
        <v>4</v>
      </c>
    </row>
    <row r="81" spans="1:5" x14ac:dyDescent="0.25">
      <c r="A81">
        <v>80</v>
      </c>
      <c r="C81" s="3">
        <v>2</v>
      </c>
      <c r="D81" s="5">
        <v>3</v>
      </c>
      <c r="E81" s="2">
        <v>4</v>
      </c>
    </row>
    <row r="82" spans="1:5" x14ac:dyDescent="0.25">
      <c r="A82">
        <v>81</v>
      </c>
      <c r="C82" s="3">
        <v>2</v>
      </c>
      <c r="E82" s="2">
        <v>4</v>
      </c>
    </row>
    <row r="83" spans="1:5" x14ac:dyDescent="0.25">
      <c r="A83">
        <v>82</v>
      </c>
      <c r="C83" s="3">
        <v>2</v>
      </c>
      <c r="E83" s="2">
        <v>4</v>
      </c>
    </row>
    <row r="84" spans="1:5" x14ac:dyDescent="0.25">
      <c r="A84">
        <v>83</v>
      </c>
      <c r="C84" s="3">
        <v>2</v>
      </c>
      <c r="E84" s="2">
        <v>4</v>
      </c>
    </row>
    <row r="85" spans="1:5" x14ac:dyDescent="0.25">
      <c r="A85">
        <v>84</v>
      </c>
      <c r="C85" s="3">
        <v>2</v>
      </c>
      <c r="E85" s="2">
        <v>4</v>
      </c>
    </row>
    <row r="86" spans="1:5" x14ac:dyDescent="0.25">
      <c r="A86">
        <v>85</v>
      </c>
      <c r="C86" s="3">
        <v>2</v>
      </c>
      <c r="E86" s="2">
        <v>4</v>
      </c>
    </row>
    <row r="87" spans="1:5" x14ac:dyDescent="0.25">
      <c r="A87">
        <v>86</v>
      </c>
      <c r="C87" s="3">
        <v>2</v>
      </c>
      <c r="E87" s="2">
        <v>4</v>
      </c>
    </row>
    <row r="88" spans="1:5" x14ac:dyDescent="0.25">
      <c r="A88">
        <v>87</v>
      </c>
      <c r="B88" s="4">
        <v>1</v>
      </c>
      <c r="E88" s="2">
        <v>4</v>
      </c>
    </row>
    <row r="89" spans="1:5" x14ac:dyDescent="0.25">
      <c r="A89">
        <v>88</v>
      </c>
      <c r="B89" s="4">
        <v>1</v>
      </c>
      <c r="E89" s="2">
        <v>4</v>
      </c>
    </row>
    <row r="90" spans="1:5" x14ac:dyDescent="0.25">
      <c r="A90">
        <v>89</v>
      </c>
      <c r="B90" s="4">
        <v>1</v>
      </c>
      <c r="E90" s="2">
        <v>4</v>
      </c>
    </row>
    <row r="91" spans="1:5" x14ac:dyDescent="0.25">
      <c r="A91">
        <v>90</v>
      </c>
      <c r="B91" s="4">
        <v>1</v>
      </c>
      <c r="E91" s="2">
        <v>4</v>
      </c>
    </row>
    <row r="92" spans="1:5" x14ac:dyDescent="0.25">
      <c r="A92">
        <v>91</v>
      </c>
      <c r="B92" s="4">
        <v>1</v>
      </c>
      <c r="E92" s="2">
        <v>4</v>
      </c>
    </row>
    <row r="93" spans="1:5" x14ac:dyDescent="0.25">
      <c r="A93">
        <v>92</v>
      </c>
      <c r="B93" s="4">
        <v>1</v>
      </c>
      <c r="E93" s="2">
        <v>4</v>
      </c>
    </row>
    <row r="94" spans="1:5" x14ac:dyDescent="0.25">
      <c r="A94">
        <v>93</v>
      </c>
      <c r="B94" s="4">
        <v>1</v>
      </c>
      <c r="E94" s="2">
        <v>4</v>
      </c>
    </row>
    <row r="95" spans="1:5" x14ac:dyDescent="0.25">
      <c r="A95">
        <v>94</v>
      </c>
      <c r="B95" s="4">
        <v>1</v>
      </c>
      <c r="E95" s="2">
        <v>4</v>
      </c>
    </row>
    <row r="96" spans="1:5" x14ac:dyDescent="0.25">
      <c r="A96">
        <v>95</v>
      </c>
      <c r="B96" s="4">
        <v>1</v>
      </c>
    </row>
    <row r="97" spans="1:5" x14ac:dyDescent="0.25">
      <c r="A97">
        <v>96</v>
      </c>
      <c r="B97" s="4">
        <v>1</v>
      </c>
      <c r="D97" s="5">
        <v>3</v>
      </c>
    </row>
    <row r="98" spans="1:5" x14ac:dyDescent="0.25">
      <c r="A98">
        <v>97</v>
      </c>
      <c r="B98" s="4">
        <v>1</v>
      </c>
      <c r="D98" s="5">
        <v>3</v>
      </c>
    </row>
    <row r="99" spans="1:5" x14ac:dyDescent="0.25">
      <c r="A99">
        <v>98</v>
      </c>
      <c r="B99" s="4">
        <v>1</v>
      </c>
      <c r="D99" s="5">
        <v>3</v>
      </c>
    </row>
    <row r="100" spans="1:5" x14ac:dyDescent="0.25">
      <c r="A100">
        <v>99</v>
      </c>
      <c r="B100" s="4">
        <v>1</v>
      </c>
      <c r="D100" s="5">
        <v>3</v>
      </c>
    </row>
    <row r="101" spans="1:5" x14ac:dyDescent="0.25">
      <c r="A101">
        <v>100</v>
      </c>
      <c r="B101" s="4">
        <v>1</v>
      </c>
      <c r="D101" s="5">
        <v>3</v>
      </c>
    </row>
    <row r="102" spans="1:5" x14ac:dyDescent="0.25">
      <c r="A102">
        <v>101</v>
      </c>
      <c r="B102" s="4">
        <v>1</v>
      </c>
      <c r="C102" s="3">
        <v>2</v>
      </c>
      <c r="D102" s="5">
        <v>3</v>
      </c>
    </row>
    <row r="103" spans="1:5" x14ac:dyDescent="0.25">
      <c r="A103">
        <v>102</v>
      </c>
      <c r="C103" s="3">
        <v>2</v>
      </c>
      <c r="D103" s="5">
        <v>3</v>
      </c>
    </row>
    <row r="104" spans="1:5" x14ac:dyDescent="0.25">
      <c r="A104">
        <v>103</v>
      </c>
      <c r="C104" s="3">
        <v>2</v>
      </c>
      <c r="D104" s="5">
        <v>3</v>
      </c>
    </row>
    <row r="105" spans="1:5" x14ac:dyDescent="0.25">
      <c r="A105">
        <v>104</v>
      </c>
      <c r="C105" s="3">
        <v>2</v>
      </c>
      <c r="D105" s="5">
        <v>3</v>
      </c>
    </row>
    <row r="106" spans="1:5" x14ac:dyDescent="0.25">
      <c r="A106">
        <v>105</v>
      </c>
      <c r="C106" s="3">
        <v>2</v>
      </c>
      <c r="D106" s="5">
        <v>3</v>
      </c>
    </row>
    <row r="107" spans="1:5" x14ac:dyDescent="0.25">
      <c r="A107">
        <v>106</v>
      </c>
      <c r="C107" s="3">
        <v>2</v>
      </c>
      <c r="D107" s="5">
        <v>3</v>
      </c>
    </row>
    <row r="108" spans="1:5" x14ac:dyDescent="0.25">
      <c r="A108">
        <v>107</v>
      </c>
      <c r="C108" s="3">
        <v>2</v>
      </c>
      <c r="D108" s="5">
        <v>3</v>
      </c>
    </row>
    <row r="109" spans="1:5" x14ac:dyDescent="0.25">
      <c r="A109">
        <v>108</v>
      </c>
      <c r="C109" s="3">
        <v>2</v>
      </c>
      <c r="D109" s="5">
        <v>3</v>
      </c>
      <c r="E109" s="2">
        <v>4</v>
      </c>
    </row>
    <row r="110" spans="1:5" x14ac:dyDescent="0.25">
      <c r="A110">
        <v>109</v>
      </c>
      <c r="C110" s="3">
        <v>2</v>
      </c>
      <c r="D110" s="5">
        <v>3</v>
      </c>
      <c r="E110" s="2">
        <v>4</v>
      </c>
    </row>
    <row r="111" spans="1:5" x14ac:dyDescent="0.25">
      <c r="A111">
        <v>110</v>
      </c>
      <c r="C111" s="3">
        <v>2</v>
      </c>
      <c r="D111" s="5">
        <v>3</v>
      </c>
      <c r="E111" s="2">
        <v>4</v>
      </c>
    </row>
    <row r="112" spans="1:5" x14ac:dyDescent="0.25">
      <c r="A112">
        <v>111</v>
      </c>
      <c r="C112" s="3">
        <v>2</v>
      </c>
      <c r="D112" s="5">
        <v>3</v>
      </c>
      <c r="E112" s="2">
        <v>4</v>
      </c>
    </row>
    <row r="113" spans="1:5" x14ac:dyDescent="0.25">
      <c r="A113">
        <v>112</v>
      </c>
      <c r="C113" s="3">
        <v>2</v>
      </c>
      <c r="D113" s="5">
        <v>3</v>
      </c>
      <c r="E113" s="2">
        <v>4</v>
      </c>
    </row>
    <row r="114" spans="1:5" x14ac:dyDescent="0.25">
      <c r="A114">
        <v>113</v>
      </c>
      <c r="C114" s="3">
        <v>2</v>
      </c>
      <c r="E114" s="2">
        <v>4</v>
      </c>
    </row>
    <row r="115" spans="1:5" x14ac:dyDescent="0.25">
      <c r="A115">
        <v>114</v>
      </c>
      <c r="C115" s="3">
        <v>2</v>
      </c>
      <c r="E115" s="2">
        <v>4</v>
      </c>
    </row>
    <row r="116" spans="1:5" x14ac:dyDescent="0.25">
      <c r="A116">
        <v>115</v>
      </c>
      <c r="B116" s="4">
        <v>1</v>
      </c>
      <c r="C116" s="3">
        <v>2</v>
      </c>
      <c r="E116" s="2">
        <v>4</v>
      </c>
    </row>
    <row r="117" spans="1:5" x14ac:dyDescent="0.25">
      <c r="A117">
        <v>116</v>
      </c>
      <c r="B117" s="4">
        <v>1</v>
      </c>
      <c r="E117" s="2">
        <v>4</v>
      </c>
    </row>
    <row r="118" spans="1:5" x14ac:dyDescent="0.25">
      <c r="A118">
        <v>117</v>
      </c>
      <c r="B118" s="4">
        <v>1</v>
      </c>
      <c r="E118" s="2">
        <v>4</v>
      </c>
    </row>
    <row r="119" spans="1:5" x14ac:dyDescent="0.25">
      <c r="A119">
        <v>118</v>
      </c>
      <c r="B119" s="4">
        <v>1</v>
      </c>
      <c r="E119" s="2">
        <v>4</v>
      </c>
    </row>
    <row r="120" spans="1:5" x14ac:dyDescent="0.25">
      <c r="A120">
        <v>119</v>
      </c>
      <c r="B120" s="4">
        <v>1</v>
      </c>
      <c r="E120" s="2">
        <v>4</v>
      </c>
    </row>
    <row r="121" spans="1:5" x14ac:dyDescent="0.25">
      <c r="A121">
        <v>120</v>
      </c>
      <c r="B121" s="4">
        <v>1</v>
      </c>
      <c r="E121" s="2">
        <v>4</v>
      </c>
    </row>
    <row r="122" spans="1:5" x14ac:dyDescent="0.25">
      <c r="A122">
        <v>121</v>
      </c>
      <c r="B122" s="4">
        <v>1</v>
      </c>
      <c r="E122" s="2">
        <v>4</v>
      </c>
    </row>
    <row r="123" spans="1:5" x14ac:dyDescent="0.25">
      <c r="A123">
        <v>122</v>
      </c>
      <c r="B123" s="4">
        <v>1</v>
      </c>
      <c r="E123" s="2">
        <v>4</v>
      </c>
    </row>
    <row r="124" spans="1:5" x14ac:dyDescent="0.25">
      <c r="A124">
        <v>123</v>
      </c>
      <c r="B124" s="4">
        <v>1</v>
      </c>
      <c r="E124" s="2">
        <v>4</v>
      </c>
    </row>
    <row r="125" spans="1:5" x14ac:dyDescent="0.25">
      <c r="A125">
        <v>124</v>
      </c>
      <c r="B125" s="4">
        <v>1</v>
      </c>
      <c r="E125" s="2">
        <v>4</v>
      </c>
    </row>
    <row r="126" spans="1:5" x14ac:dyDescent="0.25">
      <c r="A126">
        <v>125</v>
      </c>
      <c r="B126" s="4">
        <v>1</v>
      </c>
      <c r="E126" s="2">
        <v>4</v>
      </c>
    </row>
    <row r="127" spans="1:5" x14ac:dyDescent="0.25">
      <c r="A127">
        <v>126</v>
      </c>
      <c r="B127" s="4">
        <v>1</v>
      </c>
      <c r="E127" s="2">
        <v>4</v>
      </c>
    </row>
    <row r="128" spans="1:5" x14ac:dyDescent="0.25">
      <c r="A128">
        <v>127</v>
      </c>
      <c r="B128" s="4">
        <v>1</v>
      </c>
      <c r="D128" s="5">
        <v>3</v>
      </c>
    </row>
    <row r="129" spans="1:5" x14ac:dyDescent="0.25">
      <c r="A129">
        <v>128</v>
      </c>
      <c r="B129" s="4">
        <v>1</v>
      </c>
      <c r="D129" s="5">
        <v>3</v>
      </c>
    </row>
    <row r="130" spans="1:5" x14ac:dyDescent="0.25">
      <c r="A130">
        <v>129</v>
      </c>
      <c r="B130" s="4">
        <v>1</v>
      </c>
      <c r="D130" s="5">
        <v>3</v>
      </c>
    </row>
    <row r="131" spans="1:5" x14ac:dyDescent="0.25">
      <c r="A131">
        <v>130</v>
      </c>
      <c r="B131" s="4">
        <v>1</v>
      </c>
      <c r="C131" s="3">
        <v>2</v>
      </c>
      <c r="D131" s="5">
        <v>3</v>
      </c>
    </row>
    <row r="132" spans="1:5" x14ac:dyDescent="0.25">
      <c r="A132">
        <v>131</v>
      </c>
      <c r="C132" s="3">
        <v>2</v>
      </c>
      <c r="D132" s="5">
        <v>3</v>
      </c>
    </row>
    <row r="133" spans="1:5" x14ac:dyDescent="0.25">
      <c r="A133">
        <v>132</v>
      </c>
      <c r="C133" s="3">
        <v>2</v>
      </c>
      <c r="D133" s="5">
        <v>3</v>
      </c>
    </row>
    <row r="134" spans="1:5" x14ac:dyDescent="0.25">
      <c r="A134">
        <v>133</v>
      </c>
      <c r="C134" s="3">
        <v>2</v>
      </c>
      <c r="D134" s="5">
        <v>3</v>
      </c>
    </row>
    <row r="135" spans="1:5" x14ac:dyDescent="0.25">
      <c r="A135">
        <v>134</v>
      </c>
      <c r="C135" s="3">
        <v>2</v>
      </c>
      <c r="D135" s="5">
        <v>3</v>
      </c>
    </row>
    <row r="136" spans="1:5" x14ac:dyDescent="0.25">
      <c r="A136">
        <v>135</v>
      </c>
      <c r="C136" s="3">
        <v>2</v>
      </c>
      <c r="D136" s="5">
        <v>3</v>
      </c>
    </row>
    <row r="137" spans="1:5" x14ac:dyDescent="0.25">
      <c r="A137">
        <v>136</v>
      </c>
      <c r="C137" s="3">
        <v>2</v>
      </c>
      <c r="D137" s="5">
        <v>3</v>
      </c>
    </row>
    <row r="138" spans="1:5" x14ac:dyDescent="0.25">
      <c r="A138">
        <v>137</v>
      </c>
      <c r="C138" s="3">
        <v>2</v>
      </c>
      <c r="D138" s="5">
        <v>3</v>
      </c>
    </row>
    <row r="139" spans="1:5" x14ac:dyDescent="0.25">
      <c r="A139">
        <v>138</v>
      </c>
      <c r="C139" s="3">
        <v>2</v>
      </c>
      <c r="D139" s="5">
        <v>3</v>
      </c>
    </row>
    <row r="140" spans="1:5" x14ac:dyDescent="0.25">
      <c r="A140">
        <v>139</v>
      </c>
      <c r="C140" s="3">
        <v>2</v>
      </c>
      <c r="D140" s="5">
        <v>3</v>
      </c>
    </row>
    <row r="141" spans="1:5" x14ac:dyDescent="0.25">
      <c r="A141">
        <v>140</v>
      </c>
      <c r="C141" s="3">
        <v>2</v>
      </c>
      <c r="D141" s="5">
        <v>3</v>
      </c>
    </row>
    <row r="142" spans="1:5" x14ac:dyDescent="0.25">
      <c r="A142">
        <v>141</v>
      </c>
      <c r="C142" s="3">
        <v>2</v>
      </c>
      <c r="D142" s="5">
        <v>3</v>
      </c>
    </row>
    <row r="143" spans="1:5" x14ac:dyDescent="0.25">
      <c r="A143">
        <v>142</v>
      </c>
      <c r="C143" s="3">
        <v>2</v>
      </c>
      <c r="D143" s="5">
        <v>3</v>
      </c>
      <c r="E143" s="2">
        <v>4</v>
      </c>
    </row>
    <row r="144" spans="1:5" x14ac:dyDescent="0.25">
      <c r="A144">
        <v>143</v>
      </c>
      <c r="C144" s="3">
        <v>2</v>
      </c>
      <c r="D144" s="5">
        <v>3</v>
      </c>
      <c r="E144" s="2">
        <v>4</v>
      </c>
    </row>
    <row r="145" spans="1:5" x14ac:dyDescent="0.25">
      <c r="A145">
        <v>144</v>
      </c>
      <c r="B145" s="4">
        <v>1</v>
      </c>
      <c r="C145" s="3">
        <v>2</v>
      </c>
      <c r="E145" s="2">
        <v>4</v>
      </c>
    </row>
    <row r="146" spans="1:5" x14ac:dyDescent="0.25">
      <c r="A146">
        <v>145</v>
      </c>
      <c r="B146" s="4">
        <v>1</v>
      </c>
      <c r="E146" s="2">
        <v>4</v>
      </c>
    </row>
    <row r="147" spans="1:5" x14ac:dyDescent="0.25">
      <c r="A147">
        <v>146</v>
      </c>
      <c r="B147" s="4">
        <v>1</v>
      </c>
      <c r="E147" s="2">
        <v>4</v>
      </c>
    </row>
    <row r="148" spans="1:5" x14ac:dyDescent="0.25">
      <c r="A148">
        <v>147</v>
      </c>
      <c r="B148" s="4">
        <v>1</v>
      </c>
      <c r="E148" s="2">
        <v>4</v>
      </c>
    </row>
    <row r="149" spans="1:5" x14ac:dyDescent="0.25">
      <c r="A149">
        <v>148</v>
      </c>
      <c r="B149" s="4">
        <v>1</v>
      </c>
      <c r="E149" s="2">
        <v>4</v>
      </c>
    </row>
    <row r="150" spans="1:5" x14ac:dyDescent="0.25">
      <c r="A150">
        <v>149</v>
      </c>
      <c r="B150" s="4">
        <v>1</v>
      </c>
      <c r="E150" s="2">
        <v>4</v>
      </c>
    </row>
    <row r="151" spans="1:5" x14ac:dyDescent="0.25">
      <c r="A151">
        <v>150</v>
      </c>
      <c r="B151" s="4">
        <v>1</v>
      </c>
      <c r="E151" s="2">
        <v>4</v>
      </c>
    </row>
    <row r="152" spans="1:5" x14ac:dyDescent="0.25">
      <c r="A152">
        <v>151</v>
      </c>
      <c r="B152" s="4">
        <v>1</v>
      </c>
      <c r="E152" s="2">
        <v>4</v>
      </c>
    </row>
    <row r="153" spans="1:5" x14ac:dyDescent="0.25">
      <c r="A153">
        <v>152</v>
      </c>
      <c r="B153" s="4">
        <v>1</v>
      </c>
      <c r="E153" s="2">
        <v>4</v>
      </c>
    </row>
    <row r="154" spans="1:5" x14ac:dyDescent="0.25">
      <c r="A154">
        <v>153</v>
      </c>
      <c r="B154" s="4">
        <v>1</v>
      </c>
      <c r="E154" s="2">
        <v>4</v>
      </c>
    </row>
    <row r="155" spans="1:5" x14ac:dyDescent="0.25">
      <c r="A155">
        <v>154</v>
      </c>
      <c r="B155" s="4">
        <v>1</v>
      </c>
      <c r="E155" s="2">
        <v>4</v>
      </c>
    </row>
    <row r="156" spans="1:5" x14ac:dyDescent="0.25">
      <c r="A156">
        <v>155</v>
      </c>
      <c r="B156" s="4">
        <v>1</v>
      </c>
      <c r="E156" s="2">
        <v>4</v>
      </c>
    </row>
    <row r="157" spans="1:5" x14ac:dyDescent="0.25">
      <c r="A157">
        <v>156</v>
      </c>
      <c r="B157" s="4">
        <v>1</v>
      </c>
      <c r="E157" s="2">
        <v>4</v>
      </c>
    </row>
    <row r="158" spans="1:5" x14ac:dyDescent="0.25">
      <c r="A158">
        <v>157</v>
      </c>
      <c r="B158" s="4">
        <v>1</v>
      </c>
      <c r="E158" s="2">
        <v>4</v>
      </c>
    </row>
    <row r="159" spans="1:5" x14ac:dyDescent="0.25">
      <c r="A159">
        <v>158</v>
      </c>
      <c r="B159" s="4">
        <v>1</v>
      </c>
    </row>
    <row r="160" spans="1:5" x14ac:dyDescent="0.25">
      <c r="A160">
        <v>159</v>
      </c>
      <c r="C160" s="3">
        <v>2</v>
      </c>
      <c r="D160" s="5">
        <v>3</v>
      </c>
    </row>
    <row r="161" spans="1:5" x14ac:dyDescent="0.25">
      <c r="A161">
        <v>160</v>
      </c>
      <c r="C161" s="3">
        <v>2</v>
      </c>
      <c r="D161" s="5">
        <v>3</v>
      </c>
    </row>
    <row r="162" spans="1:5" x14ac:dyDescent="0.25">
      <c r="A162">
        <v>161</v>
      </c>
      <c r="C162" s="3">
        <v>2</v>
      </c>
      <c r="D162" s="5">
        <v>3</v>
      </c>
    </row>
    <row r="163" spans="1:5" x14ac:dyDescent="0.25">
      <c r="A163">
        <v>162</v>
      </c>
      <c r="C163" s="3">
        <v>2</v>
      </c>
      <c r="D163" s="5">
        <v>3</v>
      </c>
    </row>
    <row r="164" spans="1:5" x14ac:dyDescent="0.25">
      <c r="A164">
        <v>163</v>
      </c>
      <c r="C164" s="3">
        <v>2</v>
      </c>
      <c r="D164" s="5">
        <v>3</v>
      </c>
    </row>
    <row r="165" spans="1:5" x14ac:dyDescent="0.25">
      <c r="A165">
        <v>164</v>
      </c>
      <c r="C165" s="3">
        <v>2</v>
      </c>
      <c r="D165" s="5">
        <v>3</v>
      </c>
    </row>
    <row r="166" spans="1:5" x14ac:dyDescent="0.25">
      <c r="A166">
        <v>165</v>
      </c>
      <c r="C166" s="3">
        <v>2</v>
      </c>
      <c r="D166" s="5">
        <v>3</v>
      </c>
    </row>
    <row r="167" spans="1:5" x14ac:dyDescent="0.25">
      <c r="A167">
        <v>166</v>
      </c>
      <c r="C167" s="3">
        <v>2</v>
      </c>
      <c r="D167" s="5">
        <v>3</v>
      </c>
    </row>
    <row r="168" spans="1:5" x14ac:dyDescent="0.25">
      <c r="A168">
        <v>167</v>
      </c>
      <c r="C168" s="3">
        <v>2</v>
      </c>
      <c r="D168" s="5">
        <v>3</v>
      </c>
    </row>
    <row r="169" spans="1:5" x14ac:dyDescent="0.25">
      <c r="A169">
        <v>168</v>
      </c>
      <c r="C169" s="3">
        <v>2</v>
      </c>
      <c r="D169" s="5">
        <v>3</v>
      </c>
    </row>
    <row r="170" spans="1:5" x14ac:dyDescent="0.25">
      <c r="A170">
        <v>169</v>
      </c>
      <c r="C170" s="3">
        <v>2</v>
      </c>
      <c r="D170" s="5">
        <v>3</v>
      </c>
    </row>
    <row r="171" spans="1:5" x14ac:dyDescent="0.25">
      <c r="A171">
        <v>170</v>
      </c>
      <c r="C171" s="3">
        <v>2</v>
      </c>
      <c r="D171" s="5">
        <v>3</v>
      </c>
    </row>
    <row r="172" spans="1:5" x14ac:dyDescent="0.25">
      <c r="A172">
        <v>171</v>
      </c>
      <c r="C172" s="3">
        <v>2</v>
      </c>
      <c r="D172" s="5">
        <v>3</v>
      </c>
    </row>
    <row r="173" spans="1:5" x14ac:dyDescent="0.25">
      <c r="A173">
        <v>172</v>
      </c>
      <c r="C173" s="3">
        <v>2</v>
      </c>
      <c r="D173" s="5">
        <v>3</v>
      </c>
      <c r="E173" s="2">
        <v>4</v>
      </c>
    </row>
    <row r="174" spans="1:5" x14ac:dyDescent="0.25">
      <c r="A174">
        <v>173</v>
      </c>
      <c r="C174" s="3">
        <v>2</v>
      </c>
      <c r="D174" s="5">
        <v>3</v>
      </c>
      <c r="E174" s="2">
        <v>4</v>
      </c>
    </row>
    <row r="175" spans="1:5" x14ac:dyDescent="0.25">
      <c r="A175">
        <v>174</v>
      </c>
      <c r="B175" s="4">
        <v>1</v>
      </c>
      <c r="D175" s="5">
        <v>3</v>
      </c>
      <c r="E175" s="2">
        <v>4</v>
      </c>
    </row>
    <row r="176" spans="1:5" x14ac:dyDescent="0.25">
      <c r="A176">
        <v>175</v>
      </c>
      <c r="B176" s="4">
        <v>1</v>
      </c>
      <c r="E176" s="2">
        <v>4</v>
      </c>
    </row>
    <row r="177" spans="1:5" x14ac:dyDescent="0.25">
      <c r="A177">
        <v>176</v>
      </c>
      <c r="B177" s="4">
        <v>1</v>
      </c>
      <c r="E177" s="2">
        <v>4</v>
      </c>
    </row>
    <row r="178" spans="1:5" x14ac:dyDescent="0.25">
      <c r="A178">
        <v>177</v>
      </c>
      <c r="B178" s="4">
        <v>1</v>
      </c>
      <c r="E178" s="2">
        <v>4</v>
      </c>
    </row>
    <row r="179" spans="1:5" x14ac:dyDescent="0.25">
      <c r="A179">
        <v>178</v>
      </c>
      <c r="B179" s="4">
        <v>1</v>
      </c>
      <c r="E179" s="2">
        <v>4</v>
      </c>
    </row>
    <row r="180" spans="1:5" x14ac:dyDescent="0.25">
      <c r="A180">
        <v>179</v>
      </c>
      <c r="B180" s="4">
        <v>1</v>
      </c>
      <c r="E180" s="2">
        <v>4</v>
      </c>
    </row>
    <row r="181" spans="1:5" x14ac:dyDescent="0.25">
      <c r="A181">
        <v>180</v>
      </c>
      <c r="B181" s="4">
        <v>1</v>
      </c>
      <c r="E181" s="2">
        <v>4</v>
      </c>
    </row>
    <row r="182" spans="1:5" x14ac:dyDescent="0.25">
      <c r="A182">
        <v>181</v>
      </c>
      <c r="B182" s="4">
        <v>1</v>
      </c>
      <c r="E182" s="2">
        <v>4</v>
      </c>
    </row>
    <row r="183" spans="1:5" x14ac:dyDescent="0.25">
      <c r="A183">
        <v>182</v>
      </c>
      <c r="B183" s="4">
        <v>1</v>
      </c>
      <c r="E183" s="2">
        <v>4</v>
      </c>
    </row>
    <row r="184" spans="1:5" x14ac:dyDescent="0.25">
      <c r="A184">
        <v>183</v>
      </c>
      <c r="B184" s="4">
        <v>1</v>
      </c>
      <c r="E184" s="2">
        <v>4</v>
      </c>
    </row>
    <row r="185" spans="1:5" x14ac:dyDescent="0.25">
      <c r="A185">
        <v>184</v>
      </c>
      <c r="B185" s="4">
        <v>1</v>
      </c>
      <c r="E185" s="2">
        <v>4</v>
      </c>
    </row>
    <row r="186" spans="1:5" x14ac:dyDescent="0.25">
      <c r="A186">
        <v>185</v>
      </c>
      <c r="B186" s="4">
        <v>1</v>
      </c>
      <c r="E186" s="2">
        <v>4</v>
      </c>
    </row>
    <row r="187" spans="1:5" x14ac:dyDescent="0.25">
      <c r="A187">
        <v>186</v>
      </c>
      <c r="B187" s="4">
        <v>1</v>
      </c>
      <c r="E187" s="2">
        <v>4</v>
      </c>
    </row>
    <row r="188" spans="1:5" x14ac:dyDescent="0.25">
      <c r="A188">
        <v>187</v>
      </c>
      <c r="B188" s="4">
        <v>1</v>
      </c>
      <c r="C188" s="3">
        <v>2</v>
      </c>
      <c r="E188" s="2">
        <v>4</v>
      </c>
    </row>
    <row r="189" spans="1:5" x14ac:dyDescent="0.25">
      <c r="A189">
        <v>188</v>
      </c>
      <c r="B189" s="4">
        <v>1</v>
      </c>
      <c r="C189" s="3">
        <v>2</v>
      </c>
      <c r="E189" s="2">
        <v>4</v>
      </c>
    </row>
    <row r="190" spans="1:5" x14ac:dyDescent="0.25">
      <c r="A190">
        <v>189</v>
      </c>
      <c r="C190" s="3">
        <v>2</v>
      </c>
      <c r="E190" s="2">
        <v>4</v>
      </c>
    </row>
    <row r="191" spans="1:5" x14ac:dyDescent="0.25">
      <c r="A191">
        <v>190</v>
      </c>
      <c r="C191" s="3">
        <v>2</v>
      </c>
    </row>
    <row r="192" spans="1:5" x14ac:dyDescent="0.25">
      <c r="A192">
        <v>191</v>
      </c>
      <c r="C192" s="3">
        <v>2</v>
      </c>
      <c r="D192" s="5">
        <v>3</v>
      </c>
    </row>
    <row r="193" spans="1:5" x14ac:dyDescent="0.25">
      <c r="A193">
        <v>192</v>
      </c>
      <c r="C193" s="3">
        <v>2</v>
      </c>
      <c r="D193" s="5">
        <v>3</v>
      </c>
    </row>
    <row r="194" spans="1:5" x14ac:dyDescent="0.25">
      <c r="A194">
        <v>193</v>
      </c>
      <c r="C194" s="3">
        <v>2</v>
      </c>
      <c r="D194" s="5">
        <v>3</v>
      </c>
    </row>
    <row r="195" spans="1:5" x14ac:dyDescent="0.25">
      <c r="A195">
        <v>194</v>
      </c>
      <c r="C195" s="3">
        <v>2</v>
      </c>
      <c r="D195" s="5">
        <v>3</v>
      </c>
    </row>
    <row r="196" spans="1:5" x14ac:dyDescent="0.25">
      <c r="A196">
        <v>195</v>
      </c>
      <c r="C196" s="3">
        <v>2</v>
      </c>
      <c r="D196" s="5">
        <v>3</v>
      </c>
    </row>
    <row r="197" spans="1:5" x14ac:dyDescent="0.25">
      <c r="A197">
        <v>196</v>
      </c>
      <c r="C197" s="3">
        <v>2</v>
      </c>
      <c r="D197" s="5">
        <v>3</v>
      </c>
    </row>
    <row r="198" spans="1:5" x14ac:dyDescent="0.25">
      <c r="A198">
        <v>197</v>
      </c>
      <c r="C198" s="3">
        <v>2</v>
      </c>
      <c r="D198" s="5">
        <v>3</v>
      </c>
    </row>
    <row r="199" spans="1:5" x14ac:dyDescent="0.25">
      <c r="A199">
        <v>198</v>
      </c>
      <c r="C199" s="3">
        <v>2</v>
      </c>
      <c r="D199" s="5">
        <v>3</v>
      </c>
    </row>
    <row r="200" spans="1:5" x14ac:dyDescent="0.25">
      <c r="A200">
        <v>199</v>
      </c>
      <c r="C200" s="3">
        <v>2</v>
      </c>
      <c r="D200" s="5">
        <v>3</v>
      </c>
    </row>
    <row r="201" spans="1:5" x14ac:dyDescent="0.25">
      <c r="A201">
        <v>200</v>
      </c>
      <c r="C201" s="3">
        <v>2</v>
      </c>
      <c r="D201" s="5">
        <v>3</v>
      </c>
      <c r="E201" s="2">
        <v>4</v>
      </c>
    </row>
    <row r="202" spans="1:5" x14ac:dyDescent="0.25">
      <c r="A202">
        <v>201</v>
      </c>
      <c r="C202" s="3">
        <v>2</v>
      </c>
      <c r="D202" s="5">
        <v>3</v>
      </c>
      <c r="E202" s="2">
        <v>4</v>
      </c>
    </row>
    <row r="203" spans="1:5" x14ac:dyDescent="0.25">
      <c r="A203">
        <v>202</v>
      </c>
      <c r="C203" s="3">
        <v>2</v>
      </c>
      <c r="D203" s="5">
        <v>3</v>
      </c>
      <c r="E203" s="2">
        <v>4</v>
      </c>
    </row>
    <row r="204" spans="1:5" x14ac:dyDescent="0.25">
      <c r="A204">
        <v>203</v>
      </c>
      <c r="D204" s="5">
        <v>3</v>
      </c>
      <c r="E204" s="2">
        <v>4</v>
      </c>
    </row>
    <row r="205" spans="1:5" x14ac:dyDescent="0.25">
      <c r="A205">
        <v>204</v>
      </c>
      <c r="B205" s="4">
        <v>1</v>
      </c>
      <c r="E205" s="2">
        <v>4</v>
      </c>
    </row>
    <row r="206" spans="1:5" x14ac:dyDescent="0.25">
      <c r="A206">
        <v>205</v>
      </c>
      <c r="B206" s="4">
        <v>1</v>
      </c>
      <c r="E206" s="2">
        <v>4</v>
      </c>
    </row>
    <row r="207" spans="1:5" x14ac:dyDescent="0.25">
      <c r="A207">
        <v>206</v>
      </c>
      <c r="B207" s="4">
        <v>1</v>
      </c>
      <c r="E207" s="2">
        <v>4</v>
      </c>
    </row>
    <row r="208" spans="1:5" x14ac:dyDescent="0.25">
      <c r="A208">
        <v>207</v>
      </c>
      <c r="B208" s="4">
        <v>1</v>
      </c>
      <c r="E208" s="2">
        <v>4</v>
      </c>
    </row>
    <row r="209" spans="1:5" x14ac:dyDescent="0.25">
      <c r="A209">
        <v>208</v>
      </c>
      <c r="B209" s="4">
        <v>1</v>
      </c>
      <c r="E209" s="2">
        <v>4</v>
      </c>
    </row>
    <row r="210" spans="1:5" x14ac:dyDescent="0.25">
      <c r="A210">
        <v>209</v>
      </c>
      <c r="B210" s="4">
        <v>1</v>
      </c>
      <c r="E210" s="2">
        <v>4</v>
      </c>
    </row>
    <row r="211" spans="1:5" x14ac:dyDescent="0.25">
      <c r="A211">
        <v>210</v>
      </c>
      <c r="B211" s="4">
        <v>1</v>
      </c>
      <c r="E211" s="2">
        <v>4</v>
      </c>
    </row>
    <row r="212" spans="1:5" x14ac:dyDescent="0.25">
      <c r="A212">
        <v>211</v>
      </c>
      <c r="B212" s="4">
        <v>1</v>
      </c>
      <c r="E212" s="2">
        <v>4</v>
      </c>
    </row>
    <row r="213" spans="1:5" x14ac:dyDescent="0.25">
      <c r="A213">
        <v>212</v>
      </c>
      <c r="B213" s="4">
        <v>1</v>
      </c>
      <c r="E213" s="2">
        <v>4</v>
      </c>
    </row>
    <row r="214" spans="1:5" x14ac:dyDescent="0.25">
      <c r="A214">
        <v>213</v>
      </c>
      <c r="B214" s="4">
        <v>1</v>
      </c>
      <c r="E214" s="2">
        <v>4</v>
      </c>
    </row>
    <row r="215" spans="1:5" x14ac:dyDescent="0.25">
      <c r="A215">
        <v>214</v>
      </c>
      <c r="B215" s="4">
        <v>1</v>
      </c>
      <c r="E215" s="2">
        <v>4</v>
      </c>
    </row>
    <row r="216" spans="1:5" x14ac:dyDescent="0.25">
      <c r="A216">
        <v>215</v>
      </c>
      <c r="B216" s="4">
        <v>1</v>
      </c>
      <c r="E216" s="2">
        <v>4</v>
      </c>
    </row>
    <row r="217" spans="1:5" x14ac:dyDescent="0.25">
      <c r="A217">
        <v>216</v>
      </c>
      <c r="B217" s="4">
        <v>1</v>
      </c>
      <c r="E217" s="2">
        <v>4</v>
      </c>
    </row>
    <row r="218" spans="1:5" x14ac:dyDescent="0.25">
      <c r="A218">
        <v>217</v>
      </c>
      <c r="B218" s="4">
        <v>1</v>
      </c>
    </row>
    <row r="219" spans="1:5" x14ac:dyDescent="0.25">
      <c r="A219">
        <v>218</v>
      </c>
      <c r="C219" s="3">
        <v>2</v>
      </c>
    </row>
    <row r="220" spans="1:5" x14ac:dyDescent="0.25">
      <c r="A220">
        <v>219</v>
      </c>
      <c r="C220" s="3">
        <v>2</v>
      </c>
      <c r="D220" s="5">
        <v>3</v>
      </c>
    </row>
    <row r="221" spans="1:5" x14ac:dyDescent="0.25">
      <c r="A221">
        <v>220</v>
      </c>
      <c r="C221" s="3">
        <v>2</v>
      </c>
      <c r="D221" s="5">
        <v>3</v>
      </c>
    </row>
    <row r="222" spans="1:5" x14ac:dyDescent="0.25">
      <c r="A222">
        <v>221</v>
      </c>
      <c r="C222" s="3">
        <v>2</v>
      </c>
      <c r="D222" s="5">
        <v>3</v>
      </c>
    </row>
    <row r="223" spans="1:5" x14ac:dyDescent="0.25">
      <c r="A223">
        <v>222</v>
      </c>
      <c r="C223" s="3">
        <v>2</v>
      </c>
      <c r="D223" s="5">
        <v>3</v>
      </c>
    </row>
    <row r="224" spans="1:5" x14ac:dyDescent="0.25">
      <c r="A224">
        <v>223</v>
      </c>
      <c r="C224" s="3">
        <v>2</v>
      </c>
      <c r="D224" s="5">
        <v>3</v>
      </c>
    </row>
    <row r="225" spans="1:5" x14ac:dyDescent="0.25">
      <c r="A225">
        <v>224</v>
      </c>
      <c r="C225" s="3">
        <v>2</v>
      </c>
      <c r="D225" s="5">
        <v>3</v>
      </c>
    </row>
    <row r="226" spans="1:5" x14ac:dyDescent="0.25">
      <c r="A226">
        <v>225</v>
      </c>
      <c r="C226" s="3">
        <v>2</v>
      </c>
      <c r="D226" s="5">
        <v>3</v>
      </c>
    </row>
    <row r="227" spans="1:5" x14ac:dyDescent="0.25">
      <c r="A227">
        <v>226</v>
      </c>
      <c r="C227" s="3">
        <v>2</v>
      </c>
      <c r="D227" s="5">
        <v>3</v>
      </c>
    </row>
    <row r="228" spans="1:5" x14ac:dyDescent="0.25">
      <c r="A228">
        <v>227</v>
      </c>
      <c r="C228" s="3">
        <v>2</v>
      </c>
      <c r="D228" s="5">
        <v>3</v>
      </c>
    </row>
    <row r="229" spans="1:5" x14ac:dyDescent="0.25">
      <c r="A229">
        <v>228</v>
      </c>
      <c r="C229" s="3">
        <v>2</v>
      </c>
      <c r="D229" s="5">
        <v>3</v>
      </c>
    </row>
    <row r="230" spans="1:5" x14ac:dyDescent="0.25">
      <c r="A230">
        <v>229</v>
      </c>
      <c r="C230" s="3">
        <v>2</v>
      </c>
      <c r="D230" s="5">
        <v>3</v>
      </c>
    </row>
    <row r="231" spans="1:5" x14ac:dyDescent="0.25">
      <c r="A231">
        <v>230</v>
      </c>
      <c r="C231" s="3">
        <v>2</v>
      </c>
      <c r="D231" s="5">
        <v>3</v>
      </c>
    </row>
    <row r="232" spans="1:5" x14ac:dyDescent="0.25">
      <c r="A232">
        <v>231</v>
      </c>
      <c r="C232" s="3">
        <v>2</v>
      </c>
      <c r="D232" s="5">
        <v>3</v>
      </c>
    </row>
    <row r="233" spans="1:5" x14ac:dyDescent="0.25">
      <c r="A233">
        <v>232</v>
      </c>
      <c r="B233" s="4">
        <v>1</v>
      </c>
      <c r="D233" s="5">
        <v>3</v>
      </c>
    </row>
    <row r="234" spans="1:5" x14ac:dyDescent="0.25">
      <c r="A234">
        <v>233</v>
      </c>
      <c r="B234" s="4">
        <v>1</v>
      </c>
      <c r="D234" s="5">
        <v>3</v>
      </c>
      <c r="E234" s="2">
        <v>4</v>
      </c>
    </row>
    <row r="235" spans="1:5" x14ac:dyDescent="0.25">
      <c r="A235">
        <v>234</v>
      </c>
      <c r="B235" s="4">
        <v>1</v>
      </c>
      <c r="E235" s="2">
        <v>4</v>
      </c>
    </row>
    <row r="236" spans="1:5" x14ac:dyDescent="0.25">
      <c r="A236">
        <v>235</v>
      </c>
      <c r="B236" s="4">
        <v>1</v>
      </c>
      <c r="E236" s="2">
        <v>4</v>
      </c>
    </row>
    <row r="237" spans="1:5" x14ac:dyDescent="0.25">
      <c r="A237">
        <v>236</v>
      </c>
      <c r="B237" s="4">
        <v>1</v>
      </c>
      <c r="E237" s="2">
        <v>4</v>
      </c>
    </row>
    <row r="238" spans="1:5" x14ac:dyDescent="0.25">
      <c r="A238">
        <v>237</v>
      </c>
      <c r="B238" s="4">
        <v>1</v>
      </c>
      <c r="E238" s="2">
        <v>4</v>
      </c>
    </row>
    <row r="239" spans="1:5" x14ac:dyDescent="0.25">
      <c r="A239">
        <v>238</v>
      </c>
      <c r="B239" s="4">
        <v>1</v>
      </c>
      <c r="E239" s="2">
        <v>4</v>
      </c>
    </row>
    <row r="240" spans="1:5" x14ac:dyDescent="0.25">
      <c r="A240">
        <v>239</v>
      </c>
      <c r="B240" s="4">
        <v>1</v>
      </c>
      <c r="E240" s="2">
        <v>4</v>
      </c>
    </row>
    <row r="241" spans="1:5" x14ac:dyDescent="0.25">
      <c r="A241">
        <v>240</v>
      </c>
      <c r="B241" s="4">
        <v>1</v>
      </c>
      <c r="E241" s="2">
        <v>4</v>
      </c>
    </row>
    <row r="242" spans="1:5" x14ac:dyDescent="0.25">
      <c r="A242">
        <v>241</v>
      </c>
      <c r="B242" s="4">
        <v>1</v>
      </c>
      <c r="E242" s="2">
        <v>4</v>
      </c>
    </row>
    <row r="243" spans="1:5" x14ac:dyDescent="0.25">
      <c r="A243">
        <v>242</v>
      </c>
      <c r="B243" s="4">
        <v>1</v>
      </c>
      <c r="E243" s="2">
        <v>4</v>
      </c>
    </row>
    <row r="244" spans="1:5" x14ac:dyDescent="0.25">
      <c r="A244">
        <v>243</v>
      </c>
      <c r="B244" s="4">
        <v>1</v>
      </c>
      <c r="E244" s="2">
        <v>4</v>
      </c>
    </row>
    <row r="245" spans="1:5" x14ac:dyDescent="0.25">
      <c r="A245">
        <v>244</v>
      </c>
      <c r="B245" s="4">
        <v>1</v>
      </c>
      <c r="E245" s="2">
        <v>4</v>
      </c>
    </row>
    <row r="246" spans="1:5" x14ac:dyDescent="0.25">
      <c r="A246">
        <v>245</v>
      </c>
      <c r="B246" s="4">
        <v>1</v>
      </c>
      <c r="E246" s="2">
        <v>4</v>
      </c>
    </row>
    <row r="247" spans="1:5" x14ac:dyDescent="0.25">
      <c r="A247">
        <v>246</v>
      </c>
    </row>
    <row r="248" spans="1:5" x14ac:dyDescent="0.25">
      <c r="A248">
        <v>247</v>
      </c>
      <c r="C248" s="3">
        <v>2</v>
      </c>
    </row>
    <row r="249" spans="1:5" x14ac:dyDescent="0.25">
      <c r="A249">
        <v>248</v>
      </c>
      <c r="C249" s="3">
        <v>2</v>
      </c>
      <c r="D249" s="5">
        <v>3</v>
      </c>
    </row>
    <row r="250" spans="1:5" x14ac:dyDescent="0.25">
      <c r="A250">
        <v>249</v>
      </c>
      <c r="C250" s="3">
        <v>2</v>
      </c>
      <c r="D250" s="5">
        <v>3</v>
      </c>
    </row>
    <row r="251" spans="1:5" x14ac:dyDescent="0.25">
      <c r="A251">
        <v>250</v>
      </c>
      <c r="C251" s="3">
        <v>2</v>
      </c>
      <c r="D251" s="5">
        <v>3</v>
      </c>
    </row>
    <row r="252" spans="1:5" x14ac:dyDescent="0.25">
      <c r="A252">
        <v>251</v>
      </c>
      <c r="C252" s="3">
        <v>2</v>
      </c>
      <c r="D252" s="5">
        <v>3</v>
      </c>
    </row>
    <row r="253" spans="1:5" x14ac:dyDescent="0.25">
      <c r="A253">
        <v>252</v>
      </c>
      <c r="C253" s="3">
        <v>2</v>
      </c>
      <c r="D253" s="5">
        <v>3</v>
      </c>
    </row>
    <row r="254" spans="1:5" x14ac:dyDescent="0.25">
      <c r="A254">
        <v>253</v>
      </c>
      <c r="C254" s="3">
        <v>2</v>
      </c>
      <c r="D254" s="5">
        <v>3</v>
      </c>
    </row>
    <row r="255" spans="1:5" x14ac:dyDescent="0.25">
      <c r="A255">
        <v>254</v>
      </c>
      <c r="C255" s="3">
        <v>2</v>
      </c>
      <c r="D255" s="5">
        <v>3</v>
      </c>
    </row>
    <row r="256" spans="1:5" x14ac:dyDescent="0.25">
      <c r="A256">
        <v>255</v>
      </c>
      <c r="C256" s="3">
        <v>2</v>
      </c>
      <c r="D256" s="5">
        <v>3</v>
      </c>
    </row>
    <row r="257" spans="1:5" x14ac:dyDescent="0.25">
      <c r="A257">
        <v>256</v>
      </c>
      <c r="C257" s="3">
        <v>2</v>
      </c>
      <c r="D257" s="5">
        <v>3</v>
      </c>
    </row>
    <row r="258" spans="1:5" x14ac:dyDescent="0.25">
      <c r="A258">
        <v>257</v>
      </c>
      <c r="C258" s="3">
        <v>2</v>
      </c>
      <c r="D258" s="5">
        <v>3</v>
      </c>
    </row>
    <row r="259" spans="1:5" x14ac:dyDescent="0.25">
      <c r="A259">
        <v>258</v>
      </c>
      <c r="C259" s="3">
        <v>2</v>
      </c>
      <c r="D259" s="5">
        <v>3</v>
      </c>
    </row>
    <row r="260" spans="1:5" x14ac:dyDescent="0.25">
      <c r="A260">
        <v>259</v>
      </c>
      <c r="C260" s="3">
        <v>2</v>
      </c>
      <c r="D260" s="5">
        <v>3</v>
      </c>
    </row>
    <row r="261" spans="1:5" x14ac:dyDescent="0.25">
      <c r="A261">
        <v>260</v>
      </c>
      <c r="C261" s="3">
        <v>2</v>
      </c>
      <c r="D261" s="5">
        <v>3</v>
      </c>
    </row>
    <row r="262" spans="1:5" x14ac:dyDescent="0.25">
      <c r="A262">
        <v>261</v>
      </c>
      <c r="B262" s="4">
        <v>1</v>
      </c>
      <c r="D262" s="5">
        <v>3</v>
      </c>
      <c r="E262" s="2">
        <v>4</v>
      </c>
    </row>
    <row r="263" spans="1:5" x14ac:dyDescent="0.25">
      <c r="A263">
        <v>262</v>
      </c>
      <c r="B263" s="4">
        <v>1</v>
      </c>
      <c r="D263" s="5">
        <v>3</v>
      </c>
      <c r="E263" s="2">
        <v>4</v>
      </c>
    </row>
    <row r="264" spans="1:5" x14ac:dyDescent="0.25">
      <c r="A264">
        <v>263</v>
      </c>
      <c r="B264" s="4">
        <v>1</v>
      </c>
      <c r="E264" s="2">
        <v>4</v>
      </c>
    </row>
    <row r="265" spans="1:5" x14ac:dyDescent="0.25">
      <c r="A265">
        <v>264</v>
      </c>
      <c r="B265" s="4">
        <v>1</v>
      </c>
      <c r="E265" s="2">
        <v>4</v>
      </c>
    </row>
    <row r="266" spans="1:5" x14ac:dyDescent="0.25">
      <c r="A266">
        <v>265</v>
      </c>
      <c r="B266" s="4">
        <v>1</v>
      </c>
      <c r="E266" s="2">
        <v>4</v>
      </c>
    </row>
    <row r="267" spans="1:5" x14ac:dyDescent="0.25">
      <c r="A267">
        <v>266</v>
      </c>
      <c r="B267" s="4">
        <v>1</v>
      </c>
      <c r="E267" s="2">
        <v>4</v>
      </c>
    </row>
    <row r="268" spans="1:5" x14ac:dyDescent="0.25">
      <c r="A268">
        <v>267</v>
      </c>
      <c r="B268" s="4">
        <v>1</v>
      </c>
      <c r="E268" s="2">
        <v>4</v>
      </c>
    </row>
    <row r="269" spans="1:5" x14ac:dyDescent="0.25">
      <c r="A269">
        <v>268</v>
      </c>
      <c r="B269" s="4">
        <v>1</v>
      </c>
      <c r="E269" s="2">
        <v>4</v>
      </c>
    </row>
    <row r="270" spans="1:5" x14ac:dyDescent="0.25">
      <c r="A270">
        <v>269</v>
      </c>
      <c r="B270" s="4">
        <v>1</v>
      </c>
      <c r="E270" s="2">
        <v>4</v>
      </c>
    </row>
    <row r="271" spans="1:5" x14ac:dyDescent="0.25">
      <c r="A271">
        <v>270</v>
      </c>
      <c r="B271" s="4">
        <v>1</v>
      </c>
      <c r="E271" s="2">
        <v>4</v>
      </c>
    </row>
    <row r="272" spans="1:5" x14ac:dyDescent="0.25">
      <c r="A272">
        <v>271</v>
      </c>
      <c r="B272" s="4">
        <v>1</v>
      </c>
      <c r="E272" s="2">
        <v>4</v>
      </c>
    </row>
    <row r="273" spans="1:5" x14ac:dyDescent="0.25">
      <c r="A273">
        <v>272</v>
      </c>
      <c r="B273" s="4">
        <v>1</v>
      </c>
      <c r="E273" s="2">
        <v>4</v>
      </c>
    </row>
    <row r="274" spans="1:5" x14ac:dyDescent="0.25">
      <c r="A274">
        <v>273</v>
      </c>
      <c r="B274" s="4">
        <v>1</v>
      </c>
      <c r="E274" s="2">
        <v>4</v>
      </c>
    </row>
    <row r="275" spans="1:5" x14ac:dyDescent="0.25">
      <c r="A275">
        <v>274</v>
      </c>
      <c r="B275" s="4">
        <v>1</v>
      </c>
      <c r="E275" s="2">
        <v>4</v>
      </c>
    </row>
    <row r="276" spans="1:5" x14ac:dyDescent="0.25">
      <c r="A276">
        <v>275</v>
      </c>
      <c r="E276" s="2">
        <v>4</v>
      </c>
    </row>
    <row r="277" spans="1:5" x14ac:dyDescent="0.25">
      <c r="A277">
        <v>276</v>
      </c>
      <c r="C277" s="3">
        <v>2</v>
      </c>
    </row>
    <row r="278" spans="1:5" x14ac:dyDescent="0.25">
      <c r="A278">
        <v>277</v>
      </c>
      <c r="C278" s="3">
        <v>2</v>
      </c>
    </row>
    <row r="279" spans="1:5" x14ac:dyDescent="0.25">
      <c r="A279">
        <v>278</v>
      </c>
      <c r="C279" s="3">
        <v>2</v>
      </c>
    </row>
    <row r="280" spans="1:5" x14ac:dyDescent="0.25">
      <c r="A280">
        <v>279</v>
      </c>
      <c r="C280" s="3">
        <v>2</v>
      </c>
      <c r="D280" s="5">
        <v>3</v>
      </c>
    </row>
    <row r="281" spans="1:5" x14ac:dyDescent="0.25">
      <c r="A281">
        <v>280</v>
      </c>
      <c r="C281" s="3">
        <v>2</v>
      </c>
      <c r="D281" s="5">
        <v>3</v>
      </c>
    </row>
    <row r="282" spans="1:5" x14ac:dyDescent="0.25">
      <c r="A282">
        <v>281</v>
      </c>
      <c r="C282" s="3">
        <v>2</v>
      </c>
      <c r="D282" s="5">
        <v>3</v>
      </c>
    </row>
    <row r="283" spans="1:5" x14ac:dyDescent="0.25">
      <c r="A283">
        <v>282</v>
      </c>
      <c r="C283" s="3">
        <v>2</v>
      </c>
      <c r="D283" s="5">
        <v>3</v>
      </c>
    </row>
    <row r="284" spans="1:5" x14ac:dyDescent="0.25">
      <c r="A284">
        <v>283</v>
      </c>
      <c r="C284" s="3">
        <v>2</v>
      </c>
      <c r="D284" s="5">
        <v>3</v>
      </c>
    </row>
    <row r="285" spans="1:5" x14ac:dyDescent="0.25">
      <c r="A285">
        <v>284</v>
      </c>
      <c r="C285" s="3">
        <v>2</v>
      </c>
      <c r="D285" s="5">
        <v>3</v>
      </c>
    </row>
    <row r="286" spans="1:5" x14ac:dyDescent="0.25">
      <c r="A286">
        <v>285</v>
      </c>
      <c r="C286" s="3">
        <v>2</v>
      </c>
      <c r="D286" s="5">
        <v>3</v>
      </c>
    </row>
    <row r="287" spans="1:5" x14ac:dyDescent="0.25">
      <c r="A287">
        <v>286</v>
      </c>
      <c r="C287" s="3">
        <v>2</v>
      </c>
      <c r="D287" s="5">
        <v>3</v>
      </c>
    </row>
    <row r="288" spans="1:5" x14ac:dyDescent="0.25">
      <c r="A288">
        <v>287</v>
      </c>
      <c r="C288" s="3">
        <v>2</v>
      </c>
      <c r="D288" s="5">
        <v>3</v>
      </c>
      <c r="E288" s="2">
        <v>4</v>
      </c>
    </row>
    <row r="289" spans="1:5" x14ac:dyDescent="0.25">
      <c r="A289">
        <v>288</v>
      </c>
      <c r="C289" s="3">
        <v>2</v>
      </c>
      <c r="D289" s="5">
        <v>3</v>
      </c>
      <c r="E289" s="2">
        <v>4</v>
      </c>
    </row>
    <row r="290" spans="1:5" x14ac:dyDescent="0.25">
      <c r="A290">
        <v>289</v>
      </c>
      <c r="D290" s="5">
        <v>3</v>
      </c>
      <c r="E290" s="2">
        <v>4</v>
      </c>
    </row>
    <row r="291" spans="1:5" x14ac:dyDescent="0.25">
      <c r="A291">
        <v>290</v>
      </c>
      <c r="D291" s="5">
        <v>3</v>
      </c>
      <c r="E291" s="2">
        <v>4</v>
      </c>
    </row>
    <row r="292" spans="1:5" x14ac:dyDescent="0.25">
      <c r="A292">
        <v>291</v>
      </c>
      <c r="E292" s="2">
        <v>4</v>
      </c>
    </row>
    <row r="293" spans="1:5" x14ac:dyDescent="0.25">
      <c r="A293">
        <v>292</v>
      </c>
      <c r="B293" s="4">
        <v>1</v>
      </c>
      <c r="E293" s="2">
        <v>4</v>
      </c>
    </row>
    <row r="294" spans="1:5" x14ac:dyDescent="0.25">
      <c r="A294">
        <v>293</v>
      </c>
      <c r="B294" s="4">
        <v>1</v>
      </c>
      <c r="E294" s="2">
        <v>4</v>
      </c>
    </row>
    <row r="295" spans="1:5" x14ac:dyDescent="0.25">
      <c r="A295">
        <v>294</v>
      </c>
      <c r="B295" s="4">
        <v>1</v>
      </c>
      <c r="E295" s="2">
        <v>4</v>
      </c>
    </row>
    <row r="296" spans="1:5" x14ac:dyDescent="0.25">
      <c r="A296">
        <v>295</v>
      </c>
      <c r="B296" s="4">
        <v>1</v>
      </c>
      <c r="E296" s="2">
        <v>4</v>
      </c>
    </row>
    <row r="297" spans="1:5" x14ac:dyDescent="0.25">
      <c r="A297">
        <v>296</v>
      </c>
      <c r="B297" s="4">
        <v>1</v>
      </c>
      <c r="E297" s="2">
        <v>4</v>
      </c>
    </row>
    <row r="298" spans="1:5" x14ac:dyDescent="0.25">
      <c r="A298">
        <v>297</v>
      </c>
      <c r="B298" s="4">
        <v>1</v>
      </c>
      <c r="E298" s="2">
        <v>4</v>
      </c>
    </row>
    <row r="299" spans="1:5" x14ac:dyDescent="0.25">
      <c r="A299">
        <v>298</v>
      </c>
      <c r="B299" s="4">
        <v>1</v>
      </c>
      <c r="E299" s="2">
        <v>4</v>
      </c>
    </row>
    <row r="300" spans="1:5" x14ac:dyDescent="0.25">
      <c r="A300">
        <v>299</v>
      </c>
      <c r="B300" s="4">
        <v>1</v>
      </c>
      <c r="E300" s="2">
        <v>4</v>
      </c>
    </row>
    <row r="301" spans="1:5" x14ac:dyDescent="0.25">
      <c r="A301">
        <v>300</v>
      </c>
      <c r="B301" s="4">
        <v>1</v>
      </c>
      <c r="E301" s="2">
        <v>4</v>
      </c>
    </row>
    <row r="302" spans="1:5" x14ac:dyDescent="0.25">
      <c r="A302">
        <v>301</v>
      </c>
      <c r="B302" s="4">
        <v>1</v>
      </c>
      <c r="E302" s="2">
        <v>4</v>
      </c>
    </row>
    <row r="303" spans="1:5" x14ac:dyDescent="0.25">
      <c r="A303">
        <v>302</v>
      </c>
      <c r="B303" s="4">
        <v>1</v>
      </c>
      <c r="E303" s="2">
        <v>4</v>
      </c>
    </row>
    <row r="304" spans="1:5" x14ac:dyDescent="0.25">
      <c r="A304">
        <v>303</v>
      </c>
      <c r="B304" s="4">
        <v>1</v>
      </c>
    </row>
    <row r="305" spans="1:5" x14ac:dyDescent="0.25">
      <c r="A305">
        <v>304</v>
      </c>
      <c r="B305" s="4">
        <v>1</v>
      </c>
    </row>
    <row r="306" spans="1:5" x14ac:dyDescent="0.25">
      <c r="A306">
        <v>305</v>
      </c>
      <c r="C306" s="3">
        <v>2</v>
      </c>
      <c r="D306" s="5">
        <v>3</v>
      </c>
    </row>
    <row r="307" spans="1:5" x14ac:dyDescent="0.25">
      <c r="A307">
        <v>306</v>
      </c>
      <c r="C307" s="3">
        <v>2</v>
      </c>
      <c r="D307" s="5">
        <v>3</v>
      </c>
    </row>
    <row r="308" spans="1:5" x14ac:dyDescent="0.25">
      <c r="A308">
        <v>307</v>
      </c>
      <c r="C308" s="3">
        <v>2</v>
      </c>
      <c r="D308" s="5">
        <v>3</v>
      </c>
    </row>
    <row r="309" spans="1:5" x14ac:dyDescent="0.25">
      <c r="A309">
        <v>308</v>
      </c>
      <c r="C309" s="3">
        <v>2</v>
      </c>
      <c r="D309" s="5">
        <v>3</v>
      </c>
    </row>
    <row r="310" spans="1:5" x14ac:dyDescent="0.25">
      <c r="A310">
        <v>309</v>
      </c>
      <c r="C310" s="3">
        <v>2</v>
      </c>
      <c r="D310" s="5">
        <v>3</v>
      </c>
    </row>
    <row r="311" spans="1:5" x14ac:dyDescent="0.25">
      <c r="A311">
        <v>310</v>
      </c>
      <c r="C311" s="3">
        <v>2</v>
      </c>
      <c r="D311" s="5">
        <v>3</v>
      </c>
    </row>
    <row r="312" spans="1:5" x14ac:dyDescent="0.25">
      <c r="A312">
        <v>311</v>
      </c>
      <c r="C312" s="3">
        <v>2</v>
      </c>
      <c r="D312" s="5">
        <v>3</v>
      </c>
    </row>
    <row r="313" spans="1:5" x14ac:dyDescent="0.25">
      <c r="A313">
        <v>312</v>
      </c>
      <c r="C313" s="3">
        <v>2</v>
      </c>
      <c r="D313" s="5">
        <v>3</v>
      </c>
    </row>
    <row r="314" spans="1:5" x14ac:dyDescent="0.25">
      <c r="A314">
        <v>313</v>
      </c>
      <c r="C314" s="3">
        <v>2</v>
      </c>
      <c r="D314" s="5">
        <v>3</v>
      </c>
    </row>
    <row r="315" spans="1:5" x14ac:dyDescent="0.25">
      <c r="A315">
        <v>314</v>
      </c>
      <c r="C315" s="3">
        <v>2</v>
      </c>
      <c r="D315" s="5">
        <v>3</v>
      </c>
    </row>
    <row r="316" spans="1:5" x14ac:dyDescent="0.25">
      <c r="A316">
        <v>315</v>
      </c>
      <c r="C316" s="3">
        <v>2</v>
      </c>
      <c r="D316" s="5">
        <v>3</v>
      </c>
    </row>
    <row r="317" spans="1:5" x14ac:dyDescent="0.25">
      <c r="A317">
        <v>316</v>
      </c>
      <c r="C317" s="3">
        <v>2</v>
      </c>
      <c r="D317" s="5">
        <v>3</v>
      </c>
    </row>
    <row r="318" spans="1:5" x14ac:dyDescent="0.25">
      <c r="A318">
        <v>317</v>
      </c>
      <c r="B318" s="4">
        <v>1</v>
      </c>
      <c r="C318" s="3">
        <v>2</v>
      </c>
      <c r="D318" s="5">
        <v>3</v>
      </c>
    </row>
    <row r="319" spans="1:5" x14ac:dyDescent="0.25">
      <c r="A319">
        <v>318</v>
      </c>
      <c r="B319" s="4">
        <v>1</v>
      </c>
      <c r="D319" s="5">
        <v>3</v>
      </c>
      <c r="E319" s="2">
        <v>4</v>
      </c>
    </row>
    <row r="320" spans="1:5" x14ac:dyDescent="0.25">
      <c r="A320">
        <v>319</v>
      </c>
      <c r="B320" s="4">
        <v>1</v>
      </c>
      <c r="E320" s="2">
        <v>4</v>
      </c>
    </row>
    <row r="321" spans="1:5" x14ac:dyDescent="0.25">
      <c r="A321">
        <v>320</v>
      </c>
      <c r="B321" s="4">
        <v>1</v>
      </c>
      <c r="E321" s="2">
        <v>4</v>
      </c>
    </row>
    <row r="322" spans="1:5" x14ac:dyDescent="0.25">
      <c r="A322">
        <v>321</v>
      </c>
      <c r="B322" s="4">
        <v>1</v>
      </c>
      <c r="E322" s="2">
        <v>4</v>
      </c>
    </row>
    <row r="323" spans="1:5" x14ac:dyDescent="0.25">
      <c r="A323">
        <v>322</v>
      </c>
      <c r="B323" s="4">
        <v>1</v>
      </c>
      <c r="E323" s="2">
        <v>4</v>
      </c>
    </row>
    <row r="324" spans="1:5" x14ac:dyDescent="0.25">
      <c r="A324">
        <v>323</v>
      </c>
      <c r="B324" s="4">
        <v>1</v>
      </c>
      <c r="E324" s="2">
        <v>4</v>
      </c>
    </row>
    <row r="325" spans="1:5" x14ac:dyDescent="0.25">
      <c r="A325">
        <v>324</v>
      </c>
      <c r="B325" s="4">
        <v>1</v>
      </c>
      <c r="E325" s="2">
        <v>4</v>
      </c>
    </row>
    <row r="326" spans="1:5" x14ac:dyDescent="0.25">
      <c r="A326">
        <v>325</v>
      </c>
      <c r="B326" s="4">
        <v>1</v>
      </c>
      <c r="E326" s="2">
        <v>4</v>
      </c>
    </row>
    <row r="327" spans="1:5" x14ac:dyDescent="0.25">
      <c r="A327">
        <v>326</v>
      </c>
      <c r="B327" s="4">
        <v>1</v>
      </c>
      <c r="E327" s="2">
        <v>4</v>
      </c>
    </row>
    <row r="328" spans="1:5" x14ac:dyDescent="0.25">
      <c r="A328">
        <v>327</v>
      </c>
      <c r="B328" s="4">
        <v>1</v>
      </c>
      <c r="E328" s="2">
        <v>4</v>
      </c>
    </row>
    <row r="329" spans="1:5" x14ac:dyDescent="0.25">
      <c r="A329">
        <v>328</v>
      </c>
      <c r="B329" s="4">
        <v>1</v>
      </c>
      <c r="E329" s="2">
        <v>4</v>
      </c>
    </row>
    <row r="330" spans="1:5" x14ac:dyDescent="0.25">
      <c r="A330">
        <v>329</v>
      </c>
      <c r="B330" s="4">
        <v>1</v>
      </c>
      <c r="E330" s="2">
        <v>4</v>
      </c>
    </row>
    <row r="331" spans="1:5" x14ac:dyDescent="0.25">
      <c r="A331">
        <v>330</v>
      </c>
      <c r="B331" s="4">
        <v>1</v>
      </c>
      <c r="E331" s="2">
        <v>4</v>
      </c>
    </row>
    <row r="332" spans="1:5" x14ac:dyDescent="0.25">
      <c r="A332">
        <v>331</v>
      </c>
      <c r="C332" s="3">
        <v>2</v>
      </c>
      <c r="E332" s="2">
        <v>4</v>
      </c>
    </row>
    <row r="333" spans="1:5" x14ac:dyDescent="0.25">
      <c r="A333">
        <v>332</v>
      </c>
      <c r="C333" s="3">
        <v>2</v>
      </c>
    </row>
    <row r="334" spans="1:5" x14ac:dyDescent="0.25">
      <c r="A334">
        <v>333</v>
      </c>
      <c r="C334" s="3">
        <v>2</v>
      </c>
      <c r="D334" s="5">
        <v>3</v>
      </c>
    </row>
    <row r="335" spans="1:5" x14ac:dyDescent="0.25">
      <c r="A335">
        <v>334</v>
      </c>
      <c r="C335" s="3">
        <v>2</v>
      </c>
      <c r="D335" s="5">
        <v>3</v>
      </c>
    </row>
    <row r="336" spans="1:5" x14ac:dyDescent="0.25">
      <c r="A336">
        <v>335</v>
      </c>
      <c r="C336" s="3">
        <v>2</v>
      </c>
      <c r="D336" s="5">
        <v>3</v>
      </c>
    </row>
    <row r="337" spans="1:6" x14ac:dyDescent="0.25">
      <c r="A337">
        <v>336</v>
      </c>
      <c r="C337" s="3">
        <v>2</v>
      </c>
      <c r="D337" s="5">
        <v>3</v>
      </c>
    </row>
    <row r="338" spans="1:6" x14ac:dyDescent="0.25">
      <c r="A338">
        <v>337</v>
      </c>
      <c r="C338" s="3">
        <v>2</v>
      </c>
      <c r="D338" s="5">
        <v>3</v>
      </c>
    </row>
    <row r="339" spans="1:6" x14ac:dyDescent="0.25">
      <c r="A339">
        <v>338</v>
      </c>
      <c r="C339" s="3">
        <v>2</v>
      </c>
      <c r="D339" s="5">
        <v>3</v>
      </c>
    </row>
    <row r="340" spans="1:6" x14ac:dyDescent="0.25">
      <c r="A340">
        <v>339</v>
      </c>
      <c r="C340" s="3">
        <v>2</v>
      </c>
      <c r="D340" s="5">
        <v>3</v>
      </c>
    </row>
    <row r="341" spans="1:6" x14ac:dyDescent="0.25">
      <c r="A341">
        <v>340</v>
      </c>
      <c r="C341" s="3">
        <v>2</v>
      </c>
      <c r="D341" s="5">
        <v>3</v>
      </c>
    </row>
    <row r="342" spans="1:6" x14ac:dyDescent="0.25">
      <c r="A342">
        <v>341</v>
      </c>
      <c r="C342" s="3">
        <v>2</v>
      </c>
      <c r="D342" s="5">
        <v>3</v>
      </c>
    </row>
    <row r="343" spans="1:6" x14ac:dyDescent="0.25">
      <c r="A343">
        <v>342</v>
      </c>
      <c r="C343" s="3">
        <v>2</v>
      </c>
      <c r="D343" s="5">
        <v>3</v>
      </c>
    </row>
    <row r="344" spans="1:6" x14ac:dyDescent="0.25">
      <c r="A344">
        <v>343</v>
      </c>
      <c r="C344" s="3">
        <v>2</v>
      </c>
      <c r="D344" s="5">
        <v>3</v>
      </c>
    </row>
    <row r="345" spans="1:6" x14ac:dyDescent="0.25">
      <c r="A345">
        <v>344</v>
      </c>
      <c r="C345" s="3">
        <v>2</v>
      </c>
      <c r="D345" s="5">
        <v>3</v>
      </c>
    </row>
    <row r="346" spans="1:6" x14ac:dyDescent="0.25">
      <c r="A346">
        <v>345</v>
      </c>
      <c r="B346" s="4">
        <v>1</v>
      </c>
      <c r="D346" s="5">
        <v>3</v>
      </c>
      <c r="E346" s="2">
        <v>4</v>
      </c>
    </row>
    <row r="347" spans="1:6" x14ac:dyDescent="0.25">
      <c r="A347">
        <v>346</v>
      </c>
      <c r="B347" s="4">
        <v>1</v>
      </c>
      <c r="D347" s="5">
        <v>3</v>
      </c>
      <c r="E347" s="2">
        <v>4</v>
      </c>
      <c r="F347" t="s">
        <v>22</v>
      </c>
    </row>
    <row r="348" spans="1:6" x14ac:dyDescent="0.25">
      <c r="A348">
        <v>347</v>
      </c>
    </row>
    <row r="349" spans="1:6" x14ac:dyDescent="0.25">
      <c r="A349">
        <v>348</v>
      </c>
      <c r="F349" t="s">
        <v>22</v>
      </c>
    </row>
    <row r="350" spans="1:6" x14ac:dyDescent="0.25">
      <c r="A350">
        <v>349</v>
      </c>
      <c r="E350" s="2">
        <v>4</v>
      </c>
    </row>
    <row r="351" spans="1:6" x14ac:dyDescent="0.25">
      <c r="A351">
        <v>350</v>
      </c>
      <c r="B351" s="4">
        <v>1</v>
      </c>
      <c r="E351" s="2">
        <v>4</v>
      </c>
    </row>
    <row r="352" spans="1:6" x14ac:dyDescent="0.25">
      <c r="A352">
        <v>351</v>
      </c>
      <c r="B352" s="4">
        <v>1</v>
      </c>
      <c r="E352" s="2">
        <v>4</v>
      </c>
    </row>
    <row r="353" spans="1:5" x14ac:dyDescent="0.25">
      <c r="A353">
        <v>352</v>
      </c>
      <c r="B353" s="4">
        <v>1</v>
      </c>
      <c r="E353" s="2">
        <v>4</v>
      </c>
    </row>
    <row r="354" spans="1:5" x14ac:dyDescent="0.25">
      <c r="A354">
        <v>353</v>
      </c>
      <c r="B354" s="4">
        <v>1</v>
      </c>
      <c r="E354" s="2">
        <v>4</v>
      </c>
    </row>
    <row r="355" spans="1:5" x14ac:dyDescent="0.25">
      <c r="A355">
        <v>354</v>
      </c>
      <c r="B355" s="4">
        <v>1</v>
      </c>
      <c r="E355" s="2">
        <v>4</v>
      </c>
    </row>
    <row r="356" spans="1:5" x14ac:dyDescent="0.25">
      <c r="A356">
        <v>355</v>
      </c>
      <c r="B356" s="4">
        <v>1</v>
      </c>
      <c r="E356" s="2">
        <v>4</v>
      </c>
    </row>
    <row r="357" spans="1:5" x14ac:dyDescent="0.25">
      <c r="A357">
        <v>356</v>
      </c>
      <c r="B357" s="4">
        <v>1</v>
      </c>
      <c r="E357" s="2">
        <v>4</v>
      </c>
    </row>
    <row r="358" spans="1:5" x14ac:dyDescent="0.25">
      <c r="A358">
        <v>357</v>
      </c>
      <c r="B358" s="4">
        <v>1</v>
      </c>
      <c r="E358" s="2">
        <v>4</v>
      </c>
    </row>
    <row r="359" spans="1:5" x14ac:dyDescent="0.25">
      <c r="A359">
        <v>358</v>
      </c>
      <c r="B359" s="4">
        <v>1</v>
      </c>
      <c r="E359" s="2">
        <v>4</v>
      </c>
    </row>
    <row r="360" spans="1:5" x14ac:dyDescent="0.25">
      <c r="A360">
        <v>359</v>
      </c>
      <c r="B360" s="4">
        <v>1</v>
      </c>
      <c r="E360" s="2">
        <v>4</v>
      </c>
    </row>
    <row r="361" spans="1:5" x14ac:dyDescent="0.25">
      <c r="A361">
        <v>360</v>
      </c>
      <c r="B361" s="4">
        <v>1</v>
      </c>
      <c r="E361" s="2">
        <v>4</v>
      </c>
    </row>
    <row r="362" spans="1:5" x14ac:dyDescent="0.25">
      <c r="A362">
        <v>361</v>
      </c>
      <c r="B362" s="4">
        <v>1</v>
      </c>
      <c r="E362" s="2">
        <v>4</v>
      </c>
    </row>
    <row r="363" spans="1:5" x14ac:dyDescent="0.25">
      <c r="A363">
        <v>362</v>
      </c>
      <c r="B363" s="4">
        <v>1</v>
      </c>
      <c r="E363" s="2">
        <v>4</v>
      </c>
    </row>
    <row r="364" spans="1:5" x14ac:dyDescent="0.25">
      <c r="A364">
        <v>363</v>
      </c>
      <c r="E364" s="2">
        <v>4</v>
      </c>
    </row>
    <row r="365" spans="1:5" x14ac:dyDescent="0.25">
      <c r="A365">
        <v>364</v>
      </c>
    </row>
    <row r="366" spans="1:5" x14ac:dyDescent="0.25">
      <c r="A366">
        <v>365</v>
      </c>
      <c r="C366" s="3">
        <v>2</v>
      </c>
    </row>
    <row r="367" spans="1:5" x14ac:dyDescent="0.25">
      <c r="A367">
        <v>366</v>
      </c>
      <c r="C367" s="3">
        <v>2</v>
      </c>
      <c r="D367" s="5">
        <v>3</v>
      </c>
    </row>
    <row r="368" spans="1:5" x14ac:dyDescent="0.25">
      <c r="A368">
        <v>367</v>
      </c>
      <c r="C368" s="3">
        <v>2</v>
      </c>
      <c r="D368" s="5">
        <v>3</v>
      </c>
    </row>
    <row r="369" spans="1:5" x14ac:dyDescent="0.25">
      <c r="A369">
        <v>368</v>
      </c>
      <c r="C369" s="3">
        <v>2</v>
      </c>
      <c r="D369" s="5">
        <v>3</v>
      </c>
    </row>
    <row r="370" spans="1:5" x14ac:dyDescent="0.25">
      <c r="A370">
        <v>369</v>
      </c>
      <c r="C370" s="3">
        <v>2</v>
      </c>
      <c r="D370" s="5">
        <v>3</v>
      </c>
    </row>
    <row r="371" spans="1:5" x14ac:dyDescent="0.25">
      <c r="A371">
        <v>370</v>
      </c>
      <c r="C371" s="3">
        <v>2</v>
      </c>
      <c r="D371" s="5">
        <v>3</v>
      </c>
    </row>
    <row r="372" spans="1:5" x14ac:dyDescent="0.25">
      <c r="A372">
        <v>371</v>
      </c>
      <c r="C372" s="3">
        <v>2</v>
      </c>
      <c r="D372" s="5">
        <v>3</v>
      </c>
    </row>
    <row r="373" spans="1:5" x14ac:dyDescent="0.25">
      <c r="A373">
        <v>372</v>
      </c>
      <c r="C373" s="3">
        <v>2</v>
      </c>
      <c r="D373" s="5">
        <v>3</v>
      </c>
    </row>
    <row r="374" spans="1:5" x14ac:dyDescent="0.25">
      <c r="A374">
        <v>373</v>
      </c>
      <c r="C374" s="3">
        <v>2</v>
      </c>
      <c r="D374" s="5">
        <v>3</v>
      </c>
    </row>
    <row r="375" spans="1:5" x14ac:dyDescent="0.25">
      <c r="A375">
        <v>374</v>
      </c>
      <c r="C375" s="3">
        <v>2</v>
      </c>
      <c r="D375" s="5">
        <v>3</v>
      </c>
    </row>
    <row r="376" spans="1:5" x14ac:dyDescent="0.25">
      <c r="A376">
        <v>375</v>
      </c>
      <c r="C376" s="3">
        <v>2</v>
      </c>
      <c r="D376" s="5">
        <v>3</v>
      </c>
    </row>
    <row r="377" spans="1:5" x14ac:dyDescent="0.25">
      <c r="A377">
        <v>376</v>
      </c>
      <c r="D377" s="5">
        <v>3</v>
      </c>
    </row>
    <row r="378" spans="1:5" x14ac:dyDescent="0.25">
      <c r="A378">
        <v>377</v>
      </c>
      <c r="D378" s="5">
        <v>3</v>
      </c>
      <c r="E378" s="2">
        <v>4</v>
      </c>
    </row>
    <row r="379" spans="1:5" x14ac:dyDescent="0.25">
      <c r="A379">
        <v>378</v>
      </c>
      <c r="B379" s="4">
        <v>1</v>
      </c>
      <c r="E379" s="2">
        <v>4</v>
      </c>
    </row>
    <row r="380" spans="1:5" x14ac:dyDescent="0.25">
      <c r="A380">
        <v>379</v>
      </c>
      <c r="B380" s="4">
        <v>1</v>
      </c>
      <c r="E380" s="2">
        <v>4</v>
      </c>
    </row>
    <row r="381" spans="1:5" x14ac:dyDescent="0.25">
      <c r="A381">
        <v>380</v>
      </c>
      <c r="B381" s="4">
        <v>1</v>
      </c>
      <c r="E381" s="2">
        <v>4</v>
      </c>
    </row>
    <row r="382" spans="1:5" x14ac:dyDescent="0.25">
      <c r="A382">
        <v>381</v>
      </c>
      <c r="B382" s="4">
        <v>1</v>
      </c>
      <c r="E382" s="2">
        <v>4</v>
      </c>
    </row>
    <row r="383" spans="1:5" x14ac:dyDescent="0.25">
      <c r="A383">
        <v>382</v>
      </c>
      <c r="B383" s="4">
        <v>1</v>
      </c>
      <c r="E383" s="2">
        <v>4</v>
      </c>
    </row>
    <row r="384" spans="1:5" x14ac:dyDescent="0.25">
      <c r="A384">
        <v>383</v>
      </c>
      <c r="B384" s="4">
        <v>1</v>
      </c>
      <c r="E384" s="2">
        <v>4</v>
      </c>
    </row>
    <row r="385" spans="1:5" x14ac:dyDescent="0.25">
      <c r="A385">
        <v>384</v>
      </c>
      <c r="B385" s="4">
        <v>1</v>
      </c>
      <c r="E385" s="2">
        <v>4</v>
      </c>
    </row>
    <row r="386" spans="1:5" x14ac:dyDescent="0.25">
      <c r="A386">
        <v>385</v>
      </c>
      <c r="B386" s="4">
        <v>1</v>
      </c>
      <c r="E386" s="2">
        <v>4</v>
      </c>
    </row>
    <row r="387" spans="1:5" x14ac:dyDescent="0.25">
      <c r="A387">
        <v>386</v>
      </c>
      <c r="B387" s="4">
        <v>1</v>
      </c>
      <c r="E387" s="2">
        <v>4</v>
      </c>
    </row>
    <row r="388" spans="1:5" x14ac:dyDescent="0.25">
      <c r="A388">
        <v>387</v>
      </c>
      <c r="B388" s="4">
        <v>1</v>
      </c>
      <c r="E388" s="2">
        <v>4</v>
      </c>
    </row>
    <row r="389" spans="1:5" x14ac:dyDescent="0.25">
      <c r="A389">
        <v>388</v>
      </c>
      <c r="B389" s="4">
        <v>1</v>
      </c>
      <c r="E389" s="2">
        <v>4</v>
      </c>
    </row>
    <row r="390" spans="1:5" x14ac:dyDescent="0.25">
      <c r="A390">
        <v>389</v>
      </c>
    </row>
    <row r="391" spans="1:5" x14ac:dyDescent="0.25">
      <c r="A391">
        <v>390</v>
      </c>
    </row>
    <row r="392" spans="1:5" x14ac:dyDescent="0.25">
      <c r="A392">
        <v>391</v>
      </c>
      <c r="C392" s="3">
        <v>2</v>
      </c>
    </row>
    <row r="393" spans="1:5" x14ac:dyDescent="0.25">
      <c r="A393">
        <v>392</v>
      </c>
      <c r="C393" s="3">
        <v>2</v>
      </c>
      <c r="D393" s="5">
        <v>3</v>
      </c>
    </row>
    <row r="394" spans="1:5" x14ac:dyDescent="0.25">
      <c r="A394">
        <v>393</v>
      </c>
      <c r="C394" s="3">
        <v>2</v>
      </c>
      <c r="D394" s="5">
        <v>3</v>
      </c>
    </row>
    <row r="395" spans="1:5" x14ac:dyDescent="0.25">
      <c r="A395">
        <v>394</v>
      </c>
      <c r="C395" s="3">
        <v>2</v>
      </c>
      <c r="D395" s="5">
        <v>3</v>
      </c>
    </row>
    <row r="396" spans="1:5" x14ac:dyDescent="0.25">
      <c r="A396">
        <v>395</v>
      </c>
      <c r="C396" s="3">
        <v>2</v>
      </c>
      <c r="D396" s="5">
        <v>3</v>
      </c>
    </row>
    <row r="397" spans="1:5" x14ac:dyDescent="0.25">
      <c r="A397">
        <v>396</v>
      </c>
      <c r="C397" s="3">
        <v>2</v>
      </c>
      <c r="D397" s="5">
        <v>3</v>
      </c>
    </row>
    <row r="398" spans="1:5" x14ac:dyDescent="0.25">
      <c r="A398">
        <v>397</v>
      </c>
      <c r="C398" s="3">
        <v>2</v>
      </c>
      <c r="D398" s="5">
        <v>3</v>
      </c>
    </row>
    <row r="399" spans="1:5" x14ac:dyDescent="0.25">
      <c r="A399">
        <v>398</v>
      </c>
      <c r="C399" s="3">
        <v>2</v>
      </c>
      <c r="D399" s="5">
        <v>3</v>
      </c>
    </row>
    <row r="400" spans="1:5" x14ac:dyDescent="0.25">
      <c r="A400">
        <v>399</v>
      </c>
      <c r="C400" s="3">
        <v>2</v>
      </c>
      <c r="D400" s="5">
        <v>3</v>
      </c>
    </row>
    <row r="401" spans="1:5" x14ac:dyDescent="0.25">
      <c r="A401">
        <v>400</v>
      </c>
      <c r="C401" s="3">
        <v>2</v>
      </c>
      <c r="D401" s="5">
        <v>3</v>
      </c>
    </row>
    <row r="402" spans="1:5" x14ac:dyDescent="0.25">
      <c r="A402">
        <v>401</v>
      </c>
      <c r="C402" s="3">
        <v>2</v>
      </c>
      <c r="D402" s="5">
        <v>3</v>
      </c>
    </row>
    <row r="403" spans="1:5" x14ac:dyDescent="0.25">
      <c r="A403">
        <v>402</v>
      </c>
      <c r="D403" s="5">
        <v>3</v>
      </c>
    </row>
    <row r="404" spans="1:5" x14ac:dyDescent="0.25">
      <c r="A404">
        <v>403</v>
      </c>
      <c r="B404" s="4">
        <v>1</v>
      </c>
      <c r="D404" s="5">
        <v>3</v>
      </c>
      <c r="E404" s="2">
        <v>4</v>
      </c>
    </row>
    <row r="405" spans="1:5" x14ac:dyDescent="0.25">
      <c r="A405">
        <v>404</v>
      </c>
      <c r="B405" s="4">
        <v>1</v>
      </c>
      <c r="E405" s="2">
        <v>4</v>
      </c>
    </row>
    <row r="406" spans="1:5" x14ac:dyDescent="0.25">
      <c r="A406">
        <v>405</v>
      </c>
      <c r="B406" s="4">
        <v>1</v>
      </c>
      <c r="E406" s="2">
        <v>4</v>
      </c>
    </row>
    <row r="407" spans="1:5" x14ac:dyDescent="0.25">
      <c r="A407">
        <v>406</v>
      </c>
      <c r="B407" s="4">
        <v>1</v>
      </c>
      <c r="E407" s="2">
        <v>4</v>
      </c>
    </row>
    <row r="408" spans="1:5" x14ac:dyDescent="0.25">
      <c r="A408">
        <v>407</v>
      </c>
      <c r="B408" s="4">
        <v>1</v>
      </c>
      <c r="E408" s="2">
        <v>4</v>
      </c>
    </row>
    <row r="409" spans="1:5" x14ac:dyDescent="0.25">
      <c r="A409">
        <v>408</v>
      </c>
      <c r="B409" s="4">
        <v>1</v>
      </c>
      <c r="E409" s="2">
        <v>4</v>
      </c>
    </row>
    <row r="410" spans="1:5" x14ac:dyDescent="0.25">
      <c r="A410">
        <v>409</v>
      </c>
      <c r="B410" s="4">
        <v>1</v>
      </c>
      <c r="E410" s="2">
        <v>4</v>
      </c>
    </row>
    <row r="411" spans="1:5" x14ac:dyDescent="0.25">
      <c r="A411">
        <v>410</v>
      </c>
      <c r="B411" s="4">
        <v>1</v>
      </c>
      <c r="E411" s="2">
        <v>4</v>
      </c>
    </row>
    <row r="412" spans="1:5" x14ac:dyDescent="0.25">
      <c r="A412">
        <v>411</v>
      </c>
      <c r="B412" s="4">
        <v>1</v>
      </c>
      <c r="E412" s="2">
        <v>4</v>
      </c>
    </row>
    <row r="413" spans="1:5" x14ac:dyDescent="0.25">
      <c r="A413">
        <v>412</v>
      </c>
      <c r="B413" s="4">
        <v>1</v>
      </c>
      <c r="E413" s="2">
        <v>4</v>
      </c>
    </row>
    <row r="414" spans="1:5" x14ac:dyDescent="0.25">
      <c r="A414">
        <v>413</v>
      </c>
      <c r="B414" s="4">
        <v>1</v>
      </c>
      <c r="E414" s="2">
        <v>4</v>
      </c>
    </row>
    <row r="415" spans="1:5" x14ac:dyDescent="0.25">
      <c r="A415">
        <v>414</v>
      </c>
      <c r="B415" s="4">
        <v>1</v>
      </c>
      <c r="E415" s="2">
        <v>4</v>
      </c>
    </row>
    <row r="416" spans="1:5" x14ac:dyDescent="0.25">
      <c r="A416">
        <v>415</v>
      </c>
      <c r="E416" s="2">
        <v>4</v>
      </c>
    </row>
    <row r="417" spans="1:5" x14ac:dyDescent="0.25">
      <c r="A417">
        <v>416</v>
      </c>
    </row>
    <row r="418" spans="1:5" x14ac:dyDescent="0.25">
      <c r="A418">
        <v>417</v>
      </c>
      <c r="C418" s="3">
        <v>2</v>
      </c>
    </row>
    <row r="419" spans="1:5" x14ac:dyDescent="0.25">
      <c r="A419">
        <v>418</v>
      </c>
      <c r="C419" s="3">
        <v>2</v>
      </c>
      <c r="D419" s="5">
        <v>3</v>
      </c>
    </row>
    <row r="420" spans="1:5" x14ac:dyDescent="0.25">
      <c r="A420">
        <v>419</v>
      </c>
      <c r="C420" s="3">
        <v>2</v>
      </c>
      <c r="D420" s="5">
        <v>3</v>
      </c>
    </row>
    <row r="421" spans="1:5" x14ac:dyDescent="0.25">
      <c r="A421">
        <v>420</v>
      </c>
      <c r="C421" s="3">
        <v>2</v>
      </c>
      <c r="D421" s="5">
        <v>3</v>
      </c>
    </row>
    <row r="422" spans="1:5" x14ac:dyDescent="0.25">
      <c r="A422">
        <v>421</v>
      </c>
      <c r="C422" s="3">
        <v>2</v>
      </c>
      <c r="D422" s="5">
        <v>3</v>
      </c>
    </row>
    <row r="423" spans="1:5" x14ac:dyDescent="0.25">
      <c r="A423">
        <v>422</v>
      </c>
      <c r="C423" s="3">
        <v>2</v>
      </c>
      <c r="D423" s="5">
        <v>3</v>
      </c>
    </row>
    <row r="424" spans="1:5" x14ac:dyDescent="0.25">
      <c r="A424">
        <v>423</v>
      </c>
      <c r="C424" s="3">
        <v>2</v>
      </c>
      <c r="D424" s="5">
        <v>3</v>
      </c>
    </row>
    <row r="425" spans="1:5" x14ac:dyDescent="0.25">
      <c r="A425">
        <v>424</v>
      </c>
      <c r="C425" s="3">
        <v>2</v>
      </c>
      <c r="D425" s="5">
        <v>3</v>
      </c>
    </row>
    <row r="426" spans="1:5" x14ac:dyDescent="0.25">
      <c r="A426">
        <v>425</v>
      </c>
      <c r="C426" s="3">
        <v>2</v>
      </c>
      <c r="D426" s="5">
        <v>3</v>
      </c>
    </row>
    <row r="427" spans="1:5" x14ac:dyDescent="0.25">
      <c r="A427">
        <v>426</v>
      </c>
      <c r="C427" s="3">
        <v>2</v>
      </c>
      <c r="D427" s="5">
        <v>3</v>
      </c>
    </row>
    <row r="428" spans="1:5" x14ac:dyDescent="0.25">
      <c r="A428">
        <v>427</v>
      </c>
      <c r="C428" s="3">
        <v>2</v>
      </c>
      <c r="D428" s="5">
        <v>3</v>
      </c>
    </row>
    <row r="429" spans="1:5" x14ac:dyDescent="0.25">
      <c r="A429">
        <v>428</v>
      </c>
      <c r="C429" s="3">
        <v>2</v>
      </c>
      <c r="D429" s="5">
        <v>3</v>
      </c>
    </row>
    <row r="430" spans="1:5" x14ac:dyDescent="0.25">
      <c r="A430">
        <v>429</v>
      </c>
      <c r="D430" s="5">
        <v>3</v>
      </c>
      <c r="E430" s="2">
        <v>4</v>
      </c>
    </row>
    <row r="431" spans="1:5" x14ac:dyDescent="0.25">
      <c r="A431">
        <v>430</v>
      </c>
      <c r="B431" s="4">
        <v>1</v>
      </c>
      <c r="E431" s="2">
        <v>4</v>
      </c>
    </row>
    <row r="432" spans="1:5" x14ac:dyDescent="0.25">
      <c r="A432">
        <v>431</v>
      </c>
      <c r="B432" s="4">
        <v>1</v>
      </c>
      <c r="E432" s="2">
        <v>4</v>
      </c>
    </row>
    <row r="433" spans="1:5" x14ac:dyDescent="0.25">
      <c r="A433">
        <v>432</v>
      </c>
      <c r="B433" s="4">
        <v>1</v>
      </c>
      <c r="E433" s="2">
        <v>4</v>
      </c>
    </row>
    <row r="434" spans="1:5" x14ac:dyDescent="0.25">
      <c r="A434">
        <v>433</v>
      </c>
      <c r="B434" s="4">
        <v>1</v>
      </c>
      <c r="E434" s="2">
        <v>4</v>
      </c>
    </row>
    <row r="435" spans="1:5" x14ac:dyDescent="0.25">
      <c r="A435">
        <v>434</v>
      </c>
      <c r="B435" s="4">
        <v>1</v>
      </c>
      <c r="E435" s="2">
        <v>4</v>
      </c>
    </row>
    <row r="436" spans="1:5" x14ac:dyDescent="0.25">
      <c r="A436">
        <v>435</v>
      </c>
      <c r="B436" s="4">
        <v>1</v>
      </c>
      <c r="E436" s="2">
        <v>4</v>
      </c>
    </row>
    <row r="437" spans="1:5" x14ac:dyDescent="0.25">
      <c r="A437">
        <v>436</v>
      </c>
      <c r="B437" s="4">
        <v>1</v>
      </c>
      <c r="E437" s="2">
        <v>4</v>
      </c>
    </row>
    <row r="438" spans="1:5" x14ac:dyDescent="0.25">
      <c r="A438">
        <v>437</v>
      </c>
      <c r="B438" s="4">
        <v>1</v>
      </c>
      <c r="E438" s="2">
        <v>4</v>
      </c>
    </row>
    <row r="439" spans="1:5" x14ac:dyDescent="0.25">
      <c r="A439">
        <v>438</v>
      </c>
      <c r="B439" s="4">
        <v>1</v>
      </c>
      <c r="E439" s="2">
        <v>4</v>
      </c>
    </row>
    <row r="440" spans="1:5" x14ac:dyDescent="0.25">
      <c r="A440">
        <v>439</v>
      </c>
      <c r="B440" s="4">
        <v>1</v>
      </c>
      <c r="E440" s="2">
        <v>4</v>
      </c>
    </row>
    <row r="441" spans="1:5" x14ac:dyDescent="0.25">
      <c r="A441">
        <v>440</v>
      </c>
      <c r="B441" s="4">
        <v>1</v>
      </c>
      <c r="E441" s="2">
        <v>4</v>
      </c>
    </row>
    <row r="442" spans="1:5" x14ac:dyDescent="0.25">
      <c r="A442">
        <v>441</v>
      </c>
      <c r="E442" s="2">
        <v>4</v>
      </c>
    </row>
    <row r="443" spans="1:5" x14ac:dyDescent="0.25">
      <c r="A443">
        <v>442</v>
      </c>
    </row>
    <row r="444" spans="1:5" x14ac:dyDescent="0.25">
      <c r="A444">
        <v>443</v>
      </c>
      <c r="C444" s="3">
        <v>2</v>
      </c>
    </row>
    <row r="445" spans="1:5" x14ac:dyDescent="0.25">
      <c r="A445">
        <v>444</v>
      </c>
      <c r="C445" s="3">
        <v>2</v>
      </c>
    </row>
    <row r="446" spans="1:5" x14ac:dyDescent="0.25">
      <c r="A446">
        <v>445</v>
      </c>
      <c r="C446" s="3">
        <v>2</v>
      </c>
      <c r="D446" s="5">
        <v>3</v>
      </c>
    </row>
    <row r="447" spans="1:5" x14ac:dyDescent="0.25">
      <c r="A447">
        <v>446</v>
      </c>
      <c r="C447" s="3">
        <v>2</v>
      </c>
      <c r="D447" s="5">
        <v>3</v>
      </c>
    </row>
    <row r="448" spans="1:5" x14ac:dyDescent="0.25">
      <c r="A448">
        <v>447</v>
      </c>
      <c r="C448" s="3">
        <v>2</v>
      </c>
      <c r="D448" s="5">
        <v>3</v>
      </c>
    </row>
    <row r="449" spans="1:5" x14ac:dyDescent="0.25">
      <c r="A449">
        <v>448</v>
      </c>
      <c r="C449" s="3">
        <v>2</v>
      </c>
      <c r="D449" s="5">
        <v>3</v>
      </c>
    </row>
    <row r="450" spans="1:5" x14ac:dyDescent="0.25">
      <c r="A450">
        <v>449</v>
      </c>
      <c r="C450" s="3">
        <v>2</v>
      </c>
      <c r="D450" s="5">
        <v>3</v>
      </c>
    </row>
    <row r="451" spans="1:5" x14ac:dyDescent="0.25">
      <c r="A451">
        <v>450</v>
      </c>
      <c r="C451" s="3">
        <v>2</v>
      </c>
      <c r="D451" s="5">
        <v>3</v>
      </c>
    </row>
    <row r="452" spans="1:5" x14ac:dyDescent="0.25">
      <c r="A452">
        <v>451</v>
      </c>
      <c r="C452" s="3">
        <v>2</v>
      </c>
      <c r="D452" s="5">
        <v>3</v>
      </c>
    </row>
    <row r="453" spans="1:5" x14ac:dyDescent="0.25">
      <c r="A453">
        <v>452</v>
      </c>
      <c r="C453" s="3">
        <v>2</v>
      </c>
      <c r="D453" s="5">
        <v>3</v>
      </c>
    </row>
    <row r="454" spans="1:5" x14ac:dyDescent="0.25">
      <c r="A454">
        <v>453</v>
      </c>
      <c r="C454" s="3">
        <v>2</v>
      </c>
      <c r="D454" s="5">
        <v>3</v>
      </c>
    </row>
    <row r="455" spans="1:5" x14ac:dyDescent="0.25">
      <c r="A455">
        <v>454</v>
      </c>
      <c r="D455" s="5">
        <v>3</v>
      </c>
      <c r="E455" s="2">
        <v>4</v>
      </c>
    </row>
    <row r="456" spans="1:5" x14ac:dyDescent="0.25">
      <c r="A456">
        <v>455</v>
      </c>
      <c r="D456" s="5">
        <v>3</v>
      </c>
      <c r="E456" s="2">
        <v>4</v>
      </c>
    </row>
    <row r="457" spans="1:5" x14ac:dyDescent="0.25">
      <c r="A457">
        <v>456</v>
      </c>
      <c r="B457" s="4">
        <v>1</v>
      </c>
      <c r="E457" s="2">
        <v>4</v>
      </c>
    </row>
    <row r="458" spans="1:5" x14ac:dyDescent="0.25">
      <c r="A458">
        <v>457</v>
      </c>
      <c r="B458" s="4">
        <v>1</v>
      </c>
      <c r="E458" s="2">
        <v>4</v>
      </c>
    </row>
    <row r="459" spans="1:5" x14ac:dyDescent="0.25">
      <c r="A459">
        <v>458</v>
      </c>
      <c r="B459" s="4">
        <v>1</v>
      </c>
      <c r="E459" s="2">
        <v>4</v>
      </c>
    </row>
    <row r="460" spans="1:5" x14ac:dyDescent="0.25">
      <c r="A460">
        <v>459</v>
      </c>
      <c r="B460" s="4">
        <v>1</v>
      </c>
      <c r="E460" s="2">
        <v>4</v>
      </c>
    </row>
    <row r="461" spans="1:5" x14ac:dyDescent="0.25">
      <c r="A461">
        <v>460</v>
      </c>
      <c r="B461" s="4">
        <v>1</v>
      </c>
      <c r="E461" s="2">
        <v>4</v>
      </c>
    </row>
    <row r="462" spans="1:5" x14ac:dyDescent="0.25">
      <c r="A462">
        <v>461</v>
      </c>
      <c r="B462" s="4">
        <v>1</v>
      </c>
      <c r="E462" s="2">
        <v>4</v>
      </c>
    </row>
    <row r="463" spans="1:5" x14ac:dyDescent="0.25">
      <c r="A463">
        <v>462</v>
      </c>
      <c r="B463" s="4">
        <v>1</v>
      </c>
      <c r="E463" s="2">
        <v>4</v>
      </c>
    </row>
    <row r="464" spans="1:5" x14ac:dyDescent="0.25">
      <c r="A464">
        <v>463</v>
      </c>
      <c r="B464" s="4">
        <v>1</v>
      </c>
      <c r="E464" s="2">
        <v>4</v>
      </c>
    </row>
    <row r="465" spans="1:5" x14ac:dyDescent="0.25">
      <c r="A465">
        <v>464</v>
      </c>
      <c r="B465" s="4">
        <v>1</v>
      </c>
      <c r="E465" s="2">
        <v>4</v>
      </c>
    </row>
    <row r="466" spans="1:5" x14ac:dyDescent="0.25">
      <c r="A466">
        <v>465</v>
      </c>
      <c r="B466" s="4">
        <v>1</v>
      </c>
      <c r="E466" s="2">
        <v>4</v>
      </c>
    </row>
    <row r="467" spans="1:5" x14ac:dyDescent="0.25">
      <c r="A467">
        <v>466</v>
      </c>
      <c r="B467" s="4">
        <v>1</v>
      </c>
      <c r="E467" s="2">
        <v>4</v>
      </c>
    </row>
    <row r="468" spans="1:5" x14ac:dyDescent="0.25">
      <c r="A468">
        <v>467</v>
      </c>
      <c r="B468" s="4">
        <v>1</v>
      </c>
      <c r="E468" s="2">
        <v>4</v>
      </c>
    </row>
    <row r="469" spans="1:5" x14ac:dyDescent="0.25">
      <c r="A469">
        <v>468</v>
      </c>
    </row>
    <row r="470" spans="1:5" x14ac:dyDescent="0.25">
      <c r="A470">
        <v>469</v>
      </c>
      <c r="C470" s="3">
        <v>2</v>
      </c>
    </row>
    <row r="471" spans="1:5" x14ac:dyDescent="0.25">
      <c r="A471">
        <v>470</v>
      </c>
      <c r="C471" s="3">
        <v>2</v>
      </c>
      <c r="D471" s="5">
        <v>3</v>
      </c>
    </row>
    <row r="472" spans="1:5" x14ac:dyDescent="0.25">
      <c r="A472">
        <v>471</v>
      </c>
      <c r="C472" s="3">
        <v>2</v>
      </c>
      <c r="D472" s="5">
        <v>3</v>
      </c>
    </row>
    <row r="473" spans="1:5" x14ac:dyDescent="0.25">
      <c r="A473">
        <v>472</v>
      </c>
      <c r="C473" s="3">
        <v>2</v>
      </c>
      <c r="D473" s="5">
        <v>3</v>
      </c>
    </row>
    <row r="474" spans="1:5" x14ac:dyDescent="0.25">
      <c r="A474">
        <v>473</v>
      </c>
      <c r="C474" s="3">
        <v>2</v>
      </c>
      <c r="D474" s="5">
        <v>3</v>
      </c>
    </row>
    <row r="475" spans="1:5" x14ac:dyDescent="0.25">
      <c r="A475">
        <v>474</v>
      </c>
      <c r="C475" s="3">
        <v>2</v>
      </c>
      <c r="D475" s="5">
        <v>3</v>
      </c>
    </row>
    <row r="476" spans="1:5" x14ac:dyDescent="0.25">
      <c r="A476">
        <v>475</v>
      </c>
      <c r="C476" s="3">
        <v>2</v>
      </c>
      <c r="D476" s="5">
        <v>3</v>
      </c>
    </row>
    <row r="477" spans="1:5" x14ac:dyDescent="0.25">
      <c r="A477">
        <v>476</v>
      </c>
      <c r="C477" s="3">
        <v>2</v>
      </c>
      <c r="D477" s="5">
        <v>3</v>
      </c>
    </row>
    <row r="478" spans="1:5" x14ac:dyDescent="0.25">
      <c r="A478">
        <v>477</v>
      </c>
      <c r="C478" s="3">
        <v>2</v>
      </c>
      <c r="D478" s="5">
        <v>3</v>
      </c>
    </row>
    <row r="479" spans="1:5" x14ac:dyDescent="0.25">
      <c r="A479">
        <v>478</v>
      </c>
      <c r="C479" s="3">
        <v>2</v>
      </c>
      <c r="D479" s="5">
        <v>3</v>
      </c>
    </row>
    <row r="480" spans="1:5" x14ac:dyDescent="0.25">
      <c r="A480">
        <v>479</v>
      </c>
      <c r="C480" s="3">
        <v>2</v>
      </c>
      <c r="D480" s="5">
        <v>3</v>
      </c>
    </row>
    <row r="481" spans="1:5" x14ac:dyDescent="0.25">
      <c r="A481">
        <v>480</v>
      </c>
      <c r="D481" s="5">
        <v>3</v>
      </c>
    </row>
    <row r="482" spans="1:5" x14ac:dyDescent="0.25">
      <c r="A482">
        <v>481</v>
      </c>
      <c r="B482" s="4">
        <v>1</v>
      </c>
      <c r="D482" s="5">
        <v>3</v>
      </c>
      <c r="E482" s="2">
        <v>4</v>
      </c>
    </row>
    <row r="483" spans="1:5" x14ac:dyDescent="0.25">
      <c r="A483">
        <v>482</v>
      </c>
      <c r="B483" s="4">
        <v>1</v>
      </c>
      <c r="D483" s="5">
        <v>3</v>
      </c>
      <c r="E483" s="2">
        <v>4</v>
      </c>
    </row>
    <row r="484" spans="1:5" x14ac:dyDescent="0.25">
      <c r="A484">
        <v>483</v>
      </c>
      <c r="B484" s="4">
        <v>1</v>
      </c>
      <c r="E484" s="2">
        <v>4</v>
      </c>
    </row>
    <row r="485" spans="1:5" x14ac:dyDescent="0.25">
      <c r="A485">
        <v>484</v>
      </c>
      <c r="B485" s="4">
        <v>1</v>
      </c>
      <c r="E485" s="2">
        <v>4</v>
      </c>
    </row>
    <row r="486" spans="1:5" x14ac:dyDescent="0.25">
      <c r="A486">
        <v>485</v>
      </c>
      <c r="B486" s="4">
        <v>1</v>
      </c>
      <c r="E486" s="2">
        <v>4</v>
      </c>
    </row>
    <row r="487" spans="1:5" x14ac:dyDescent="0.25">
      <c r="A487">
        <v>486</v>
      </c>
      <c r="B487" s="4">
        <v>1</v>
      </c>
      <c r="E487" s="2">
        <v>4</v>
      </c>
    </row>
    <row r="488" spans="1:5" x14ac:dyDescent="0.25">
      <c r="A488">
        <v>487</v>
      </c>
      <c r="B488" s="4">
        <v>1</v>
      </c>
      <c r="E488" s="2">
        <v>4</v>
      </c>
    </row>
    <row r="489" spans="1:5" x14ac:dyDescent="0.25">
      <c r="A489">
        <v>488</v>
      </c>
      <c r="B489" s="4">
        <v>1</v>
      </c>
      <c r="E489" s="2">
        <v>4</v>
      </c>
    </row>
    <row r="490" spans="1:5" x14ac:dyDescent="0.25">
      <c r="A490">
        <v>489</v>
      </c>
      <c r="B490" s="4">
        <v>1</v>
      </c>
      <c r="E490" s="2">
        <v>4</v>
      </c>
    </row>
    <row r="491" spans="1:5" x14ac:dyDescent="0.25">
      <c r="A491">
        <v>490</v>
      </c>
      <c r="B491" s="4">
        <v>1</v>
      </c>
      <c r="E491" s="2">
        <v>4</v>
      </c>
    </row>
    <row r="492" spans="1:5" x14ac:dyDescent="0.25">
      <c r="A492">
        <v>491</v>
      </c>
      <c r="B492" s="4">
        <v>1</v>
      </c>
      <c r="E492" s="2">
        <v>4</v>
      </c>
    </row>
    <row r="493" spans="1:5" x14ac:dyDescent="0.25">
      <c r="A493">
        <v>492</v>
      </c>
      <c r="B493" s="4">
        <v>1</v>
      </c>
      <c r="E493" s="2">
        <v>4</v>
      </c>
    </row>
    <row r="494" spans="1:5" x14ac:dyDescent="0.25">
      <c r="A494">
        <v>493</v>
      </c>
      <c r="B494" s="4">
        <v>1</v>
      </c>
      <c r="E494" s="2">
        <v>4</v>
      </c>
    </row>
    <row r="495" spans="1:5" x14ac:dyDescent="0.25">
      <c r="A495">
        <v>494</v>
      </c>
      <c r="E495" s="2">
        <v>4</v>
      </c>
    </row>
    <row r="496" spans="1:5" x14ac:dyDescent="0.25">
      <c r="A496">
        <v>495</v>
      </c>
      <c r="E496" s="2">
        <v>4</v>
      </c>
    </row>
    <row r="497" spans="1:5" x14ac:dyDescent="0.25">
      <c r="A497">
        <v>496</v>
      </c>
    </row>
    <row r="498" spans="1:5" x14ac:dyDescent="0.25">
      <c r="A498">
        <v>497</v>
      </c>
      <c r="C498" s="3">
        <v>2</v>
      </c>
      <c r="D498" s="5">
        <v>3</v>
      </c>
    </row>
    <row r="499" spans="1:5" x14ac:dyDescent="0.25">
      <c r="A499">
        <v>498</v>
      </c>
      <c r="C499" s="3">
        <v>2</v>
      </c>
      <c r="D499" s="5">
        <v>3</v>
      </c>
    </row>
    <row r="500" spans="1:5" x14ac:dyDescent="0.25">
      <c r="A500">
        <v>499</v>
      </c>
      <c r="C500" s="3">
        <v>2</v>
      </c>
      <c r="D500" s="5">
        <v>3</v>
      </c>
    </row>
    <row r="501" spans="1:5" x14ac:dyDescent="0.25">
      <c r="A501">
        <v>500</v>
      </c>
      <c r="C501" s="3">
        <v>2</v>
      </c>
      <c r="D501" s="5">
        <v>3</v>
      </c>
    </row>
    <row r="502" spans="1:5" x14ac:dyDescent="0.25">
      <c r="A502">
        <v>501</v>
      </c>
      <c r="C502" s="3">
        <v>2</v>
      </c>
      <c r="D502" s="5">
        <v>3</v>
      </c>
    </row>
    <row r="503" spans="1:5" x14ac:dyDescent="0.25">
      <c r="A503">
        <v>502</v>
      </c>
      <c r="C503" s="3">
        <v>2</v>
      </c>
      <c r="D503" s="5">
        <v>3</v>
      </c>
    </row>
    <row r="504" spans="1:5" x14ac:dyDescent="0.25">
      <c r="A504">
        <v>503</v>
      </c>
      <c r="C504" s="3">
        <v>2</v>
      </c>
      <c r="D504" s="5">
        <v>3</v>
      </c>
    </row>
    <row r="505" spans="1:5" x14ac:dyDescent="0.25">
      <c r="A505">
        <v>504</v>
      </c>
      <c r="C505" s="3">
        <v>2</v>
      </c>
      <c r="D505" s="5">
        <v>3</v>
      </c>
    </row>
    <row r="506" spans="1:5" x14ac:dyDescent="0.25">
      <c r="A506">
        <v>505</v>
      </c>
      <c r="C506" s="3">
        <v>2</v>
      </c>
      <c r="D506" s="5">
        <v>3</v>
      </c>
    </row>
    <row r="507" spans="1:5" x14ac:dyDescent="0.25">
      <c r="A507">
        <v>506</v>
      </c>
      <c r="C507" s="3">
        <v>2</v>
      </c>
      <c r="D507" s="5">
        <v>3</v>
      </c>
    </row>
    <row r="508" spans="1:5" x14ac:dyDescent="0.25">
      <c r="A508">
        <v>507</v>
      </c>
      <c r="C508" s="3">
        <v>2</v>
      </c>
      <c r="D508" s="5">
        <v>3</v>
      </c>
    </row>
    <row r="509" spans="1:5" x14ac:dyDescent="0.25">
      <c r="A509">
        <v>508</v>
      </c>
      <c r="C509" s="3">
        <v>2</v>
      </c>
      <c r="D509" s="5">
        <v>3</v>
      </c>
    </row>
    <row r="510" spans="1:5" x14ac:dyDescent="0.25">
      <c r="A510">
        <v>509</v>
      </c>
      <c r="B510" s="4">
        <v>1</v>
      </c>
      <c r="D510" s="5">
        <v>3</v>
      </c>
    </row>
    <row r="511" spans="1:5" x14ac:dyDescent="0.25">
      <c r="A511">
        <v>510</v>
      </c>
      <c r="B511" s="4">
        <v>1</v>
      </c>
      <c r="D511" s="5">
        <v>3</v>
      </c>
    </row>
    <row r="512" spans="1:5" x14ac:dyDescent="0.25">
      <c r="A512">
        <v>511</v>
      </c>
      <c r="B512" s="4">
        <v>1</v>
      </c>
      <c r="E512" s="2">
        <v>4</v>
      </c>
    </row>
    <row r="513" spans="1:5" x14ac:dyDescent="0.25">
      <c r="A513">
        <v>512</v>
      </c>
      <c r="B513" s="4">
        <v>1</v>
      </c>
      <c r="E513" s="2">
        <v>4</v>
      </c>
    </row>
    <row r="514" spans="1:5" x14ac:dyDescent="0.25">
      <c r="A514">
        <v>513</v>
      </c>
      <c r="B514" s="4">
        <v>1</v>
      </c>
      <c r="E514" s="2">
        <v>4</v>
      </c>
    </row>
    <row r="515" spans="1:5" x14ac:dyDescent="0.25">
      <c r="A515">
        <v>514</v>
      </c>
      <c r="B515" s="4">
        <v>1</v>
      </c>
      <c r="E515" s="2">
        <v>4</v>
      </c>
    </row>
    <row r="516" spans="1:5" x14ac:dyDescent="0.25">
      <c r="A516">
        <v>515</v>
      </c>
      <c r="B516" s="4">
        <v>1</v>
      </c>
      <c r="E516" s="2">
        <v>4</v>
      </c>
    </row>
    <row r="517" spans="1:5" x14ac:dyDescent="0.25">
      <c r="A517">
        <v>516</v>
      </c>
      <c r="B517" s="4">
        <v>1</v>
      </c>
      <c r="E517" s="2">
        <v>4</v>
      </c>
    </row>
    <row r="518" spans="1:5" x14ac:dyDescent="0.25">
      <c r="A518">
        <v>517</v>
      </c>
      <c r="B518" s="4">
        <v>1</v>
      </c>
      <c r="E518" s="2">
        <v>4</v>
      </c>
    </row>
    <row r="519" spans="1:5" x14ac:dyDescent="0.25">
      <c r="A519">
        <v>518</v>
      </c>
      <c r="B519" s="4">
        <v>1</v>
      </c>
      <c r="E519" s="2">
        <v>4</v>
      </c>
    </row>
    <row r="520" spans="1:5" x14ac:dyDescent="0.25">
      <c r="A520">
        <v>519</v>
      </c>
      <c r="B520" s="4">
        <v>1</v>
      </c>
      <c r="E520" s="2">
        <v>4</v>
      </c>
    </row>
    <row r="521" spans="1:5" x14ac:dyDescent="0.25">
      <c r="A521">
        <v>520</v>
      </c>
      <c r="B521" s="4">
        <v>1</v>
      </c>
      <c r="E521" s="2">
        <v>4</v>
      </c>
    </row>
    <row r="522" spans="1:5" x14ac:dyDescent="0.25">
      <c r="A522">
        <v>521</v>
      </c>
      <c r="B522" s="4">
        <v>1</v>
      </c>
      <c r="E522" s="2">
        <v>4</v>
      </c>
    </row>
    <row r="523" spans="1:5" x14ac:dyDescent="0.25">
      <c r="A523">
        <v>522</v>
      </c>
      <c r="E523" s="2">
        <v>4</v>
      </c>
    </row>
    <row r="524" spans="1:5" x14ac:dyDescent="0.25">
      <c r="A524">
        <v>523</v>
      </c>
      <c r="E524" s="2">
        <v>4</v>
      </c>
    </row>
    <row r="525" spans="1:5" x14ac:dyDescent="0.25">
      <c r="A525">
        <v>524</v>
      </c>
      <c r="C525" s="3">
        <v>2</v>
      </c>
    </row>
    <row r="526" spans="1:5" x14ac:dyDescent="0.25">
      <c r="A526">
        <v>525</v>
      </c>
      <c r="C526" s="3">
        <v>2</v>
      </c>
    </row>
    <row r="527" spans="1:5" x14ac:dyDescent="0.25">
      <c r="A527">
        <v>526</v>
      </c>
      <c r="C527" s="3">
        <v>2</v>
      </c>
      <c r="D527" s="5">
        <v>3</v>
      </c>
    </row>
    <row r="528" spans="1:5" x14ac:dyDescent="0.25">
      <c r="A528">
        <v>527</v>
      </c>
      <c r="C528" s="3">
        <v>2</v>
      </c>
      <c r="D528" s="5">
        <v>3</v>
      </c>
    </row>
    <row r="529" spans="1:5" x14ac:dyDescent="0.25">
      <c r="A529">
        <v>528</v>
      </c>
      <c r="C529" s="3">
        <v>2</v>
      </c>
      <c r="D529" s="5">
        <v>3</v>
      </c>
    </row>
    <row r="530" spans="1:5" x14ac:dyDescent="0.25">
      <c r="A530">
        <v>529</v>
      </c>
      <c r="C530" s="3">
        <v>2</v>
      </c>
      <c r="D530" s="5">
        <v>3</v>
      </c>
    </row>
    <row r="531" spans="1:5" x14ac:dyDescent="0.25">
      <c r="A531">
        <v>530</v>
      </c>
      <c r="C531" s="3">
        <v>2</v>
      </c>
      <c r="D531" s="5">
        <v>3</v>
      </c>
    </row>
    <row r="532" spans="1:5" x14ac:dyDescent="0.25">
      <c r="A532">
        <v>531</v>
      </c>
      <c r="C532" s="3">
        <v>2</v>
      </c>
      <c r="D532" s="5">
        <v>3</v>
      </c>
    </row>
    <row r="533" spans="1:5" x14ac:dyDescent="0.25">
      <c r="A533">
        <v>532</v>
      </c>
      <c r="C533" s="3">
        <v>2</v>
      </c>
      <c r="D533" s="5">
        <v>3</v>
      </c>
    </row>
    <row r="534" spans="1:5" x14ac:dyDescent="0.25">
      <c r="A534">
        <v>533</v>
      </c>
      <c r="C534" s="3">
        <v>2</v>
      </c>
      <c r="D534" s="5">
        <v>3</v>
      </c>
    </row>
    <row r="535" spans="1:5" x14ac:dyDescent="0.25">
      <c r="A535">
        <v>534</v>
      </c>
      <c r="C535" s="3">
        <v>2</v>
      </c>
      <c r="D535" s="5">
        <v>3</v>
      </c>
    </row>
    <row r="536" spans="1:5" x14ac:dyDescent="0.25">
      <c r="A536">
        <v>535</v>
      </c>
      <c r="C536" s="3">
        <v>2</v>
      </c>
      <c r="D536" s="5">
        <v>3</v>
      </c>
    </row>
    <row r="537" spans="1:5" x14ac:dyDescent="0.25">
      <c r="A537">
        <v>536</v>
      </c>
      <c r="C537" s="3">
        <v>2</v>
      </c>
      <c r="D537" s="5">
        <v>3</v>
      </c>
    </row>
    <row r="538" spans="1:5" x14ac:dyDescent="0.25">
      <c r="A538">
        <v>537</v>
      </c>
      <c r="D538" s="5">
        <v>3</v>
      </c>
      <c r="E538" s="2">
        <v>4</v>
      </c>
    </row>
    <row r="539" spans="1:5" x14ac:dyDescent="0.25">
      <c r="A539">
        <v>538</v>
      </c>
      <c r="B539" s="4">
        <v>1</v>
      </c>
      <c r="D539" s="5">
        <v>3</v>
      </c>
      <c r="E539" s="2">
        <v>4</v>
      </c>
    </row>
    <row r="540" spans="1:5" x14ac:dyDescent="0.25">
      <c r="A540">
        <v>539</v>
      </c>
      <c r="B540" s="4">
        <v>1</v>
      </c>
      <c r="E540" s="2">
        <v>4</v>
      </c>
    </row>
    <row r="541" spans="1:5" x14ac:dyDescent="0.25">
      <c r="A541">
        <v>540</v>
      </c>
      <c r="B541" s="4">
        <v>1</v>
      </c>
      <c r="E541" s="2">
        <v>4</v>
      </c>
    </row>
    <row r="542" spans="1:5" x14ac:dyDescent="0.25">
      <c r="A542">
        <v>541</v>
      </c>
      <c r="B542" s="4">
        <v>1</v>
      </c>
      <c r="E542" s="2">
        <v>4</v>
      </c>
    </row>
    <row r="543" spans="1:5" x14ac:dyDescent="0.25">
      <c r="A543">
        <v>542</v>
      </c>
      <c r="B543" s="4">
        <v>1</v>
      </c>
      <c r="E543" s="2">
        <v>4</v>
      </c>
    </row>
    <row r="544" spans="1:5" x14ac:dyDescent="0.25">
      <c r="A544">
        <v>543</v>
      </c>
      <c r="B544" s="4">
        <v>1</v>
      </c>
      <c r="E544" s="2">
        <v>4</v>
      </c>
    </row>
    <row r="545" spans="1:5" x14ac:dyDescent="0.25">
      <c r="A545">
        <v>544</v>
      </c>
      <c r="B545" s="4">
        <v>1</v>
      </c>
      <c r="E545" s="2">
        <v>4</v>
      </c>
    </row>
    <row r="546" spans="1:5" x14ac:dyDescent="0.25">
      <c r="A546">
        <v>545</v>
      </c>
      <c r="B546" s="4">
        <v>1</v>
      </c>
      <c r="E546" s="2">
        <v>4</v>
      </c>
    </row>
    <row r="547" spans="1:5" x14ac:dyDescent="0.25">
      <c r="A547">
        <v>546</v>
      </c>
      <c r="B547" s="4">
        <v>1</v>
      </c>
      <c r="E547" s="2">
        <v>4</v>
      </c>
    </row>
    <row r="548" spans="1:5" x14ac:dyDescent="0.25">
      <c r="A548">
        <v>547</v>
      </c>
      <c r="B548" s="4">
        <v>1</v>
      </c>
      <c r="E548" s="2">
        <v>4</v>
      </c>
    </row>
    <row r="549" spans="1:5" x14ac:dyDescent="0.25">
      <c r="A549">
        <v>548</v>
      </c>
      <c r="B549" s="4">
        <v>1</v>
      </c>
      <c r="E549" s="2">
        <v>4</v>
      </c>
    </row>
    <row r="550" spans="1:5" x14ac:dyDescent="0.25">
      <c r="A550">
        <v>549</v>
      </c>
      <c r="B550" s="4">
        <v>1</v>
      </c>
      <c r="E550" s="2">
        <v>4</v>
      </c>
    </row>
    <row r="551" spans="1:5" x14ac:dyDescent="0.25">
      <c r="A551">
        <v>550</v>
      </c>
      <c r="E551" s="2">
        <v>4</v>
      </c>
    </row>
    <row r="552" spans="1:5" x14ac:dyDescent="0.25">
      <c r="A552">
        <v>551</v>
      </c>
      <c r="E552" s="2">
        <v>4</v>
      </c>
    </row>
    <row r="553" spans="1:5" x14ac:dyDescent="0.25">
      <c r="A553">
        <v>552</v>
      </c>
      <c r="C553" s="3">
        <v>2</v>
      </c>
    </row>
    <row r="554" spans="1:5" x14ac:dyDescent="0.25">
      <c r="A554">
        <v>553</v>
      </c>
      <c r="C554" s="3">
        <v>2</v>
      </c>
    </row>
    <row r="555" spans="1:5" x14ac:dyDescent="0.25">
      <c r="A555">
        <v>554</v>
      </c>
      <c r="C555" s="3">
        <v>2</v>
      </c>
      <c r="D555" s="5">
        <v>3</v>
      </c>
    </row>
    <row r="556" spans="1:5" x14ac:dyDescent="0.25">
      <c r="A556">
        <v>555</v>
      </c>
      <c r="C556" s="3">
        <v>2</v>
      </c>
      <c r="D556" s="5">
        <v>3</v>
      </c>
    </row>
    <row r="557" spans="1:5" x14ac:dyDescent="0.25">
      <c r="A557">
        <v>556</v>
      </c>
      <c r="C557" s="3">
        <v>2</v>
      </c>
      <c r="D557" s="5">
        <v>3</v>
      </c>
    </row>
    <row r="558" spans="1:5" x14ac:dyDescent="0.25">
      <c r="A558">
        <v>557</v>
      </c>
      <c r="C558" s="3">
        <v>2</v>
      </c>
      <c r="D558" s="5">
        <v>3</v>
      </c>
    </row>
    <row r="559" spans="1:5" x14ac:dyDescent="0.25">
      <c r="A559">
        <v>558</v>
      </c>
      <c r="C559" s="3">
        <v>2</v>
      </c>
      <c r="D559" s="5">
        <v>3</v>
      </c>
    </row>
    <row r="560" spans="1:5" x14ac:dyDescent="0.25">
      <c r="A560">
        <v>559</v>
      </c>
      <c r="C560" s="3">
        <v>2</v>
      </c>
      <c r="D560" s="5">
        <v>3</v>
      </c>
    </row>
    <row r="561" spans="1:5" x14ac:dyDescent="0.25">
      <c r="A561">
        <v>560</v>
      </c>
      <c r="C561" s="3">
        <v>2</v>
      </c>
      <c r="D561" s="5">
        <v>3</v>
      </c>
    </row>
    <row r="562" spans="1:5" x14ac:dyDescent="0.25">
      <c r="A562">
        <v>561</v>
      </c>
      <c r="C562" s="3">
        <v>2</v>
      </c>
      <c r="D562" s="5">
        <v>3</v>
      </c>
    </row>
    <row r="563" spans="1:5" x14ac:dyDescent="0.25">
      <c r="A563">
        <v>562</v>
      </c>
      <c r="C563" s="3">
        <v>2</v>
      </c>
      <c r="D563" s="5">
        <v>3</v>
      </c>
    </row>
    <row r="564" spans="1:5" x14ac:dyDescent="0.25">
      <c r="A564">
        <v>563</v>
      </c>
      <c r="C564" s="3">
        <v>2</v>
      </c>
      <c r="D564" s="5">
        <v>3</v>
      </c>
      <c r="E564" s="2">
        <v>4</v>
      </c>
    </row>
    <row r="565" spans="1:5" x14ac:dyDescent="0.25">
      <c r="A565">
        <v>564</v>
      </c>
      <c r="D565" s="5">
        <v>3</v>
      </c>
      <c r="E565" s="2">
        <v>4</v>
      </c>
    </row>
    <row r="566" spans="1:5" x14ac:dyDescent="0.25">
      <c r="A566">
        <v>565</v>
      </c>
      <c r="D566" s="5">
        <v>3</v>
      </c>
      <c r="E566" s="2">
        <v>4</v>
      </c>
    </row>
    <row r="567" spans="1:5" x14ac:dyDescent="0.25">
      <c r="A567">
        <v>566</v>
      </c>
      <c r="B567" s="4">
        <v>1</v>
      </c>
      <c r="E567" s="2">
        <v>4</v>
      </c>
    </row>
    <row r="568" spans="1:5" x14ac:dyDescent="0.25">
      <c r="A568">
        <v>567</v>
      </c>
      <c r="B568" s="4">
        <v>1</v>
      </c>
      <c r="E568" s="2">
        <v>4</v>
      </c>
    </row>
    <row r="569" spans="1:5" x14ac:dyDescent="0.25">
      <c r="A569">
        <v>568</v>
      </c>
      <c r="B569" s="4">
        <v>1</v>
      </c>
      <c r="E569" s="2">
        <v>4</v>
      </c>
    </row>
    <row r="570" spans="1:5" x14ac:dyDescent="0.25">
      <c r="A570">
        <v>569</v>
      </c>
      <c r="B570" s="4">
        <v>1</v>
      </c>
      <c r="E570" s="2">
        <v>4</v>
      </c>
    </row>
    <row r="571" spans="1:5" x14ac:dyDescent="0.25">
      <c r="A571">
        <v>570</v>
      </c>
      <c r="B571" s="4">
        <v>1</v>
      </c>
      <c r="E571" s="2">
        <v>4</v>
      </c>
    </row>
    <row r="572" spans="1:5" x14ac:dyDescent="0.25">
      <c r="A572">
        <v>571</v>
      </c>
      <c r="B572" s="4">
        <v>1</v>
      </c>
      <c r="E572" s="2">
        <v>4</v>
      </c>
    </row>
    <row r="573" spans="1:5" x14ac:dyDescent="0.25">
      <c r="A573">
        <v>572</v>
      </c>
      <c r="B573" s="4">
        <v>1</v>
      </c>
      <c r="E573" s="2">
        <v>4</v>
      </c>
    </row>
    <row r="574" spans="1:5" x14ac:dyDescent="0.25">
      <c r="A574">
        <v>573</v>
      </c>
      <c r="B574" s="4">
        <v>1</v>
      </c>
      <c r="E574" s="2">
        <v>4</v>
      </c>
    </row>
    <row r="575" spans="1:5" x14ac:dyDescent="0.25">
      <c r="A575">
        <v>574</v>
      </c>
      <c r="B575" s="4">
        <v>1</v>
      </c>
      <c r="E575" s="2">
        <v>4</v>
      </c>
    </row>
    <row r="576" spans="1:5" x14ac:dyDescent="0.25">
      <c r="A576">
        <v>575</v>
      </c>
      <c r="B576" s="4">
        <v>1</v>
      </c>
      <c r="E576" s="2">
        <v>4</v>
      </c>
    </row>
    <row r="577" spans="1:5" x14ac:dyDescent="0.25">
      <c r="A577">
        <v>576</v>
      </c>
      <c r="B577" s="4">
        <v>1</v>
      </c>
      <c r="E577" s="2">
        <v>4</v>
      </c>
    </row>
    <row r="578" spans="1:5" x14ac:dyDescent="0.25">
      <c r="A578">
        <v>577</v>
      </c>
      <c r="B578" s="4">
        <v>1</v>
      </c>
      <c r="E578" s="2">
        <v>4</v>
      </c>
    </row>
    <row r="579" spans="1:5" x14ac:dyDescent="0.25">
      <c r="A579">
        <v>578</v>
      </c>
      <c r="B579" s="4">
        <v>1</v>
      </c>
    </row>
    <row r="580" spans="1:5" x14ac:dyDescent="0.25">
      <c r="A580">
        <v>579</v>
      </c>
      <c r="C580" s="3">
        <v>2</v>
      </c>
    </row>
    <row r="581" spans="1:5" x14ac:dyDescent="0.25">
      <c r="A581">
        <v>580</v>
      </c>
      <c r="C581" s="3">
        <v>2</v>
      </c>
      <c r="D581" s="5">
        <v>3</v>
      </c>
    </row>
    <row r="582" spans="1:5" x14ac:dyDescent="0.25">
      <c r="A582">
        <v>581</v>
      </c>
      <c r="C582" s="3">
        <v>2</v>
      </c>
      <c r="D582" s="5">
        <v>3</v>
      </c>
    </row>
    <row r="583" spans="1:5" x14ac:dyDescent="0.25">
      <c r="A583">
        <v>582</v>
      </c>
      <c r="C583" s="3">
        <v>2</v>
      </c>
      <c r="D583" s="5">
        <v>3</v>
      </c>
    </row>
    <row r="584" spans="1:5" x14ac:dyDescent="0.25">
      <c r="A584">
        <v>583</v>
      </c>
      <c r="C584" s="3">
        <v>2</v>
      </c>
      <c r="D584" s="5">
        <v>3</v>
      </c>
    </row>
    <row r="585" spans="1:5" x14ac:dyDescent="0.25">
      <c r="A585">
        <v>584</v>
      </c>
      <c r="C585" s="3">
        <v>2</v>
      </c>
      <c r="D585" s="5">
        <v>3</v>
      </c>
    </row>
    <row r="586" spans="1:5" x14ac:dyDescent="0.25">
      <c r="A586">
        <v>585</v>
      </c>
      <c r="C586" s="3">
        <v>2</v>
      </c>
      <c r="D586" s="5">
        <v>3</v>
      </c>
    </row>
    <row r="587" spans="1:5" x14ac:dyDescent="0.25">
      <c r="A587">
        <v>586</v>
      </c>
      <c r="C587" s="3">
        <v>2</v>
      </c>
      <c r="D587" s="5">
        <v>3</v>
      </c>
    </row>
    <row r="588" spans="1:5" x14ac:dyDescent="0.25">
      <c r="A588">
        <v>587</v>
      </c>
      <c r="C588" s="3">
        <v>2</v>
      </c>
      <c r="D588" s="5">
        <v>3</v>
      </c>
    </row>
    <row r="589" spans="1:5" x14ac:dyDescent="0.25">
      <c r="A589">
        <v>588</v>
      </c>
      <c r="C589" s="3">
        <v>2</v>
      </c>
      <c r="D589" s="5">
        <v>3</v>
      </c>
    </row>
    <row r="590" spans="1:5" x14ac:dyDescent="0.25">
      <c r="A590">
        <v>589</v>
      </c>
      <c r="C590" s="3">
        <v>2</v>
      </c>
      <c r="D590" s="5">
        <v>3</v>
      </c>
    </row>
    <row r="591" spans="1:5" x14ac:dyDescent="0.25">
      <c r="A591">
        <v>590</v>
      </c>
      <c r="C591" s="3">
        <v>2</v>
      </c>
      <c r="D591" s="5">
        <v>3</v>
      </c>
    </row>
    <row r="592" spans="1:5" x14ac:dyDescent="0.25">
      <c r="A592">
        <v>591</v>
      </c>
      <c r="C592" s="3">
        <v>2</v>
      </c>
      <c r="D592" s="5">
        <v>3</v>
      </c>
      <c r="E592" s="2">
        <v>4</v>
      </c>
    </row>
    <row r="593" spans="1:5" x14ac:dyDescent="0.25">
      <c r="A593">
        <v>592</v>
      </c>
      <c r="D593" s="5">
        <v>3</v>
      </c>
      <c r="E593" s="2">
        <v>4</v>
      </c>
    </row>
    <row r="594" spans="1:5" x14ac:dyDescent="0.25">
      <c r="A594">
        <v>593</v>
      </c>
      <c r="B594" s="4">
        <v>1</v>
      </c>
      <c r="D594" s="5">
        <v>3</v>
      </c>
      <c r="E594" s="2">
        <v>4</v>
      </c>
    </row>
    <row r="595" spans="1:5" x14ac:dyDescent="0.25">
      <c r="A595">
        <v>594</v>
      </c>
      <c r="B595" s="4">
        <v>1</v>
      </c>
      <c r="E595" s="2">
        <v>4</v>
      </c>
    </row>
    <row r="596" spans="1:5" x14ac:dyDescent="0.25">
      <c r="A596">
        <v>595</v>
      </c>
      <c r="B596" s="4">
        <v>1</v>
      </c>
      <c r="E596" s="2">
        <v>4</v>
      </c>
    </row>
    <row r="597" spans="1:5" x14ac:dyDescent="0.25">
      <c r="A597">
        <v>596</v>
      </c>
      <c r="B597" s="4">
        <v>1</v>
      </c>
      <c r="E597" s="2">
        <v>4</v>
      </c>
    </row>
    <row r="598" spans="1:5" x14ac:dyDescent="0.25">
      <c r="A598">
        <v>597</v>
      </c>
      <c r="B598" s="4">
        <v>1</v>
      </c>
      <c r="E598" s="2">
        <v>4</v>
      </c>
    </row>
    <row r="599" spans="1:5" x14ac:dyDescent="0.25">
      <c r="A599">
        <v>598</v>
      </c>
      <c r="B599" s="4">
        <v>1</v>
      </c>
      <c r="E599" s="2">
        <v>4</v>
      </c>
    </row>
    <row r="600" spans="1:5" x14ac:dyDescent="0.25">
      <c r="A600">
        <v>599</v>
      </c>
      <c r="B600" s="4">
        <v>1</v>
      </c>
      <c r="E600" s="2">
        <v>4</v>
      </c>
    </row>
    <row r="601" spans="1:5" x14ac:dyDescent="0.25">
      <c r="A601">
        <v>600</v>
      </c>
      <c r="B601" s="4">
        <v>1</v>
      </c>
      <c r="E601" s="2">
        <v>4</v>
      </c>
    </row>
    <row r="602" spans="1:5" x14ac:dyDescent="0.25">
      <c r="A602">
        <v>601</v>
      </c>
      <c r="B602" s="4">
        <v>1</v>
      </c>
      <c r="E602" s="2">
        <v>4</v>
      </c>
    </row>
    <row r="603" spans="1:5" x14ac:dyDescent="0.25">
      <c r="A603">
        <v>602</v>
      </c>
      <c r="B603" s="4">
        <v>1</v>
      </c>
      <c r="E603" s="2">
        <v>4</v>
      </c>
    </row>
    <row r="604" spans="1:5" x14ac:dyDescent="0.25">
      <c r="A604">
        <v>603</v>
      </c>
      <c r="B604" s="4">
        <v>1</v>
      </c>
      <c r="E604" s="2">
        <v>4</v>
      </c>
    </row>
    <row r="605" spans="1:5" x14ac:dyDescent="0.25">
      <c r="A605">
        <v>604</v>
      </c>
      <c r="B605" s="4">
        <v>1</v>
      </c>
      <c r="E605" s="2">
        <v>4</v>
      </c>
    </row>
    <row r="606" spans="1:5" x14ac:dyDescent="0.25">
      <c r="A606">
        <v>605</v>
      </c>
      <c r="B606" s="4">
        <v>1</v>
      </c>
      <c r="E606" s="2">
        <v>4</v>
      </c>
    </row>
    <row r="607" spans="1:5" x14ac:dyDescent="0.25">
      <c r="A607">
        <v>606</v>
      </c>
    </row>
    <row r="608" spans="1:5" x14ac:dyDescent="0.25">
      <c r="A608">
        <v>607</v>
      </c>
      <c r="C608" s="3">
        <v>2</v>
      </c>
    </row>
    <row r="609" spans="1:5" x14ac:dyDescent="0.25">
      <c r="A609">
        <v>608</v>
      </c>
      <c r="C609" s="3">
        <v>2</v>
      </c>
      <c r="D609" s="5">
        <v>3</v>
      </c>
    </row>
    <row r="610" spans="1:5" x14ac:dyDescent="0.25">
      <c r="A610">
        <v>609</v>
      </c>
      <c r="C610" s="3">
        <v>2</v>
      </c>
      <c r="D610" s="5">
        <v>3</v>
      </c>
    </row>
    <row r="611" spans="1:5" x14ac:dyDescent="0.25">
      <c r="A611">
        <v>610</v>
      </c>
      <c r="C611" s="3">
        <v>2</v>
      </c>
      <c r="D611" s="5">
        <v>3</v>
      </c>
    </row>
    <row r="612" spans="1:5" x14ac:dyDescent="0.25">
      <c r="A612">
        <v>611</v>
      </c>
      <c r="C612" s="3">
        <v>2</v>
      </c>
      <c r="D612" s="5">
        <v>3</v>
      </c>
    </row>
    <row r="613" spans="1:5" x14ac:dyDescent="0.25">
      <c r="A613">
        <v>612</v>
      </c>
      <c r="C613" s="3">
        <v>2</v>
      </c>
      <c r="D613" s="5">
        <v>3</v>
      </c>
    </row>
    <row r="614" spans="1:5" x14ac:dyDescent="0.25">
      <c r="A614">
        <v>613</v>
      </c>
      <c r="C614" s="3">
        <v>2</v>
      </c>
      <c r="D614" s="5">
        <v>3</v>
      </c>
    </row>
    <row r="615" spans="1:5" x14ac:dyDescent="0.25">
      <c r="A615">
        <v>614</v>
      </c>
      <c r="C615" s="3">
        <v>2</v>
      </c>
      <c r="D615" s="5">
        <v>3</v>
      </c>
    </row>
    <row r="616" spans="1:5" x14ac:dyDescent="0.25">
      <c r="A616">
        <v>615</v>
      </c>
      <c r="C616" s="3">
        <v>2</v>
      </c>
      <c r="D616" s="5">
        <v>3</v>
      </c>
    </row>
    <row r="617" spans="1:5" x14ac:dyDescent="0.25">
      <c r="A617">
        <v>616</v>
      </c>
      <c r="C617" s="3">
        <v>2</v>
      </c>
      <c r="D617" s="5">
        <v>3</v>
      </c>
    </row>
    <row r="618" spans="1:5" x14ac:dyDescent="0.25">
      <c r="A618">
        <v>617</v>
      </c>
      <c r="C618" s="3">
        <v>2</v>
      </c>
      <c r="D618" s="5">
        <v>3</v>
      </c>
    </row>
    <row r="619" spans="1:5" x14ac:dyDescent="0.25">
      <c r="A619">
        <v>618</v>
      </c>
      <c r="C619" s="3">
        <v>2</v>
      </c>
      <c r="D619" s="5">
        <v>3</v>
      </c>
    </row>
    <row r="620" spans="1:5" x14ac:dyDescent="0.25">
      <c r="A620">
        <v>619</v>
      </c>
      <c r="C620" s="3">
        <v>2</v>
      </c>
      <c r="D620" s="5">
        <v>3</v>
      </c>
    </row>
    <row r="621" spans="1:5" x14ac:dyDescent="0.25">
      <c r="A621">
        <v>620</v>
      </c>
      <c r="C621" s="3">
        <v>2</v>
      </c>
      <c r="D621" s="5">
        <v>3</v>
      </c>
    </row>
    <row r="622" spans="1:5" x14ac:dyDescent="0.25">
      <c r="A622">
        <v>621</v>
      </c>
      <c r="B622" s="4">
        <v>1</v>
      </c>
      <c r="D622" s="5">
        <v>3</v>
      </c>
      <c r="E622" s="2">
        <v>4</v>
      </c>
    </row>
    <row r="623" spans="1:5" x14ac:dyDescent="0.25">
      <c r="A623">
        <v>622</v>
      </c>
      <c r="B623" s="4">
        <v>1</v>
      </c>
      <c r="D623" s="5">
        <v>3</v>
      </c>
      <c r="E623" s="2">
        <v>4</v>
      </c>
    </row>
    <row r="624" spans="1:5" x14ac:dyDescent="0.25">
      <c r="A624">
        <v>623</v>
      </c>
      <c r="B624" s="4">
        <v>1</v>
      </c>
      <c r="E624" s="2">
        <v>4</v>
      </c>
    </row>
    <row r="625" spans="1:5" x14ac:dyDescent="0.25">
      <c r="A625">
        <v>624</v>
      </c>
      <c r="B625" s="4">
        <v>1</v>
      </c>
      <c r="E625" s="2">
        <v>4</v>
      </c>
    </row>
    <row r="626" spans="1:5" x14ac:dyDescent="0.25">
      <c r="A626">
        <v>625</v>
      </c>
      <c r="B626" s="4">
        <v>1</v>
      </c>
      <c r="E626" s="2">
        <v>4</v>
      </c>
    </row>
    <row r="627" spans="1:5" x14ac:dyDescent="0.25">
      <c r="A627">
        <v>626</v>
      </c>
      <c r="B627" s="4">
        <v>1</v>
      </c>
      <c r="E627" s="2">
        <v>4</v>
      </c>
    </row>
    <row r="628" spans="1:5" x14ac:dyDescent="0.25">
      <c r="A628">
        <v>627</v>
      </c>
      <c r="B628" s="4">
        <v>1</v>
      </c>
      <c r="E628" s="2">
        <v>4</v>
      </c>
    </row>
    <row r="629" spans="1:5" x14ac:dyDescent="0.25">
      <c r="A629">
        <v>628</v>
      </c>
      <c r="B629" s="4">
        <v>1</v>
      </c>
      <c r="E629" s="2">
        <v>4</v>
      </c>
    </row>
    <row r="630" spans="1:5" x14ac:dyDescent="0.25">
      <c r="A630">
        <v>629</v>
      </c>
      <c r="B630" s="4">
        <v>1</v>
      </c>
      <c r="E630" s="2">
        <v>4</v>
      </c>
    </row>
    <row r="631" spans="1:5" x14ac:dyDescent="0.25">
      <c r="A631">
        <v>630</v>
      </c>
      <c r="B631" s="4">
        <v>1</v>
      </c>
      <c r="E631" s="2">
        <v>4</v>
      </c>
    </row>
    <row r="632" spans="1:5" x14ac:dyDescent="0.25">
      <c r="A632">
        <v>631</v>
      </c>
      <c r="B632" s="4">
        <v>1</v>
      </c>
      <c r="E632" s="2">
        <v>4</v>
      </c>
    </row>
    <row r="633" spans="1:5" x14ac:dyDescent="0.25">
      <c r="A633">
        <v>632</v>
      </c>
      <c r="B633" s="4">
        <v>1</v>
      </c>
      <c r="E633" s="2">
        <v>4</v>
      </c>
    </row>
    <row r="634" spans="1:5" x14ac:dyDescent="0.25">
      <c r="A634">
        <v>633</v>
      </c>
      <c r="B634" s="4">
        <v>1</v>
      </c>
      <c r="E634" s="2">
        <v>4</v>
      </c>
    </row>
    <row r="635" spans="1:5" x14ac:dyDescent="0.25">
      <c r="A635">
        <v>634</v>
      </c>
      <c r="B635" s="4">
        <v>1</v>
      </c>
      <c r="E635" s="2">
        <v>4</v>
      </c>
    </row>
    <row r="636" spans="1:5" x14ac:dyDescent="0.25">
      <c r="A636">
        <v>635</v>
      </c>
      <c r="B636" s="4">
        <v>1</v>
      </c>
      <c r="C636" s="3">
        <v>2</v>
      </c>
      <c r="E636" s="2">
        <v>4</v>
      </c>
    </row>
    <row r="637" spans="1:5" x14ac:dyDescent="0.25">
      <c r="A637">
        <v>636</v>
      </c>
      <c r="C637" s="3">
        <v>2</v>
      </c>
      <c r="E637" s="2">
        <v>4</v>
      </c>
    </row>
    <row r="638" spans="1:5" x14ac:dyDescent="0.25">
      <c r="A638">
        <v>637</v>
      </c>
      <c r="C638" s="3">
        <v>2</v>
      </c>
    </row>
    <row r="639" spans="1:5" x14ac:dyDescent="0.25">
      <c r="A639">
        <v>638</v>
      </c>
      <c r="C639" s="3">
        <v>2</v>
      </c>
    </row>
    <row r="640" spans="1:5" x14ac:dyDescent="0.25">
      <c r="A640">
        <v>639</v>
      </c>
      <c r="C640" s="3">
        <v>2</v>
      </c>
      <c r="D640" s="5">
        <v>3</v>
      </c>
    </row>
    <row r="641" spans="1:5" x14ac:dyDescent="0.25">
      <c r="A641">
        <v>640</v>
      </c>
      <c r="C641" s="3">
        <v>2</v>
      </c>
      <c r="D641" s="5">
        <v>3</v>
      </c>
    </row>
    <row r="642" spans="1:5" x14ac:dyDescent="0.25">
      <c r="A642">
        <v>641</v>
      </c>
      <c r="C642" s="3">
        <v>2</v>
      </c>
      <c r="D642" s="5">
        <v>3</v>
      </c>
    </row>
    <row r="643" spans="1:5" x14ac:dyDescent="0.25">
      <c r="A643">
        <v>642</v>
      </c>
      <c r="C643" s="3">
        <v>2</v>
      </c>
      <c r="D643" s="5">
        <v>3</v>
      </c>
    </row>
    <row r="644" spans="1:5" x14ac:dyDescent="0.25">
      <c r="A644">
        <v>643</v>
      </c>
      <c r="C644" s="3">
        <v>2</v>
      </c>
      <c r="D644" s="5">
        <v>3</v>
      </c>
    </row>
    <row r="645" spans="1:5" x14ac:dyDescent="0.25">
      <c r="A645">
        <v>644</v>
      </c>
      <c r="C645" s="3">
        <v>2</v>
      </c>
      <c r="D645" s="5">
        <v>3</v>
      </c>
    </row>
    <row r="646" spans="1:5" x14ac:dyDescent="0.25">
      <c r="A646">
        <v>645</v>
      </c>
      <c r="C646" s="3">
        <v>2</v>
      </c>
      <c r="D646" s="5">
        <v>3</v>
      </c>
    </row>
    <row r="647" spans="1:5" x14ac:dyDescent="0.25">
      <c r="A647">
        <v>646</v>
      </c>
      <c r="C647" s="3">
        <v>2</v>
      </c>
      <c r="D647" s="5">
        <v>3</v>
      </c>
    </row>
    <row r="648" spans="1:5" x14ac:dyDescent="0.25">
      <c r="A648">
        <v>647</v>
      </c>
      <c r="C648" s="3">
        <v>2</v>
      </c>
      <c r="D648" s="5">
        <v>3</v>
      </c>
    </row>
    <row r="649" spans="1:5" x14ac:dyDescent="0.25">
      <c r="A649">
        <v>648</v>
      </c>
      <c r="C649" s="3">
        <v>2</v>
      </c>
      <c r="D649" s="5">
        <v>3</v>
      </c>
    </row>
    <row r="650" spans="1:5" x14ac:dyDescent="0.25">
      <c r="A650">
        <v>649</v>
      </c>
      <c r="C650" s="3">
        <v>2</v>
      </c>
      <c r="D650" s="5">
        <v>3</v>
      </c>
    </row>
    <row r="651" spans="1:5" x14ac:dyDescent="0.25">
      <c r="A651">
        <v>650</v>
      </c>
      <c r="C651" s="3">
        <v>2</v>
      </c>
      <c r="D651" s="5">
        <v>3</v>
      </c>
    </row>
    <row r="652" spans="1:5" x14ac:dyDescent="0.25">
      <c r="A652">
        <v>651</v>
      </c>
      <c r="B652" s="4">
        <v>1</v>
      </c>
      <c r="C652" s="3">
        <v>2</v>
      </c>
      <c r="D652" s="5">
        <v>3</v>
      </c>
      <c r="E652" s="2">
        <v>4</v>
      </c>
    </row>
    <row r="653" spans="1:5" x14ac:dyDescent="0.25">
      <c r="A653">
        <v>652</v>
      </c>
      <c r="B653" s="4">
        <v>1</v>
      </c>
      <c r="D653" s="5">
        <v>3</v>
      </c>
      <c r="E653" s="2">
        <v>4</v>
      </c>
    </row>
    <row r="654" spans="1:5" x14ac:dyDescent="0.25">
      <c r="A654">
        <v>653</v>
      </c>
      <c r="B654" s="4">
        <v>1</v>
      </c>
      <c r="D654" s="5">
        <v>3</v>
      </c>
      <c r="E654" s="2">
        <v>4</v>
      </c>
    </row>
    <row r="655" spans="1:5" x14ac:dyDescent="0.25">
      <c r="A655">
        <v>654</v>
      </c>
      <c r="B655" s="4">
        <v>1</v>
      </c>
      <c r="E655" s="2">
        <v>4</v>
      </c>
    </row>
    <row r="656" spans="1:5" x14ac:dyDescent="0.25">
      <c r="A656">
        <v>655</v>
      </c>
      <c r="B656" s="4">
        <v>1</v>
      </c>
      <c r="E656" s="2">
        <v>4</v>
      </c>
    </row>
    <row r="657" spans="1:6" x14ac:dyDescent="0.25">
      <c r="A657">
        <v>656</v>
      </c>
      <c r="B657" s="4">
        <v>1</v>
      </c>
      <c r="E657" s="2">
        <v>4</v>
      </c>
      <c r="F657" t="s">
        <v>22</v>
      </c>
    </row>
    <row r="658" spans="1:6" x14ac:dyDescent="0.25">
      <c r="A658">
        <v>657</v>
      </c>
    </row>
    <row r="659" spans="1:6" x14ac:dyDescent="0.25">
      <c r="A659">
        <v>658</v>
      </c>
      <c r="F659" t="s">
        <v>22</v>
      </c>
    </row>
    <row r="660" spans="1:6" x14ac:dyDescent="0.25">
      <c r="A660">
        <v>659</v>
      </c>
      <c r="C660" s="3">
        <v>2</v>
      </c>
      <c r="E660" s="2">
        <v>4</v>
      </c>
    </row>
    <row r="661" spans="1:6" x14ac:dyDescent="0.25">
      <c r="A661">
        <v>660</v>
      </c>
      <c r="C661" s="3">
        <v>2</v>
      </c>
      <c r="E661" s="2">
        <v>4</v>
      </c>
    </row>
    <row r="662" spans="1:6" x14ac:dyDescent="0.25">
      <c r="A662">
        <v>661</v>
      </c>
      <c r="C662" s="3">
        <v>2</v>
      </c>
      <c r="E662" s="2">
        <v>4</v>
      </c>
    </row>
    <row r="663" spans="1:6" x14ac:dyDescent="0.25">
      <c r="A663">
        <v>662</v>
      </c>
      <c r="C663" s="3">
        <v>2</v>
      </c>
      <c r="E663" s="2">
        <v>4</v>
      </c>
    </row>
    <row r="664" spans="1:6" x14ac:dyDescent="0.25">
      <c r="A664">
        <v>663</v>
      </c>
      <c r="C664" s="3">
        <v>2</v>
      </c>
      <c r="E664" s="2">
        <v>4</v>
      </c>
    </row>
    <row r="665" spans="1:6" x14ac:dyDescent="0.25">
      <c r="A665">
        <v>664</v>
      </c>
      <c r="C665" s="3">
        <v>2</v>
      </c>
      <c r="E665" s="2">
        <v>4</v>
      </c>
    </row>
    <row r="666" spans="1:6" x14ac:dyDescent="0.25">
      <c r="A666">
        <v>665</v>
      </c>
      <c r="C666" s="3">
        <v>2</v>
      </c>
      <c r="E666" s="2">
        <v>4</v>
      </c>
    </row>
    <row r="667" spans="1:6" x14ac:dyDescent="0.25">
      <c r="A667">
        <v>666</v>
      </c>
      <c r="C667" s="3">
        <v>2</v>
      </c>
      <c r="E667" s="2">
        <v>4</v>
      </c>
    </row>
    <row r="668" spans="1:6" x14ac:dyDescent="0.25">
      <c r="A668">
        <v>667</v>
      </c>
      <c r="C668" s="3">
        <v>2</v>
      </c>
      <c r="E668" s="2">
        <v>4</v>
      </c>
    </row>
    <row r="669" spans="1:6" x14ac:dyDescent="0.25">
      <c r="A669">
        <v>668</v>
      </c>
      <c r="C669" s="3">
        <v>2</v>
      </c>
      <c r="E669" s="2">
        <v>4</v>
      </c>
    </row>
    <row r="670" spans="1:6" x14ac:dyDescent="0.25">
      <c r="A670">
        <v>669</v>
      </c>
      <c r="C670" s="3">
        <v>2</v>
      </c>
      <c r="E670" s="2">
        <v>4</v>
      </c>
    </row>
    <row r="671" spans="1:6" x14ac:dyDescent="0.25">
      <c r="A671">
        <v>670</v>
      </c>
      <c r="B671" s="4">
        <v>1</v>
      </c>
      <c r="E671" s="2">
        <v>4</v>
      </c>
    </row>
    <row r="672" spans="1:6" x14ac:dyDescent="0.25">
      <c r="A672">
        <v>671</v>
      </c>
      <c r="B672" s="4">
        <v>1</v>
      </c>
      <c r="E672" s="2">
        <v>4</v>
      </c>
    </row>
    <row r="673" spans="1:5" x14ac:dyDescent="0.25">
      <c r="A673">
        <v>672</v>
      </c>
      <c r="B673" s="4">
        <v>1</v>
      </c>
    </row>
    <row r="674" spans="1:5" x14ac:dyDescent="0.25">
      <c r="A674">
        <v>673</v>
      </c>
      <c r="B674" s="4">
        <v>1</v>
      </c>
    </row>
    <row r="675" spans="1:5" x14ac:dyDescent="0.25">
      <c r="A675">
        <v>674</v>
      </c>
      <c r="B675" s="4">
        <v>1</v>
      </c>
      <c r="D675" s="5">
        <v>3</v>
      </c>
    </row>
    <row r="676" spans="1:5" x14ac:dyDescent="0.25">
      <c r="A676">
        <v>675</v>
      </c>
      <c r="B676" s="4">
        <v>1</v>
      </c>
      <c r="D676" s="5">
        <v>3</v>
      </c>
    </row>
    <row r="677" spans="1:5" x14ac:dyDescent="0.25">
      <c r="A677">
        <v>676</v>
      </c>
      <c r="B677" s="4">
        <v>1</v>
      </c>
      <c r="D677" s="5">
        <v>3</v>
      </c>
    </row>
    <row r="678" spans="1:5" x14ac:dyDescent="0.25">
      <c r="A678">
        <v>677</v>
      </c>
      <c r="B678" s="4">
        <v>1</v>
      </c>
      <c r="D678" s="5">
        <v>3</v>
      </c>
    </row>
    <row r="679" spans="1:5" x14ac:dyDescent="0.25">
      <c r="A679">
        <v>678</v>
      </c>
      <c r="B679" s="4">
        <v>1</v>
      </c>
      <c r="D679" s="5">
        <v>3</v>
      </c>
    </row>
    <row r="680" spans="1:5" x14ac:dyDescent="0.25">
      <c r="A680">
        <v>679</v>
      </c>
      <c r="B680" s="4">
        <v>1</v>
      </c>
      <c r="D680" s="5">
        <v>3</v>
      </c>
    </row>
    <row r="681" spans="1:5" x14ac:dyDescent="0.25">
      <c r="A681">
        <v>680</v>
      </c>
      <c r="B681" s="4">
        <v>1</v>
      </c>
      <c r="D681" s="5">
        <v>3</v>
      </c>
    </row>
    <row r="682" spans="1:5" x14ac:dyDescent="0.25">
      <c r="A682">
        <v>681</v>
      </c>
      <c r="B682" s="4">
        <v>1</v>
      </c>
      <c r="D682" s="5">
        <v>3</v>
      </c>
    </row>
    <row r="683" spans="1:5" x14ac:dyDescent="0.25">
      <c r="A683">
        <v>682</v>
      </c>
      <c r="D683" s="5">
        <v>3</v>
      </c>
    </row>
    <row r="684" spans="1:5" x14ac:dyDescent="0.25">
      <c r="A684">
        <v>683</v>
      </c>
      <c r="C684" s="3">
        <v>2</v>
      </c>
      <c r="D684" s="5">
        <v>3</v>
      </c>
    </row>
    <row r="685" spans="1:5" x14ac:dyDescent="0.25">
      <c r="A685">
        <v>684</v>
      </c>
      <c r="C685" s="3">
        <v>2</v>
      </c>
      <c r="D685" s="5">
        <v>3</v>
      </c>
    </row>
    <row r="686" spans="1:5" x14ac:dyDescent="0.25">
      <c r="A686">
        <v>685</v>
      </c>
      <c r="C686" s="3">
        <v>2</v>
      </c>
      <c r="D686" s="5">
        <v>3</v>
      </c>
    </row>
    <row r="687" spans="1:5" x14ac:dyDescent="0.25">
      <c r="A687">
        <v>686</v>
      </c>
      <c r="C687" s="3">
        <v>2</v>
      </c>
      <c r="D687" s="5">
        <v>3</v>
      </c>
      <c r="E687" s="2">
        <v>4</v>
      </c>
    </row>
    <row r="688" spans="1:5" x14ac:dyDescent="0.25">
      <c r="A688">
        <v>687</v>
      </c>
      <c r="C688" s="3">
        <v>2</v>
      </c>
      <c r="E688" s="2">
        <v>4</v>
      </c>
    </row>
    <row r="689" spans="1:5" x14ac:dyDescent="0.25">
      <c r="A689">
        <v>688</v>
      </c>
      <c r="C689" s="3">
        <v>2</v>
      </c>
      <c r="E689" s="2">
        <v>4</v>
      </c>
    </row>
    <row r="690" spans="1:5" x14ac:dyDescent="0.25">
      <c r="A690">
        <v>689</v>
      </c>
      <c r="C690" s="3">
        <v>2</v>
      </c>
      <c r="E690" s="2">
        <v>4</v>
      </c>
    </row>
    <row r="691" spans="1:5" x14ac:dyDescent="0.25">
      <c r="A691">
        <v>690</v>
      </c>
      <c r="C691" s="3">
        <v>2</v>
      </c>
      <c r="E691" s="2">
        <v>4</v>
      </c>
    </row>
    <row r="692" spans="1:5" x14ac:dyDescent="0.25">
      <c r="A692">
        <v>691</v>
      </c>
      <c r="C692" s="3">
        <v>2</v>
      </c>
      <c r="E692" s="2">
        <v>4</v>
      </c>
    </row>
    <row r="693" spans="1:5" x14ac:dyDescent="0.25">
      <c r="A693">
        <v>692</v>
      </c>
      <c r="C693" s="3">
        <v>2</v>
      </c>
      <c r="E693" s="2">
        <v>4</v>
      </c>
    </row>
    <row r="694" spans="1:5" x14ac:dyDescent="0.25">
      <c r="A694">
        <v>693</v>
      </c>
      <c r="C694" s="3">
        <v>2</v>
      </c>
      <c r="E694" s="2">
        <v>4</v>
      </c>
    </row>
    <row r="695" spans="1:5" x14ac:dyDescent="0.25">
      <c r="A695">
        <v>694</v>
      </c>
      <c r="E695" s="2">
        <v>4</v>
      </c>
    </row>
    <row r="696" spans="1:5" x14ac:dyDescent="0.25">
      <c r="A696">
        <v>695</v>
      </c>
      <c r="B696" s="4">
        <v>1</v>
      </c>
      <c r="E696" s="2">
        <v>4</v>
      </c>
    </row>
    <row r="697" spans="1:5" x14ac:dyDescent="0.25">
      <c r="A697">
        <v>696</v>
      </c>
      <c r="B697" s="4">
        <v>1</v>
      </c>
      <c r="E697" s="2">
        <v>4</v>
      </c>
    </row>
    <row r="698" spans="1:5" x14ac:dyDescent="0.25">
      <c r="A698">
        <v>697</v>
      </c>
      <c r="B698" s="4">
        <v>1</v>
      </c>
    </row>
    <row r="699" spans="1:5" x14ac:dyDescent="0.25">
      <c r="A699">
        <v>698</v>
      </c>
      <c r="B699" s="4">
        <v>1</v>
      </c>
    </row>
    <row r="700" spans="1:5" x14ac:dyDescent="0.25">
      <c r="A700">
        <v>699</v>
      </c>
      <c r="B700" s="4">
        <v>1</v>
      </c>
    </row>
    <row r="701" spans="1:5" x14ac:dyDescent="0.25">
      <c r="A701">
        <v>700</v>
      </c>
      <c r="B701" s="4">
        <v>1</v>
      </c>
    </row>
    <row r="702" spans="1:5" x14ac:dyDescent="0.25">
      <c r="A702">
        <v>701</v>
      </c>
      <c r="B702" s="4">
        <v>1</v>
      </c>
      <c r="D702" s="5">
        <v>3</v>
      </c>
    </row>
    <row r="703" spans="1:5" x14ac:dyDescent="0.25">
      <c r="A703">
        <v>702</v>
      </c>
      <c r="B703" s="4">
        <v>1</v>
      </c>
      <c r="D703" s="5">
        <v>3</v>
      </c>
    </row>
    <row r="704" spans="1:5" x14ac:dyDescent="0.25">
      <c r="A704">
        <v>703</v>
      </c>
      <c r="B704" s="4">
        <v>1</v>
      </c>
      <c r="D704" s="5">
        <v>3</v>
      </c>
    </row>
    <row r="705" spans="1:5" x14ac:dyDescent="0.25">
      <c r="A705">
        <v>704</v>
      </c>
      <c r="B705" s="4">
        <v>1</v>
      </c>
      <c r="D705" s="5">
        <v>3</v>
      </c>
    </row>
    <row r="706" spans="1:5" x14ac:dyDescent="0.25">
      <c r="A706">
        <v>705</v>
      </c>
      <c r="B706" s="4">
        <v>1</v>
      </c>
      <c r="D706" s="5">
        <v>3</v>
      </c>
    </row>
    <row r="707" spans="1:5" x14ac:dyDescent="0.25">
      <c r="A707">
        <v>706</v>
      </c>
      <c r="D707" s="5">
        <v>3</v>
      </c>
    </row>
    <row r="708" spans="1:5" x14ac:dyDescent="0.25">
      <c r="A708">
        <v>707</v>
      </c>
      <c r="C708" s="3">
        <v>2</v>
      </c>
      <c r="D708" s="5">
        <v>3</v>
      </c>
    </row>
    <row r="709" spans="1:5" x14ac:dyDescent="0.25">
      <c r="A709">
        <v>708</v>
      </c>
      <c r="C709" s="3">
        <v>2</v>
      </c>
      <c r="D709" s="5">
        <v>3</v>
      </c>
    </row>
    <row r="710" spans="1:5" x14ac:dyDescent="0.25">
      <c r="A710">
        <v>709</v>
      </c>
      <c r="C710" s="3">
        <v>2</v>
      </c>
      <c r="D710" s="5">
        <v>3</v>
      </c>
    </row>
    <row r="711" spans="1:5" x14ac:dyDescent="0.25">
      <c r="A711">
        <v>710</v>
      </c>
      <c r="C711" s="3">
        <v>2</v>
      </c>
      <c r="D711" s="5">
        <v>3</v>
      </c>
      <c r="E711" s="2">
        <v>4</v>
      </c>
    </row>
    <row r="712" spans="1:5" x14ac:dyDescent="0.25">
      <c r="A712">
        <v>711</v>
      </c>
      <c r="C712" s="3">
        <v>2</v>
      </c>
      <c r="D712" s="5">
        <v>3</v>
      </c>
      <c r="E712" s="2">
        <v>4</v>
      </c>
    </row>
    <row r="713" spans="1:5" x14ac:dyDescent="0.25">
      <c r="A713">
        <v>712</v>
      </c>
      <c r="C713" s="3">
        <v>2</v>
      </c>
      <c r="E713" s="2">
        <v>4</v>
      </c>
    </row>
    <row r="714" spans="1:5" x14ac:dyDescent="0.25">
      <c r="A714">
        <v>713</v>
      </c>
      <c r="C714" s="3">
        <v>2</v>
      </c>
      <c r="E714" s="2">
        <v>4</v>
      </c>
    </row>
    <row r="715" spans="1:5" x14ac:dyDescent="0.25">
      <c r="A715">
        <v>714</v>
      </c>
      <c r="C715" s="3">
        <v>2</v>
      </c>
      <c r="E715" s="2">
        <v>4</v>
      </c>
    </row>
    <row r="716" spans="1:5" x14ac:dyDescent="0.25">
      <c r="A716">
        <v>715</v>
      </c>
      <c r="C716" s="3">
        <v>2</v>
      </c>
      <c r="E716" s="2">
        <v>4</v>
      </c>
    </row>
    <row r="717" spans="1:5" x14ac:dyDescent="0.25">
      <c r="A717">
        <v>716</v>
      </c>
      <c r="C717" s="3">
        <v>2</v>
      </c>
      <c r="E717" s="2">
        <v>4</v>
      </c>
    </row>
    <row r="718" spans="1:5" x14ac:dyDescent="0.25">
      <c r="A718">
        <v>717</v>
      </c>
      <c r="E718" s="2">
        <v>4</v>
      </c>
    </row>
    <row r="719" spans="1:5" x14ac:dyDescent="0.25">
      <c r="A719">
        <v>718</v>
      </c>
      <c r="B719" s="4">
        <v>1</v>
      </c>
      <c r="E719" s="2">
        <v>4</v>
      </c>
    </row>
    <row r="720" spans="1:5" x14ac:dyDescent="0.25">
      <c r="A720">
        <v>719</v>
      </c>
      <c r="B720" s="4">
        <v>1</v>
      </c>
      <c r="E720" s="2">
        <v>4</v>
      </c>
    </row>
    <row r="721" spans="1:5" x14ac:dyDescent="0.25">
      <c r="A721">
        <v>720</v>
      </c>
      <c r="B721" s="4">
        <v>1</v>
      </c>
      <c r="E721" s="2">
        <v>4</v>
      </c>
    </row>
    <row r="722" spans="1:5" x14ac:dyDescent="0.25">
      <c r="A722">
        <v>721</v>
      </c>
      <c r="B722" s="4">
        <v>1</v>
      </c>
      <c r="E722" s="2">
        <v>4</v>
      </c>
    </row>
    <row r="723" spans="1:5" x14ac:dyDescent="0.25">
      <c r="A723">
        <v>722</v>
      </c>
      <c r="B723" s="4">
        <v>1</v>
      </c>
    </row>
    <row r="724" spans="1:5" x14ac:dyDescent="0.25">
      <c r="A724">
        <v>723</v>
      </c>
      <c r="B724" s="4">
        <v>1</v>
      </c>
    </row>
    <row r="725" spans="1:5" x14ac:dyDescent="0.25">
      <c r="A725">
        <v>724</v>
      </c>
      <c r="B725" s="4">
        <v>1</v>
      </c>
    </row>
    <row r="726" spans="1:5" x14ac:dyDescent="0.25">
      <c r="A726">
        <v>725</v>
      </c>
      <c r="B726" s="4">
        <v>1</v>
      </c>
      <c r="D726" s="5">
        <v>3</v>
      </c>
    </row>
    <row r="727" spans="1:5" x14ac:dyDescent="0.25">
      <c r="A727">
        <v>726</v>
      </c>
      <c r="B727" s="4">
        <v>1</v>
      </c>
      <c r="D727" s="5">
        <v>3</v>
      </c>
    </row>
    <row r="728" spans="1:5" x14ac:dyDescent="0.25">
      <c r="A728">
        <v>727</v>
      </c>
      <c r="B728" s="4">
        <v>1</v>
      </c>
      <c r="D728" s="5">
        <v>3</v>
      </c>
    </row>
    <row r="729" spans="1:5" x14ac:dyDescent="0.25">
      <c r="A729">
        <v>728</v>
      </c>
      <c r="B729" s="4">
        <v>1</v>
      </c>
      <c r="D729" s="5">
        <v>3</v>
      </c>
    </row>
    <row r="730" spans="1:5" x14ac:dyDescent="0.25">
      <c r="A730">
        <v>729</v>
      </c>
      <c r="B730" s="4">
        <v>1</v>
      </c>
      <c r="D730" s="5">
        <v>3</v>
      </c>
    </row>
    <row r="731" spans="1:5" x14ac:dyDescent="0.25">
      <c r="A731">
        <v>730</v>
      </c>
      <c r="C731" s="3">
        <v>2</v>
      </c>
      <c r="D731" s="5">
        <v>3</v>
      </c>
    </row>
    <row r="732" spans="1:5" x14ac:dyDescent="0.25">
      <c r="A732">
        <v>731</v>
      </c>
      <c r="C732" s="3">
        <v>2</v>
      </c>
      <c r="D732" s="5">
        <v>3</v>
      </c>
    </row>
    <row r="733" spans="1:5" x14ac:dyDescent="0.25">
      <c r="A733">
        <v>732</v>
      </c>
      <c r="C733" s="3">
        <v>2</v>
      </c>
      <c r="D733" s="5">
        <v>3</v>
      </c>
      <c r="E733" s="2">
        <v>4</v>
      </c>
    </row>
    <row r="734" spans="1:5" x14ac:dyDescent="0.25">
      <c r="A734">
        <v>733</v>
      </c>
      <c r="C734" s="3">
        <v>2</v>
      </c>
      <c r="D734" s="5">
        <v>3</v>
      </c>
      <c r="E734" s="2">
        <v>4</v>
      </c>
    </row>
    <row r="735" spans="1:5" x14ac:dyDescent="0.25">
      <c r="A735">
        <v>734</v>
      </c>
      <c r="C735" s="3">
        <v>2</v>
      </c>
      <c r="D735" s="5">
        <v>3</v>
      </c>
      <c r="E735" s="2">
        <v>4</v>
      </c>
    </row>
    <row r="736" spans="1:5" x14ac:dyDescent="0.25">
      <c r="A736">
        <v>735</v>
      </c>
      <c r="C736" s="3">
        <v>2</v>
      </c>
      <c r="E736" s="2">
        <v>4</v>
      </c>
    </row>
    <row r="737" spans="1:5" x14ac:dyDescent="0.25">
      <c r="A737">
        <v>736</v>
      </c>
      <c r="C737" s="3">
        <v>2</v>
      </c>
      <c r="E737" s="2">
        <v>4</v>
      </c>
    </row>
    <row r="738" spans="1:5" x14ac:dyDescent="0.25">
      <c r="A738">
        <v>737</v>
      </c>
      <c r="C738" s="3">
        <v>2</v>
      </c>
      <c r="E738" s="2">
        <v>4</v>
      </c>
    </row>
    <row r="739" spans="1:5" x14ac:dyDescent="0.25">
      <c r="A739">
        <v>738</v>
      </c>
      <c r="C739" s="3">
        <v>2</v>
      </c>
      <c r="E739" s="2">
        <v>4</v>
      </c>
    </row>
    <row r="740" spans="1:5" x14ac:dyDescent="0.25">
      <c r="A740">
        <v>739</v>
      </c>
      <c r="C740" s="3">
        <v>2</v>
      </c>
      <c r="E740" s="2">
        <v>4</v>
      </c>
    </row>
    <row r="741" spans="1:5" x14ac:dyDescent="0.25">
      <c r="A741">
        <v>740</v>
      </c>
      <c r="B741" s="4">
        <v>1</v>
      </c>
      <c r="E741" s="2">
        <v>4</v>
      </c>
    </row>
    <row r="742" spans="1:5" x14ac:dyDescent="0.25">
      <c r="A742">
        <v>741</v>
      </c>
      <c r="B742" s="4">
        <v>1</v>
      </c>
      <c r="E742" s="2">
        <v>4</v>
      </c>
    </row>
    <row r="743" spans="1:5" x14ac:dyDescent="0.25">
      <c r="A743">
        <v>742</v>
      </c>
      <c r="B743" s="4">
        <v>1</v>
      </c>
      <c r="E743" s="2">
        <v>4</v>
      </c>
    </row>
    <row r="744" spans="1:5" x14ac:dyDescent="0.25">
      <c r="A744">
        <v>743</v>
      </c>
      <c r="B744" s="4">
        <v>1</v>
      </c>
      <c r="E744" s="2">
        <v>4</v>
      </c>
    </row>
    <row r="745" spans="1:5" x14ac:dyDescent="0.25">
      <c r="A745">
        <v>744</v>
      </c>
      <c r="B745" s="4">
        <v>1</v>
      </c>
      <c r="E745" s="2">
        <v>4</v>
      </c>
    </row>
    <row r="746" spans="1:5" x14ac:dyDescent="0.25">
      <c r="A746">
        <v>745</v>
      </c>
      <c r="B746" s="4">
        <v>1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</row>
    <row r="749" spans="1:5" x14ac:dyDescent="0.25">
      <c r="A749">
        <v>748</v>
      </c>
      <c r="B749" s="4">
        <v>1</v>
      </c>
      <c r="D749" s="5">
        <v>3</v>
      </c>
    </row>
    <row r="750" spans="1:5" x14ac:dyDescent="0.25">
      <c r="A750">
        <v>749</v>
      </c>
      <c r="B750" s="4">
        <v>1</v>
      </c>
      <c r="D750" s="5">
        <v>3</v>
      </c>
    </row>
    <row r="751" spans="1:5" x14ac:dyDescent="0.25">
      <c r="A751">
        <v>750</v>
      </c>
      <c r="B751" s="4">
        <v>1</v>
      </c>
      <c r="D751" s="5">
        <v>3</v>
      </c>
    </row>
    <row r="752" spans="1:5" x14ac:dyDescent="0.25">
      <c r="A752">
        <v>751</v>
      </c>
      <c r="B752" s="4">
        <v>1</v>
      </c>
      <c r="D752" s="5">
        <v>3</v>
      </c>
    </row>
    <row r="753" spans="1:5" x14ac:dyDescent="0.25">
      <c r="A753">
        <v>752</v>
      </c>
      <c r="D753" s="5">
        <v>3</v>
      </c>
    </row>
    <row r="754" spans="1:5" x14ac:dyDescent="0.25">
      <c r="A754">
        <v>753</v>
      </c>
      <c r="D754" s="5">
        <v>3</v>
      </c>
    </row>
    <row r="755" spans="1:5" x14ac:dyDescent="0.25">
      <c r="A755">
        <v>754</v>
      </c>
      <c r="C755" s="3">
        <v>2</v>
      </c>
      <c r="D755" s="5">
        <v>3</v>
      </c>
    </row>
    <row r="756" spans="1:5" x14ac:dyDescent="0.25">
      <c r="A756">
        <v>755</v>
      </c>
      <c r="C756" s="3">
        <v>2</v>
      </c>
      <c r="D756" s="5">
        <v>3</v>
      </c>
    </row>
    <row r="757" spans="1:5" x14ac:dyDescent="0.25">
      <c r="A757">
        <v>756</v>
      </c>
      <c r="C757" s="3">
        <v>2</v>
      </c>
      <c r="D757" s="5">
        <v>3</v>
      </c>
    </row>
    <row r="758" spans="1:5" x14ac:dyDescent="0.25">
      <c r="A758">
        <v>757</v>
      </c>
      <c r="C758" s="3">
        <v>2</v>
      </c>
      <c r="D758" s="5">
        <v>3</v>
      </c>
    </row>
    <row r="759" spans="1:5" x14ac:dyDescent="0.25">
      <c r="A759">
        <v>758</v>
      </c>
      <c r="C759" s="3">
        <v>2</v>
      </c>
      <c r="D759" s="5">
        <v>3</v>
      </c>
    </row>
    <row r="760" spans="1:5" x14ac:dyDescent="0.25">
      <c r="A760">
        <v>759</v>
      </c>
      <c r="C760" s="3">
        <v>2</v>
      </c>
      <c r="D760" s="5">
        <v>3</v>
      </c>
    </row>
    <row r="761" spans="1:5" x14ac:dyDescent="0.25">
      <c r="A761">
        <v>760</v>
      </c>
      <c r="C761" s="3">
        <v>2</v>
      </c>
      <c r="D761" s="5">
        <v>3</v>
      </c>
    </row>
    <row r="762" spans="1:5" x14ac:dyDescent="0.25">
      <c r="A762">
        <v>761</v>
      </c>
      <c r="C762" s="3">
        <v>2</v>
      </c>
      <c r="D762" s="5">
        <v>3</v>
      </c>
    </row>
    <row r="763" spans="1:5" x14ac:dyDescent="0.25">
      <c r="A763">
        <v>762</v>
      </c>
      <c r="C763" s="3">
        <v>2</v>
      </c>
      <c r="E763" s="2">
        <v>4</v>
      </c>
    </row>
    <row r="764" spans="1:5" x14ac:dyDescent="0.25">
      <c r="A764">
        <v>763</v>
      </c>
      <c r="B764" s="4">
        <v>1</v>
      </c>
      <c r="C764" s="3">
        <v>2</v>
      </c>
      <c r="E764" s="2">
        <v>4</v>
      </c>
    </row>
    <row r="765" spans="1:5" x14ac:dyDescent="0.25">
      <c r="A765">
        <v>764</v>
      </c>
      <c r="B765" s="4">
        <v>1</v>
      </c>
      <c r="C765" s="3">
        <v>2</v>
      </c>
      <c r="E765" s="2">
        <v>4</v>
      </c>
    </row>
    <row r="766" spans="1:5" x14ac:dyDescent="0.25">
      <c r="A766">
        <v>765</v>
      </c>
      <c r="B766" s="4">
        <v>1</v>
      </c>
      <c r="E766" s="2">
        <v>4</v>
      </c>
    </row>
    <row r="767" spans="1:5" x14ac:dyDescent="0.25">
      <c r="A767">
        <v>766</v>
      </c>
      <c r="B767" s="4">
        <v>1</v>
      </c>
      <c r="E767" s="2">
        <v>4</v>
      </c>
    </row>
    <row r="768" spans="1:5" x14ac:dyDescent="0.25">
      <c r="A768">
        <v>767</v>
      </c>
      <c r="B768" s="4">
        <v>1</v>
      </c>
      <c r="E768" s="2">
        <v>4</v>
      </c>
    </row>
    <row r="769" spans="1:5" x14ac:dyDescent="0.25">
      <c r="A769">
        <v>768</v>
      </c>
      <c r="B769" s="4">
        <v>1</v>
      </c>
      <c r="E769" s="2">
        <v>4</v>
      </c>
    </row>
    <row r="770" spans="1:5" x14ac:dyDescent="0.25">
      <c r="A770">
        <v>769</v>
      </c>
      <c r="B770" s="4">
        <v>1</v>
      </c>
      <c r="E770" s="2">
        <v>4</v>
      </c>
    </row>
    <row r="771" spans="1:5" x14ac:dyDescent="0.25">
      <c r="A771">
        <v>770</v>
      </c>
      <c r="B771" s="4">
        <v>1</v>
      </c>
      <c r="E771" s="2">
        <v>4</v>
      </c>
    </row>
    <row r="772" spans="1:5" x14ac:dyDescent="0.25">
      <c r="A772">
        <v>771</v>
      </c>
      <c r="B772" s="4">
        <v>1</v>
      </c>
      <c r="E772" s="2">
        <v>4</v>
      </c>
    </row>
    <row r="773" spans="1:5" x14ac:dyDescent="0.25">
      <c r="A773">
        <v>772</v>
      </c>
      <c r="B773" s="4">
        <v>1</v>
      </c>
      <c r="E773" s="2">
        <v>4</v>
      </c>
    </row>
    <row r="774" spans="1:5" x14ac:dyDescent="0.25">
      <c r="A774">
        <v>773</v>
      </c>
      <c r="B774" s="4">
        <v>1</v>
      </c>
      <c r="E774" s="2">
        <v>4</v>
      </c>
    </row>
    <row r="775" spans="1:5" x14ac:dyDescent="0.25">
      <c r="A775">
        <v>774</v>
      </c>
      <c r="B775" s="4">
        <v>1</v>
      </c>
      <c r="E775" s="2">
        <v>4</v>
      </c>
    </row>
    <row r="776" spans="1:5" x14ac:dyDescent="0.25">
      <c r="A776">
        <v>775</v>
      </c>
      <c r="D776" s="5">
        <v>3</v>
      </c>
    </row>
    <row r="777" spans="1:5" x14ac:dyDescent="0.25">
      <c r="A777">
        <v>776</v>
      </c>
      <c r="D777" s="5">
        <v>3</v>
      </c>
    </row>
    <row r="778" spans="1:5" x14ac:dyDescent="0.25">
      <c r="A778">
        <v>777</v>
      </c>
      <c r="D778" s="5">
        <v>3</v>
      </c>
    </row>
    <row r="779" spans="1:5" x14ac:dyDescent="0.25">
      <c r="A779">
        <v>778</v>
      </c>
      <c r="C779" s="3">
        <v>2</v>
      </c>
      <c r="D779" s="5">
        <v>3</v>
      </c>
    </row>
    <row r="780" spans="1:5" x14ac:dyDescent="0.25">
      <c r="A780">
        <v>779</v>
      </c>
      <c r="C780" s="3">
        <v>2</v>
      </c>
      <c r="D780" s="5">
        <v>3</v>
      </c>
    </row>
    <row r="781" spans="1:5" x14ac:dyDescent="0.25">
      <c r="A781">
        <v>780</v>
      </c>
      <c r="C781" s="3">
        <v>2</v>
      </c>
      <c r="D781" s="5">
        <v>3</v>
      </c>
    </row>
    <row r="782" spans="1:5" x14ac:dyDescent="0.25">
      <c r="A782">
        <v>781</v>
      </c>
      <c r="C782" s="3">
        <v>2</v>
      </c>
      <c r="D782" s="5">
        <v>3</v>
      </c>
    </row>
    <row r="783" spans="1:5" x14ac:dyDescent="0.25">
      <c r="A783">
        <v>782</v>
      </c>
      <c r="C783" s="3">
        <v>2</v>
      </c>
      <c r="D783" s="5">
        <v>3</v>
      </c>
    </row>
    <row r="784" spans="1:5" x14ac:dyDescent="0.25">
      <c r="A784">
        <v>783</v>
      </c>
      <c r="C784" s="3">
        <v>2</v>
      </c>
      <c r="D784" s="5">
        <v>3</v>
      </c>
    </row>
    <row r="785" spans="1:5" x14ac:dyDescent="0.25">
      <c r="A785">
        <v>784</v>
      </c>
      <c r="C785" s="3">
        <v>2</v>
      </c>
      <c r="D785" s="5">
        <v>3</v>
      </c>
    </row>
    <row r="786" spans="1:5" x14ac:dyDescent="0.25">
      <c r="A786">
        <v>785</v>
      </c>
      <c r="C786" s="3">
        <v>2</v>
      </c>
      <c r="D786" s="5">
        <v>3</v>
      </c>
    </row>
    <row r="787" spans="1:5" x14ac:dyDescent="0.25">
      <c r="A787">
        <v>786</v>
      </c>
      <c r="C787" s="3">
        <v>2</v>
      </c>
      <c r="D787" s="5">
        <v>3</v>
      </c>
    </row>
    <row r="788" spans="1:5" x14ac:dyDescent="0.25">
      <c r="A788">
        <v>787</v>
      </c>
      <c r="C788" s="3">
        <v>2</v>
      </c>
      <c r="D788" s="5">
        <v>3</v>
      </c>
    </row>
    <row r="789" spans="1:5" x14ac:dyDescent="0.25">
      <c r="A789">
        <v>788</v>
      </c>
      <c r="C789" s="3">
        <v>2</v>
      </c>
      <c r="E789" s="2">
        <v>4</v>
      </c>
    </row>
    <row r="790" spans="1:5" x14ac:dyDescent="0.25">
      <c r="A790">
        <v>789</v>
      </c>
      <c r="C790" s="3">
        <v>2</v>
      </c>
      <c r="E790" s="2">
        <v>4</v>
      </c>
    </row>
    <row r="791" spans="1:5" x14ac:dyDescent="0.25">
      <c r="A791">
        <v>790</v>
      </c>
      <c r="B791" s="4">
        <v>1</v>
      </c>
      <c r="E791" s="2">
        <v>4</v>
      </c>
    </row>
    <row r="792" spans="1:5" x14ac:dyDescent="0.25">
      <c r="A792">
        <v>791</v>
      </c>
      <c r="B792" s="4">
        <v>1</v>
      </c>
      <c r="E792" s="2">
        <v>4</v>
      </c>
    </row>
    <row r="793" spans="1:5" x14ac:dyDescent="0.25">
      <c r="A793">
        <v>792</v>
      </c>
      <c r="B793" s="4">
        <v>1</v>
      </c>
      <c r="E793" s="2">
        <v>4</v>
      </c>
    </row>
    <row r="794" spans="1:5" x14ac:dyDescent="0.25">
      <c r="A794">
        <v>793</v>
      </c>
      <c r="B794" s="4">
        <v>1</v>
      </c>
      <c r="E794" s="2">
        <v>4</v>
      </c>
    </row>
    <row r="795" spans="1:5" x14ac:dyDescent="0.25">
      <c r="A795">
        <v>794</v>
      </c>
      <c r="B795" s="4">
        <v>1</v>
      </c>
      <c r="E795" s="2">
        <v>4</v>
      </c>
    </row>
    <row r="796" spans="1:5" x14ac:dyDescent="0.25">
      <c r="A796">
        <v>795</v>
      </c>
      <c r="B796" s="4">
        <v>1</v>
      </c>
      <c r="E796" s="2">
        <v>4</v>
      </c>
    </row>
    <row r="797" spans="1:5" x14ac:dyDescent="0.25">
      <c r="A797">
        <v>796</v>
      </c>
      <c r="B797" s="4">
        <v>1</v>
      </c>
      <c r="E797" s="2">
        <v>4</v>
      </c>
    </row>
    <row r="798" spans="1:5" x14ac:dyDescent="0.25">
      <c r="A798">
        <v>797</v>
      </c>
      <c r="B798" s="4">
        <v>1</v>
      </c>
      <c r="E798" s="2">
        <v>4</v>
      </c>
    </row>
    <row r="799" spans="1:5" x14ac:dyDescent="0.25">
      <c r="A799">
        <v>798</v>
      </c>
      <c r="B799" s="4">
        <v>1</v>
      </c>
      <c r="E799" s="2">
        <v>4</v>
      </c>
    </row>
    <row r="800" spans="1:5" x14ac:dyDescent="0.25">
      <c r="A800">
        <v>799</v>
      </c>
      <c r="B800" s="4">
        <v>1</v>
      </c>
      <c r="E800" s="2">
        <v>4</v>
      </c>
    </row>
    <row r="801" spans="1:5" x14ac:dyDescent="0.25">
      <c r="A801">
        <v>800</v>
      </c>
      <c r="B801" s="4">
        <v>1</v>
      </c>
      <c r="E801" s="2">
        <v>4</v>
      </c>
    </row>
    <row r="802" spans="1:5" x14ac:dyDescent="0.25">
      <c r="A802">
        <v>801</v>
      </c>
    </row>
    <row r="803" spans="1:5" x14ac:dyDescent="0.25">
      <c r="A803">
        <v>802</v>
      </c>
    </row>
    <row r="804" spans="1:5" x14ac:dyDescent="0.25">
      <c r="A804">
        <v>803</v>
      </c>
      <c r="C804" s="3">
        <v>2</v>
      </c>
      <c r="D804" s="5">
        <v>3</v>
      </c>
    </row>
    <row r="805" spans="1:5" x14ac:dyDescent="0.25">
      <c r="A805">
        <v>804</v>
      </c>
      <c r="C805" s="3">
        <v>2</v>
      </c>
      <c r="D805" s="5">
        <v>3</v>
      </c>
    </row>
    <row r="806" spans="1:5" x14ac:dyDescent="0.25">
      <c r="A806">
        <v>805</v>
      </c>
      <c r="C806" s="3">
        <v>2</v>
      </c>
      <c r="D806" s="5">
        <v>3</v>
      </c>
    </row>
    <row r="807" spans="1:5" x14ac:dyDescent="0.25">
      <c r="A807">
        <v>806</v>
      </c>
      <c r="C807" s="3">
        <v>2</v>
      </c>
      <c r="D807" s="5">
        <v>3</v>
      </c>
    </row>
    <row r="808" spans="1:5" x14ac:dyDescent="0.25">
      <c r="A808">
        <v>807</v>
      </c>
      <c r="C808" s="3">
        <v>2</v>
      </c>
      <c r="D808" s="5">
        <v>3</v>
      </c>
    </row>
    <row r="809" spans="1:5" x14ac:dyDescent="0.25">
      <c r="A809">
        <v>808</v>
      </c>
      <c r="C809" s="3">
        <v>2</v>
      </c>
      <c r="D809" s="5">
        <v>3</v>
      </c>
    </row>
    <row r="810" spans="1:5" x14ac:dyDescent="0.25">
      <c r="A810">
        <v>809</v>
      </c>
      <c r="C810" s="3">
        <v>2</v>
      </c>
      <c r="D810" s="5">
        <v>3</v>
      </c>
    </row>
    <row r="811" spans="1:5" x14ac:dyDescent="0.25">
      <c r="A811">
        <v>810</v>
      </c>
      <c r="C811" s="3">
        <v>2</v>
      </c>
      <c r="D811" s="5">
        <v>3</v>
      </c>
    </row>
    <row r="812" spans="1:5" x14ac:dyDescent="0.25">
      <c r="A812">
        <v>811</v>
      </c>
      <c r="C812" s="3">
        <v>2</v>
      </c>
      <c r="D812" s="5">
        <v>3</v>
      </c>
    </row>
    <row r="813" spans="1:5" x14ac:dyDescent="0.25">
      <c r="A813">
        <v>812</v>
      </c>
      <c r="C813" s="3">
        <v>2</v>
      </c>
      <c r="D813" s="5">
        <v>3</v>
      </c>
    </row>
    <row r="814" spans="1:5" x14ac:dyDescent="0.25">
      <c r="A814">
        <v>813</v>
      </c>
      <c r="C814" s="3">
        <v>2</v>
      </c>
      <c r="D814" s="5">
        <v>3</v>
      </c>
      <c r="E814" s="2">
        <v>4</v>
      </c>
    </row>
    <row r="815" spans="1:5" x14ac:dyDescent="0.25">
      <c r="A815">
        <v>814</v>
      </c>
      <c r="C815" s="3">
        <v>2</v>
      </c>
      <c r="D815" s="5">
        <v>3</v>
      </c>
      <c r="E815" s="2">
        <v>4</v>
      </c>
    </row>
    <row r="816" spans="1:5" x14ac:dyDescent="0.25">
      <c r="A816">
        <v>815</v>
      </c>
      <c r="E816" s="2">
        <v>4</v>
      </c>
    </row>
    <row r="817" spans="1:5" x14ac:dyDescent="0.25">
      <c r="A817">
        <v>816</v>
      </c>
      <c r="E817" s="2">
        <v>4</v>
      </c>
    </row>
    <row r="818" spans="1:5" x14ac:dyDescent="0.25">
      <c r="A818">
        <v>817</v>
      </c>
      <c r="B818" s="4">
        <v>1</v>
      </c>
      <c r="E818" s="2">
        <v>4</v>
      </c>
    </row>
    <row r="819" spans="1:5" x14ac:dyDescent="0.25">
      <c r="A819">
        <v>818</v>
      </c>
      <c r="B819" s="4">
        <v>1</v>
      </c>
      <c r="E819" s="2">
        <v>4</v>
      </c>
    </row>
    <row r="820" spans="1:5" x14ac:dyDescent="0.25">
      <c r="A820">
        <v>819</v>
      </c>
      <c r="B820" s="4">
        <v>1</v>
      </c>
      <c r="E820" s="2">
        <v>4</v>
      </c>
    </row>
    <row r="821" spans="1:5" x14ac:dyDescent="0.25">
      <c r="A821">
        <v>820</v>
      </c>
      <c r="B821" s="4">
        <v>1</v>
      </c>
      <c r="E821" s="2">
        <v>4</v>
      </c>
    </row>
    <row r="822" spans="1:5" x14ac:dyDescent="0.25">
      <c r="A822">
        <v>821</v>
      </c>
      <c r="B822" s="4">
        <v>1</v>
      </c>
      <c r="E822" s="2">
        <v>4</v>
      </c>
    </row>
    <row r="823" spans="1:5" x14ac:dyDescent="0.25">
      <c r="A823">
        <v>822</v>
      </c>
      <c r="B823" s="4">
        <v>1</v>
      </c>
      <c r="E823" s="2">
        <v>4</v>
      </c>
    </row>
    <row r="824" spans="1:5" x14ac:dyDescent="0.25">
      <c r="A824">
        <v>823</v>
      </c>
      <c r="B824" s="4">
        <v>1</v>
      </c>
      <c r="E824" s="2">
        <v>4</v>
      </c>
    </row>
    <row r="825" spans="1:5" x14ac:dyDescent="0.25">
      <c r="A825">
        <v>824</v>
      </c>
      <c r="B825" s="4">
        <v>1</v>
      </c>
      <c r="E825" s="2">
        <v>4</v>
      </c>
    </row>
    <row r="826" spans="1:5" x14ac:dyDescent="0.25">
      <c r="A826">
        <v>825</v>
      </c>
      <c r="B826" s="4">
        <v>1</v>
      </c>
      <c r="E826" s="2">
        <v>4</v>
      </c>
    </row>
    <row r="827" spans="1:5" x14ac:dyDescent="0.25">
      <c r="A827">
        <v>826</v>
      </c>
      <c r="B827" s="4">
        <v>1</v>
      </c>
    </row>
    <row r="828" spans="1:5" x14ac:dyDescent="0.25">
      <c r="A828">
        <v>827</v>
      </c>
      <c r="B828" s="4">
        <v>1</v>
      </c>
    </row>
    <row r="829" spans="1:5" x14ac:dyDescent="0.25">
      <c r="A829">
        <v>828</v>
      </c>
    </row>
    <row r="830" spans="1:5" x14ac:dyDescent="0.25">
      <c r="A830">
        <v>829</v>
      </c>
      <c r="C830" s="3">
        <v>2</v>
      </c>
      <c r="D830" s="5">
        <v>3</v>
      </c>
    </row>
    <row r="831" spans="1:5" x14ac:dyDescent="0.25">
      <c r="A831">
        <v>830</v>
      </c>
      <c r="C831" s="3">
        <v>2</v>
      </c>
      <c r="D831" s="5">
        <v>3</v>
      </c>
    </row>
    <row r="832" spans="1:5" x14ac:dyDescent="0.25">
      <c r="A832">
        <v>831</v>
      </c>
      <c r="C832" s="3">
        <v>2</v>
      </c>
      <c r="D832" s="5">
        <v>3</v>
      </c>
    </row>
    <row r="833" spans="1:5" x14ac:dyDescent="0.25">
      <c r="A833">
        <v>832</v>
      </c>
      <c r="C833" s="3">
        <v>2</v>
      </c>
      <c r="D833" s="5">
        <v>3</v>
      </c>
    </row>
    <row r="834" spans="1:5" x14ac:dyDescent="0.25">
      <c r="A834">
        <v>833</v>
      </c>
      <c r="C834" s="3">
        <v>2</v>
      </c>
      <c r="D834" s="5">
        <v>3</v>
      </c>
    </row>
    <row r="835" spans="1:5" x14ac:dyDescent="0.25">
      <c r="A835">
        <v>834</v>
      </c>
      <c r="C835" s="3">
        <v>2</v>
      </c>
      <c r="D835" s="5">
        <v>3</v>
      </c>
    </row>
    <row r="836" spans="1:5" x14ac:dyDescent="0.25">
      <c r="A836">
        <v>835</v>
      </c>
      <c r="C836" s="3">
        <v>2</v>
      </c>
      <c r="D836" s="5">
        <v>3</v>
      </c>
    </row>
    <row r="837" spans="1:5" x14ac:dyDescent="0.25">
      <c r="A837">
        <v>836</v>
      </c>
      <c r="C837" s="3">
        <v>2</v>
      </c>
      <c r="D837" s="5">
        <v>3</v>
      </c>
    </row>
    <row r="838" spans="1:5" x14ac:dyDescent="0.25">
      <c r="A838">
        <v>837</v>
      </c>
      <c r="C838" s="3">
        <v>2</v>
      </c>
      <c r="D838" s="5">
        <v>3</v>
      </c>
    </row>
    <row r="839" spans="1:5" x14ac:dyDescent="0.25">
      <c r="A839">
        <v>838</v>
      </c>
      <c r="C839" s="3">
        <v>2</v>
      </c>
      <c r="D839" s="5">
        <v>3</v>
      </c>
      <c r="E839" s="2">
        <v>4</v>
      </c>
    </row>
    <row r="840" spans="1:5" x14ac:dyDescent="0.25">
      <c r="A840">
        <v>839</v>
      </c>
      <c r="C840" s="3">
        <v>2</v>
      </c>
      <c r="D840" s="5">
        <v>3</v>
      </c>
      <c r="E840" s="2">
        <v>4</v>
      </c>
    </row>
    <row r="841" spans="1:5" x14ac:dyDescent="0.25">
      <c r="A841">
        <v>840</v>
      </c>
      <c r="C841" s="3">
        <v>2</v>
      </c>
      <c r="E841" s="2">
        <v>4</v>
      </c>
    </row>
    <row r="842" spans="1:5" x14ac:dyDescent="0.25">
      <c r="A842">
        <v>841</v>
      </c>
      <c r="E842" s="2">
        <v>4</v>
      </c>
    </row>
    <row r="843" spans="1:5" x14ac:dyDescent="0.25">
      <c r="A843">
        <v>842</v>
      </c>
      <c r="B843" s="4">
        <v>1</v>
      </c>
      <c r="E843" s="2">
        <v>4</v>
      </c>
    </row>
    <row r="844" spans="1:5" x14ac:dyDescent="0.25">
      <c r="A844">
        <v>843</v>
      </c>
      <c r="B844" s="4">
        <v>1</v>
      </c>
      <c r="E844" s="2">
        <v>4</v>
      </c>
    </row>
    <row r="845" spans="1:5" x14ac:dyDescent="0.25">
      <c r="A845">
        <v>844</v>
      </c>
      <c r="B845" s="4">
        <v>1</v>
      </c>
      <c r="E845" s="2">
        <v>4</v>
      </c>
    </row>
    <row r="846" spans="1:5" x14ac:dyDescent="0.25">
      <c r="A846">
        <v>845</v>
      </c>
      <c r="B846" s="4">
        <v>1</v>
      </c>
      <c r="E846" s="2">
        <v>4</v>
      </c>
    </row>
    <row r="847" spans="1:5" x14ac:dyDescent="0.25">
      <c r="A847">
        <v>846</v>
      </c>
      <c r="B847" s="4">
        <v>1</v>
      </c>
      <c r="E847" s="2">
        <v>4</v>
      </c>
    </row>
    <row r="848" spans="1:5" x14ac:dyDescent="0.25">
      <c r="A848">
        <v>847</v>
      </c>
      <c r="B848" s="4">
        <v>1</v>
      </c>
      <c r="E848" s="2">
        <v>4</v>
      </c>
    </row>
    <row r="849" spans="1:5" x14ac:dyDescent="0.25">
      <c r="A849">
        <v>848</v>
      </c>
      <c r="B849" s="4">
        <v>1</v>
      </c>
      <c r="E849" s="2">
        <v>4</v>
      </c>
    </row>
    <row r="850" spans="1:5" x14ac:dyDescent="0.25">
      <c r="A850">
        <v>849</v>
      </c>
      <c r="B850" s="4">
        <v>1</v>
      </c>
      <c r="E850" s="2">
        <v>4</v>
      </c>
    </row>
    <row r="851" spans="1:5" x14ac:dyDescent="0.25">
      <c r="A851">
        <v>850</v>
      </c>
      <c r="B851" s="4">
        <v>1</v>
      </c>
      <c r="E851" s="2">
        <v>4</v>
      </c>
    </row>
    <row r="852" spans="1:5" x14ac:dyDescent="0.25">
      <c r="A852">
        <v>851</v>
      </c>
      <c r="B852" s="4">
        <v>1</v>
      </c>
      <c r="E852" s="2">
        <v>4</v>
      </c>
    </row>
    <row r="853" spans="1:5" x14ac:dyDescent="0.25">
      <c r="A853">
        <v>852</v>
      </c>
      <c r="B853" s="4">
        <v>1</v>
      </c>
      <c r="E853" s="2">
        <v>4</v>
      </c>
    </row>
    <row r="854" spans="1:5" x14ac:dyDescent="0.25">
      <c r="A854">
        <v>853</v>
      </c>
      <c r="B854" s="4">
        <v>1</v>
      </c>
    </row>
    <row r="855" spans="1:5" x14ac:dyDescent="0.25">
      <c r="A855">
        <v>854</v>
      </c>
      <c r="B855" s="4">
        <v>1</v>
      </c>
      <c r="C855" s="3">
        <v>2</v>
      </c>
      <c r="D855" s="5">
        <v>3</v>
      </c>
    </row>
    <row r="856" spans="1:5" x14ac:dyDescent="0.25">
      <c r="A856">
        <v>855</v>
      </c>
      <c r="C856" s="3">
        <v>2</v>
      </c>
      <c r="D856" s="5">
        <v>3</v>
      </c>
    </row>
    <row r="857" spans="1:5" x14ac:dyDescent="0.25">
      <c r="A857">
        <v>856</v>
      </c>
      <c r="C857" s="3">
        <v>2</v>
      </c>
      <c r="D857" s="5">
        <v>3</v>
      </c>
    </row>
    <row r="858" spans="1:5" x14ac:dyDescent="0.25">
      <c r="A858">
        <v>857</v>
      </c>
      <c r="C858" s="3">
        <v>2</v>
      </c>
      <c r="D858" s="5">
        <v>3</v>
      </c>
    </row>
    <row r="859" spans="1:5" x14ac:dyDescent="0.25">
      <c r="A859">
        <v>858</v>
      </c>
      <c r="C859" s="3">
        <v>2</v>
      </c>
      <c r="D859" s="5">
        <v>3</v>
      </c>
    </row>
    <row r="860" spans="1:5" x14ac:dyDescent="0.25">
      <c r="A860">
        <v>859</v>
      </c>
      <c r="C860" s="3">
        <v>2</v>
      </c>
      <c r="D860" s="5">
        <v>3</v>
      </c>
    </row>
    <row r="861" spans="1:5" x14ac:dyDescent="0.25">
      <c r="A861">
        <v>860</v>
      </c>
      <c r="C861" s="3">
        <v>2</v>
      </c>
      <c r="D861" s="5">
        <v>3</v>
      </c>
    </row>
    <row r="862" spans="1:5" x14ac:dyDescent="0.25">
      <c r="A862">
        <v>861</v>
      </c>
      <c r="C862" s="3">
        <v>2</v>
      </c>
      <c r="D862" s="5">
        <v>3</v>
      </c>
    </row>
    <row r="863" spans="1:5" x14ac:dyDescent="0.25">
      <c r="A863">
        <v>862</v>
      </c>
      <c r="C863" s="3">
        <v>2</v>
      </c>
      <c r="D863" s="5">
        <v>3</v>
      </c>
    </row>
    <row r="864" spans="1:5" x14ac:dyDescent="0.25">
      <c r="A864">
        <v>863</v>
      </c>
      <c r="C864" s="3">
        <v>2</v>
      </c>
      <c r="D864" s="5">
        <v>3</v>
      </c>
    </row>
    <row r="865" spans="1:5" x14ac:dyDescent="0.25">
      <c r="A865">
        <v>864</v>
      </c>
      <c r="C865" s="3">
        <v>2</v>
      </c>
      <c r="D865" s="5">
        <v>3</v>
      </c>
    </row>
    <row r="866" spans="1:5" x14ac:dyDescent="0.25">
      <c r="A866">
        <v>865</v>
      </c>
      <c r="C866" s="3">
        <v>2</v>
      </c>
      <c r="D866" s="5">
        <v>3</v>
      </c>
    </row>
    <row r="867" spans="1:5" x14ac:dyDescent="0.25">
      <c r="A867">
        <v>866</v>
      </c>
      <c r="B867" s="4">
        <v>1</v>
      </c>
      <c r="C867" s="3">
        <v>2</v>
      </c>
      <c r="D867" s="5">
        <v>3</v>
      </c>
    </row>
    <row r="868" spans="1:5" x14ac:dyDescent="0.25">
      <c r="A868">
        <v>867</v>
      </c>
      <c r="B868" s="4">
        <v>1</v>
      </c>
      <c r="D868" s="5">
        <v>3</v>
      </c>
      <c r="E868" s="2">
        <v>4</v>
      </c>
    </row>
    <row r="869" spans="1:5" x14ac:dyDescent="0.25">
      <c r="A869">
        <v>868</v>
      </c>
      <c r="B869" s="4">
        <v>1</v>
      </c>
      <c r="E869" s="2">
        <v>4</v>
      </c>
    </row>
    <row r="870" spans="1:5" x14ac:dyDescent="0.25">
      <c r="A870">
        <v>869</v>
      </c>
      <c r="B870" s="4">
        <v>1</v>
      </c>
      <c r="E870" s="2">
        <v>4</v>
      </c>
    </row>
    <row r="871" spans="1:5" x14ac:dyDescent="0.25">
      <c r="A871">
        <v>870</v>
      </c>
      <c r="B871" s="4">
        <v>1</v>
      </c>
      <c r="E871" s="2">
        <v>4</v>
      </c>
    </row>
    <row r="872" spans="1:5" x14ac:dyDescent="0.25">
      <c r="A872">
        <v>871</v>
      </c>
      <c r="B872" s="4">
        <v>1</v>
      </c>
      <c r="E872" s="2">
        <v>4</v>
      </c>
    </row>
    <row r="873" spans="1:5" x14ac:dyDescent="0.25">
      <c r="A873">
        <v>872</v>
      </c>
      <c r="B873" s="4">
        <v>1</v>
      </c>
      <c r="E873" s="2">
        <v>4</v>
      </c>
    </row>
    <row r="874" spans="1:5" x14ac:dyDescent="0.25">
      <c r="A874">
        <v>873</v>
      </c>
      <c r="B874" s="4">
        <v>1</v>
      </c>
      <c r="E874" s="2">
        <v>4</v>
      </c>
    </row>
    <row r="875" spans="1:5" x14ac:dyDescent="0.25">
      <c r="A875">
        <v>874</v>
      </c>
      <c r="B875" s="4">
        <v>1</v>
      </c>
      <c r="E875" s="2">
        <v>4</v>
      </c>
    </row>
    <row r="876" spans="1:5" x14ac:dyDescent="0.25">
      <c r="A876">
        <v>875</v>
      </c>
      <c r="B876" s="4">
        <v>1</v>
      </c>
      <c r="E876" s="2">
        <v>4</v>
      </c>
    </row>
    <row r="877" spans="1:5" x14ac:dyDescent="0.25">
      <c r="A877">
        <v>876</v>
      </c>
      <c r="B877" s="4">
        <v>1</v>
      </c>
      <c r="E877" s="2">
        <v>4</v>
      </c>
    </row>
    <row r="878" spans="1:5" x14ac:dyDescent="0.25">
      <c r="A878">
        <v>877</v>
      </c>
      <c r="B878" s="4">
        <v>1</v>
      </c>
      <c r="E878" s="2">
        <v>4</v>
      </c>
    </row>
    <row r="879" spans="1:5" x14ac:dyDescent="0.25">
      <c r="A879">
        <v>878</v>
      </c>
      <c r="B879" s="4">
        <v>1</v>
      </c>
      <c r="E879" s="2">
        <v>4</v>
      </c>
    </row>
    <row r="880" spans="1:5" x14ac:dyDescent="0.25">
      <c r="A880">
        <v>879</v>
      </c>
      <c r="B880" s="4">
        <v>1</v>
      </c>
      <c r="E880" s="2">
        <v>4</v>
      </c>
    </row>
    <row r="881" spans="1:5" x14ac:dyDescent="0.25">
      <c r="A881">
        <v>880</v>
      </c>
      <c r="C881" s="3">
        <v>2</v>
      </c>
      <c r="E881" s="2">
        <v>4</v>
      </c>
    </row>
    <row r="882" spans="1:5" x14ac:dyDescent="0.25">
      <c r="A882">
        <v>881</v>
      </c>
      <c r="C882" s="3">
        <v>2</v>
      </c>
      <c r="E882" s="2">
        <v>4</v>
      </c>
    </row>
    <row r="883" spans="1:5" x14ac:dyDescent="0.25">
      <c r="A883">
        <v>882</v>
      </c>
      <c r="C883" s="3">
        <v>2</v>
      </c>
    </row>
    <row r="884" spans="1:5" x14ac:dyDescent="0.25">
      <c r="A884">
        <v>883</v>
      </c>
      <c r="C884" s="3">
        <v>2</v>
      </c>
      <c r="D884" s="5">
        <v>3</v>
      </c>
    </row>
    <row r="885" spans="1:5" x14ac:dyDescent="0.25">
      <c r="A885">
        <v>884</v>
      </c>
      <c r="C885" s="3">
        <v>2</v>
      </c>
      <c r="D885" s="5">
        <v>3</v>
      </c>
    </row>
    <row r="886" spans="1:5" x14ac:dyDescent="0.25">
      <c r="A886">
        <v>885</v>
      </c>
      <c r="C886" s="3">
        <v>2</v>
      </c>
      <c r="D886" s="5">
        <v>3</v>
      </c>
    </row>
    <row r="887" spans="1:5" x14ac:dyDescent="0.25">
      <c r="A887">
        <v>886</v>
      </c>
      <c r="C887" s="3">
        <v>2</v>
      </c>
      <c r="D887" s="5">
        <v>3</v>
      </c>
    </row>
    <row r="888" spans="1:5" x14ac:dyDescent="0.25">
      <c r="A888">
        <v>887</v>
      </c>
      <c r="C888" s="3">
        <v>2</v>
      </c>
      <c r="D888" s="5">
        <v>3</v>
      </c>
    </row>
    <row r="889" spans="1:5" x14ac:dyDescent="0.25">
      <c r="A889">
        <v>888</v>
      </c>
      <c r="C889" s="3">
        <v>2</v>
      </c>
      <c r="D889" s="5">
        <v>3</v>
      </c>
    </row>
    <row r="890" spans="1:5" x14ac:dyDescent="0.25">
      <c r="A890">
        <v>889</v>
      </c>
      <c r="C890" s="3">
        <v>2</v>
      </c>
      <c r="D890" s="5">
        <v>3</v>
      </c>
    </row>
    <row r="891" spans="1:5" x14ac:dyDescent="0.25">
      <c r="A891">
        <v>890</v>
      </c>
      <c r="C891" s="3">
        <v>2</v>
      </c>
      <c r="D891" s="5">
        <v>3</v>
      </c>
    </row>
    <row r="892" spans="1:5" x14ac:dyDescent="0.25">
      <c r="A892">
        <v>891</v>
      </c>
      <c r="C892" s="3">
        <v>2</v>
      </c>
      <c r="D892" s="5">
        <v>3</v>
      </c>
    </row>
    <row r="893" spans="1:5" x14ac:dyDescent="0.25">
      <c r="A893">
        <v>892</v>
      </c>
      <c r="C893" s="3">
        <v>2</v>
      </c>
      <c r="D893" s="5">
        <v>3</v>
      </c>
    </row>
    <row r="894" spans="1:5" x14ac:dyDescent="0.25">
      <c r="A894">
        <v>893</v>
      </c>
      <c r="C894" s="3">
        <v>2</v>
      </c>
      <c r="D894" s="5">
        <v>3</v>
      </c>
    </row>
    <row r="895" spans="1:5" x14ac:dyDescent="0.25">
      <c r="A895">
        <v>894</v>
      </c>
      <c r="C895" s="3">
        <v>2</v>
      </c>
      <c r="D895" s="5">
        <v>3</v>
      </c>
    </row>
    <row r="896" spans="1:5" x14ac:dyDescent="0.25">
      <c r="A896">
        <v>895</v>
      </c>
      <c r="B896" s="4">
        <v>1</v>
      </c>
      <c r="C896" s="3">
        <v>2</v>
      </c>
      <c r="D896" s="5">
        <v>3</v>
      </c>
      <c r="E896" s="2">
        <v>4</v>
      </c>
    </row>
    <row r="897" spans="1:5" x14ac:dyDescent="0.25">
      <c r="A897">
        <v>896</v>
      </c>
      <c r="B897" s="4">
        <v>1</v>
      </c>
      <c r="D897" s="5">
        <v>3</v>
      </c>
      <c r="E897" s="2">
        <v>4</v>
      </c>
    </row>
    <row r="898" spans="1:5" x14ac:dyDescent="0.25">
      <c r="A898">
        <v>897</v>
      </c>
      <c r="B898" s="4">
        <v>1</v>
      </c>
      <c r="D898" s="5">
        <v>3</v>
      </c>
      <c r="E898" s="2">
        <v>4</v>
      </c>
    </row>
    <row r="899" spans="1:5" x14ac:dyDescent="0.25">
      <c r="A899">
        <v>898</v>
      </c>
      <c r="B899" s="4">
        <v>1</v>
      </c>
      <c r="D899" s="5">
        <v>3</v>
      </c>
      <c r="E899" s="2">
        <v>4</v>
      </c>
    </row>
    <row r="900" spans="1:5" x14ac:dyDescent="0.25">
      <c r="A900">
        <v>899</v>
      </c>
      <c r="B900" s="4">
        <v>1</v>
      </c>
      <c r="E900" s="2">
        <v>4</v>
      </c>
    </row>
    <row r="901" spans="1:5" x14ac:dyDescent="0.25">
      <c r="A901">
        <v>900</v>
      </c>
      <c r="B901" s="4">
        <v>1</v>
      </c>
      <c r="E901" s="2">
        <v>4</v>
      </c>
    </row>
    <row r="902" spans="1:5" x14ac:dyDescent="0.25">
      <c r="A902">
        <v>901</v>
      </c>
      <c r="B902" s="4">
        <v>1</v>
      </c>
      <c r="E902" s="2">
        <v>4</v>
      </c>
    </row>
    <row r="903" spans="1:5" x14ac:dyDescent="0.25">
      <c r="A903">
        <v>902</v>
      </c>
      <c r="B903" s="4">
        <v>1</v>
      </c>
      <c r="E903" s="2">
        <v>4</v>
      </c>
    </row>
    <row r="904" spans="1:5" x14ac:dyDescent="0.25">
      <c r="A904">
        <v>903</v>
      </c>
      <c r="B904" s="4">
        <v>1</v>
      </c>
      <c r="E904" s="2">
        <v>4</v>
      </c>
    </row>
    <row r="905" spans="1:5" x14ac:dyDescent="0.25">
      <c r="A905">
        <v>904</v>
      </c>
      <c r="B905" s="4">
        <v>1</v>
      </c>
      <c r="E905" s="2">
        <v>4</v>
      </c>
    </row>
    <row r="906" spans="1:5" x14ac:dyDescent="0.25">
      <c r="A906">
        <v>905</v>
      </c>
      <c r="B906" s="4">
        <v>1</v>
      </c>
      <c r="E906" s="2">
        <v>4</v>
      </c>
    </row>
    <row r="907" spans="1:5" x14ac:dyDescent="0.25">
      <c r="A907">
        <v>906</v>
      </c>
      <c r="B907" s="4">
        <v>1</v>
      </c>
      <c r="E907" s="2">
        <v>4</v>
      </c>
    </row>
    <row r="908" spans="1:5" x14ac:dyDescent="0.25">
      <c r="A908">
        <v>907</v>
      </c>
      <c r="B908" s="4">
        <v>1</v>
      </c>
      <c r="E908" s="2">
        <v>4</v>
      </c>
    </row>
    <row r="909" spans="1:5" x14ac:dyDescent="0.25">
      <c r="A909">
        <v>908</v>
      </c>
      <c r="B909" s="4">
        <v>1</v>
      </c>
      <c r="E909" s="2">
        <v>4</v>
      </c>
    </row>
    <row r="910" spans="1:5" x14ac:dyDescent="0.25">
      <c r="A910">
        <v>909</v>
      </c>
      <c r="B910" s="4">
        <v>1</v>
      </c>
      <c r="E910" s="2">
        <v>4</v>
      </c>
    </row>
    <row r="911" spans="1:5" x14ac:dyDescent="0.25">
      <c r="A911">
        <v>910</v>
      </c>
      <c r="B911" s="4">
        <v>1</v>
      </c>
      <c r="E911" s="2">
        <v>4</v>
      </c>
    </row>
    <row r="912" spans="1:5" x14ac:dyDescent="0.25">
      <c r="A912">
        <v>911</v>
      </c>
      <c r="B912" s="4">
        <v>1</v>
      </c>
      <c r="E912" s="2">
        <v>4</v>
      </c>
    </row>
    <row r="913" spans="1:5" x14ac:dyDescent="0.25">
      <c r="A913">
        <v>912</v>
      </c>
      <c r="B913" s="4">
        <v>1</v>
      </c>
      <c r="C913" s="3">
        <v>2</v>
      </c>
      <c r="E913" s="2">
        <v>4</v>
      </c>
    </row>
    <row r="914" spans="1:5" x14ac:dyDescent="0.25">
      <c r="A914">
        <v>913</v>
      </c>
      <c r="C914" s="3">
        <v>2</v>
      </c>
      <c r="E914" s="2">
        <v>4</v>
      </c>
    </row>
    <row r="915" spans="1:5" x14ac:dyDescent="0.25">
      <c r="A915">
        <v>914</v>
      </c>
      <c r="C915" s="3">
        <v>2</v>
      </c>
      <c r="D915" s="5">
        <v>3</v>
      </c>
      <c r="E915" s="2">
        <v>4</v>
      </c>
    </row>
    <row r="916" spans="1:5" x14ac:dyDescent="0.25">
      <c r="A916">
        <v>915</v>
      </c>
      <c r="C916" s="3">
        <v>2</v>
      </c>
      <c r="D916" s="5">
        <v>3</v>
      </c>
    </row>
    <row r="917" spans="1:5" x14ac:dyDescent="0.25">
      <c r="A917">
        <v>916</v>
      </c>
      <c r="C917" s="3">
        <v>2</v>
      </c>
      <c r="D917" s="5">
        <v>3</v>
      </c>
    </row>
    <row r="918" spans="1:5" x14ac:dyDescent="0.25">
      <c r="A918">
        <v>917</v>
      </c>
      <c r="C918" s="3">
        <v>2</v>
      </c>
      <c r="D918" s="5">
        <v>3</v>
      </c>
    </row>
    <row r="919" spans="1:5" x14ac:dyDescent="0.25">
      <c r="A919">
        <v>918</v>
      </c>
      <c r="C919" s="3">
        <v>2</v>
      </c>
      <c r="D919" s="5">
        <v>3</v>
      </c>
    </row>
    <row r="920" spans="1:5" x14ac:dyDescent="0.25">
      <c r="A920">
        <v>919</v>
      </c>
      <c r="C920" s="3">
        <v>2</v>
      </c>
      <c r="D920" s="5">
        <v>3</v>
      </c>
    </row>
    <row r="921" spans="1:5" x14ac:dyDescent="0.25">
      <c r="A921">
        <v>920</v>
      </c>
      <c r="C921" s="3">
        <v>2</v>
      </c>
      <c r="D921" s="5">
        <v>3</v>
      </c>
    </row>
    <row r="922" spans="1:5" x14ac:dyDescent="0.25">
      <c r="A922">
        <v>921</v>
      </c>
      <c r="C922" s="3">
        <v>2</v>
      </c>
      <c r="D922" s="5">
        <v>3</v>
      </c>
    </row>
    <row r="923" spans="1:5" x14ac:dyDescent="0.25">
      <c r="A923">
        <v>922</v>
      </c>
      <c r="C923" s="3">
        <v>2</v>
      </c>
      <c r="D923" s="5">
        <v>3</v>
      </c>
    </row>
    <row r="924" spans="1:5" x14ac:dyDescent="0.25">
      <c r="A924">
        <v>923</v>
      </c>
      <c r="C924" s="3">
        <v>2</v>
      </c>
      <c r="D924" s="5">
        <v>3</v>
      </c>
    </row>
    <row r="925" spans="1:5" x14ac:dyDescent="0.25">
      <c r="A925">
        <v>924</v>
      </c>
      <c r="C925" s="3">
        <v>2</v>
      </c>
      <c r="D925" s="5">
        <v>3</v>
      </c>
    </row>
    <row r="926" spans="1:5" x14ac:dyDescent="0.25">
      <c r="A926">
        <v>925</v>
      </c>
      <c r="C926" s="3">
        <v>2</v>
      </c>
      <c r="D926" s="5">
        <v>3</v>
      </c>
    </row>
    <row r="927" spans="1:5" x14ac:dyDescent="0.25">
      <c r="A927">
        <v>926</v>
      </c>
      <c r="C927" s="3">
        <v>2</v>
      </c>
      <c r="D927" s="5">
        <v>3</v>
      </c>
    </row>
    <row r="928" spans="1:5" x14ac:dyDescent="0.25">
      <c r="A928">
        <v>927</v>
      </c>
      <c r="B928" s="4">
        <v>1</v>
      </c>
      <c r="C928" s="3">
        <v>2</v>
      </c>
      <c r="D928" s="5">
        <v>3</v>
      </c>
    </row>
    <row r="929" spans="1:6" x14ac:dyDescent="0.25">
      <c r="A929">
        <v>928</v>
      </c>
      <c r="B929" s="4">
        <v>1</v>
      </c>
      <c r="C929" s="3">
        <v>2</v>
      </c>
      <c r="D929" s="5">
        <v>3</v>
      </c>
    </row>
    <row r="930" spans="1:6" x14ac:dyDescent="0.25">
      <c r="A930">
        <v>929</v>
      </c>
      <c r="B930" s="4">
        <v>1</v>
      </c>
      <c r="C930" s="3">
        <v>2</v>
      </c>
      <c r="D930" s="5">
        <v>3</v>
      </c>
    </row>
    <row r="931" spans="1:6" x14ac:dyDescent="0.25">
      <c r="A931">
        <v>930</v>
      </c>
      <c r="B931" s="4">
        <v>1</v>
      </c>
      <c r="C931" s="3">
        <v>2</v>
      </c>
      <c r="D931" s="5">
        <v>3</v>
      </c>
      <c r="E931" s="2">
        <v>4</v>
      </c>
    </row>
    <row r="932" spans="1:6" x14ac:dyDescent="0.25">
      <c r="A932">
        <v>931</v>
      </c>
      <c r="B932" s="4">
        <v>1</v>
      </c>
      <c r="C932" s="3">
        <v>2</v>
      </c>
      <c r="D932" s="5">
        <v>3</v>
      </c>
      <c r="E932" s="2">
        <v>4</v>
      </c>
    </row>
    <row r="933" spans="1:6" x14ac:dyDescent="0.25">
      <c r="A933">
        <v>932</v>
      </c>
      <c r="B933" s="4">
        <v>1</v>
      </c>
      <c r="D933" s="5">
        <v>3</v>
      </c>
      <c r="E933" s="2">
        <v>4</v>
      </c>
    </row>
    <row r="934" spans="1:6" x14ac:dyDescent="0.25">
      <c r="A934">
        <v>933</v>
      </c>
      <c r="B934" s="4">
        <v>1</v>
      </c>
      <c r="D934" s="5">
        <v>3</v>
      </c>
      <c r="E934" s="2">
        <v>4</v>
      </c>
    </row>
    <row r="935" spans="1:6" x14ac:dyDescent="0.25">
      <c r="A935">
        <v>934</v>
      </c>
      <c r="B935" s="4">
        <v>1</v>
      </c>
      <c r="D935" s="5">
        <v>3</v>
      </c>
      <c r="E935" s="2">
        <v>4</v>
      </c>
    </row>
    <row r="936" spans="1:6" x14ac:dyDescent="0.25">
      <c r="A936">
        <v>935</v>
      </c>
      <c r="B936" s="4">
        <v>1</v>
      </c>
      <c r="D936" s="5">
        <v>3</v>
      </c>
      <c r="E936" s="2">
        <v>4</v>
      </c>
    </row>
    <row r="937" spans="1:6" x14ac:dyDescent="0.25">
      <c r="A937">
        <v>936</v>
      </c>
      <c r="B937" s="4">
        <v>1</v>
      </c>
      <c r="D937" s="5">
        <v>3</v>
      </c>
      <c r="E937" s="2">
        <v>4</v>
      </c>
    </row>
    <row r="938" spans="1:6" x14ac:dyDescent="0.25">
      <c r="A938">
        <v>937</v>
      </c>
      <c r="B938" s="4">
        <v>1</v>
      </c>
      <c r="E938" s="2">
        <v>4</v>
      </c>
    </row>
    <row r="939" spans="1:6" x14ac:dyDescent="0.25">
      <c r="A939">
        <v>938</v>
      </c>
      <c r="B939" s="4">
        <v>1</v>
      </c>
      <c r="E939" s="2">
        <v>4</v>
      </c>
      <c r="F93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3D0-4FF4-4553-8DC8-53E0B680B6D3}">
  <dimension ref="A1:EA39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294</v>
      </c>
      <c r="AP1" t="s">
        <v>295</v>
      </c>
      <c r="AQ1" t="s">
        <v>296</v>
      </c>
      <c r="AR1" t="s">
        <v>297</v>
      </c>
      <c r="AT1" t="s">
        <v>298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316</v>
      </c>
      <c r="BS1" t="s">
        <v>317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236.127082</v>
      </c>
      <c r="B2">
        <v>6.7051559999999997</v>
      </c>
      <c r="C2">
        <v>245.12968799999999</v>
      </c>
      <c r="D2">
        <v>9.8647390000000001</v>
      </c>
      <c r="E2">
        <v>248.799949</v>
      </c>
      <c r="F2">
        <v>7.759531</v>
      </c>
      <c r="G2">
        <v>260.904583</v>
      </c>
      <c r="H2">
        <v>10.831041000000001</v>
      </c>
      <c r="K2">
        <f>(13/200)</f>
        <v>6.5000000000000002E-2</v>
      </c>
      <c r="L2">
        <f>(14/200)</f>
        <v>7.0000000000000007E-2</v>
      </c>
      <c r="M2">
        <f>(16/200)</f>
        <v>0.08</v>
      </c>
      <c r="N2">
        <f>(19/200)</f>
        <v>9.5000000000000001E-2</v>
      </c>
      <c r="P2">
        <f>(18/200)</f>
        <v>0.09</v>
      </c>
      <c r="Q2">
        <f>(17/200)</f>
        <v>8.5000000000000006E-2</v>
      </c>
      <c r="R2">
        <f>(21/200)</f>
        <v>0.105</v>
      </c>
      <c r="S2">
        <f>(22/200)</f>
        <v>0.11</v>
      </c>
      <c r="U2">
        <f>0.065+0.09</f>
        <v>0.155</v>
      </c>
      <c r="V2">
        <f>0.07+0.085</f>
        <v>0.15500000000000003</v>
      </c>
      <c r="W2">
        <f>0.08+0.105</f>
        <v>0.185</v>
      </c>
      <c r="X2">
        <f>0.095+0.11</f>
        <v>0.20500000000000002</v>
      </c>
      <c r="Z2">
        <f>SQRT((ABS($A$3-$A$2)^2+(ABS($B$3-$B$2)^2)))</f>
        <v>15.83796116914273</v>
      </c>
      <c r="AA2">
        <f>SQRT((ABS($C$3-$C$2)^2+(ABS($D$3-$D$2)^2)))</f>
        <v>17.875935642168429</v>
      </c>
      <c r="AB2">
        <f>SQRT((ABS($E$3-$E$2)^2+(ABS($F$3-$F$2)^2)))</f>
        <v>20.892285824300085</v>
      </c>
      <c r="AC2">
        <f>SQRT((ABS($G$3-$G$2)^2+(ABS($H$3-$H$2)^2)))</f>
        <v>22.98924757220718</v>
      </c>
      <c r="AE2">
        <f>(COUNTA(U2:U12)/SUM(U2:U12))</f>
        <v>6.875</v>
      </c>
      <c r="AF2">
        <f>(COUNTA(V2:V12)/SUM(V2:V12))</f>
        <v>6.8535825545171338</v>
      </c>
      <c r="AG2">
        <f>(COUNTA(W2:W12)/SUM(W2:W12))</f>
        <v>6.5146579804560254</v>
      </c>
      <c r="AH2">
        <f>(COUNTA(X2:X12)/SUM(X2:X12))</f>
        <v>6.4516129032258061</v>
      </c>
      <c r="AJ2">
        <f>1/0.155</f>
        <v>6.4516129032258069</v>
      </c>
      <c r="AK2">
        <f>1/0.155</f>
        <v>6.4516129032258069</v>
      </c>
      <c r="AL2">
        <f>1/0.185</f>
        <v>5.4054054054054053</v>
      </c>
      <c r="AM2">
        <f>1/0.205</f>
        <v>4.8780487804878048</v>
      </c>
      <c r="AO2">
        <f t="shared" ref="AO2:AO12" si="0">$Z2/$U2</f>
        <v>102.18039463963052</v>
      </c>
      <c r="AP2">
        <f t="shared" ref="AP2:AP12" si="1">$AA2/$V2</f>
        <v>115.32861704624791</v>
      </c>
      <c r="AQ2">
        <f t="shared" ref="AQ2:AQ11" si="2">$AB2/$W2</f>
        <v>112.93127472594641</v>
      </c>
      <c r="AR2">
        <f t="shared" ref="AR2:AR12" si="3">$AC2/$X2</f>
        <v>112.14267108393746</v>
      </c>
      <c r="AT2">
        <f>AT4/AT6</f>
        <v>146.61420051572611</v>
      </c>
      <c r="AV2">
        <f>((0.065/0.155)*100)</f>
        <v>41.935483870967744</v>
      </c>
      <c r="AW2">
        <f>((0.07/0.155)*100)</f>
        <v>45.161290322580648</v>
      </c>
      <c r="AX2">
        <f>((0.08/0.185)*100)</f>
        <v>43.243243243243242</v>
      </c>
      <c r="AY2">
        <f>((0.095/0.205)*100)</f>
        <v>46.341463414634148</v>
      </c>
      <c r="BA2">
        <f>((0.09/0.155)*100)</f>
        <v>58.064516129032249</v>
      </c>
      <c r="BB2">
        <f>((0.085/0.155)*100)</f>
        <v>54.838709677419359</v>
      </c>
      <c r="BC2">
        <f>((0.105/0.185)*100)</f>
        <v>56.756756756756758</v>
      </c>
      <c r="BD2">
        <f>((0.11/0.205)*100)</f>
        <v>53.658536585365859</v>
      </c>
      <c r="BF2">
        <f>ABS($B$2-$D$2)</f>
        <v>3.1595830000000005</v>
      </c>
      <c r="BG2">
        <f>ABS($F$2-$H$2)</f>
        <v>3.0715100000000009</v>
      </c>
      <c r="BL2">
        <f>SQRT((ABS($A$2-$E$2)^2+(ABS($B$2-$F$2)^2)))</f>
        <v>12.716653043954368</v>
      </c>
      <c r="BO2">
        <f>SQRT((ABS($A$2-$G$3)^2+(ABS($B$2-$H$3)^2)))</f>
        <v>2.1750898468626403</v>
      </c>
      <c r="BP2">
        <f>SQRT((ABS($C$2-$E$2)^2+(ABS($D$2-$F$2)^2)))</f>
        <v>4.2311601873936509</v>
      </c>
      <c r="BR2">
        <f>DEGREES(ACOS((10.6420102940193^2+20.8922858243001^2-10.336536229237^2)/(2*10.6420102940193*20.8922858243001)))</f>
        <v>5.1222820357458749</v>
      </c>
      <c r="BS2">
        <f>DEGREES(ACOS((12.4882479937762^2+22.9892475722072^2-10.6420102940193^2)/(2*12.4882479937762*22.9892475722072)))</f>
        <v>5.8412669884095019</v>
      </c>
      <c r="BU2">
        <v>13</v>
      </c>
      <c r="BV2">
        <v>0</v>
      </c>
      <c r="BW2">
        <v>9</v>
      </c>
      <c r="BX2">
        <v>2</v>
      </c>
      <c r="BY2">
        <v>14</v>
      </c>
      <c r="BZ2">
        <v>0</v>
      </c>
      <c r="CA2">
        <v>0</v>
      </c>
      <c r="CB2">
        <v>14</v>
      </c>
      <c r="CC2">
        <v>16</v>
      </c>
      <c r="CD2">
        <v>9</v>
      </c>
      <c r="CE2">
        <v>5</v>
      </c>
      <c r="CF2">
        <v>0</v>
      </c>
      <c r="CG2">
        <v>19</v>
      </c>
      <c r="CH2">
        <v>2</v>
      </c>
      <c r="CI2">
        <v>14</v>
      </c>
      <c r="CJ2">
        <v>0</v>
      </c>
      <c r="CL2">
        <v>18</v>
      </c>
      <c r="CM2">
        <v>4</v>
      </c>
      <c r="CN2">
        <v>17</v>
      </c>
      <c r="CO2">
        <v>1</v>
      </c>
      <c r="CP2">
        <v>17</v>
      </c>
      <c r="CQ2">
        <v>2</v>
      </c>
      <c r="CR2">
        <v>1</v>
      </c>
      <c r="CS2">
        <v>16</v>
      </c>
      <c r="CT2">
        <v>21</v>
      </c>
      <c r="CU2">
        <v>17</v>
      </c>
      <c r="CV2">
        <v>7</v>
      </c>
      <c r="CW2">
        <v>2</v>
      </c>
      <c r="CX2">
        <v>22</v>
      </c>
      <c r="CY2">
        <v>1</v>
      </c>
      <c r="CZ2">
        <v>16</v>
      </c>
      <c r="DA2">
        <v>0</v>
      </c>
      <c r="DC2">
        <f>((0/13)*100)</f>
        <v>0</v>
      </c>
      <c r="DD2">
        <f>((9/13)*100)</f>
        <v>69.230769230769226</v>
      </c>
      <c r="DE2">
        <f>((2/13)*100)</f>
        <v>15.384615384615385</v>
      </c>
      <c r="DF2">
        <f>((0/14)*100)</f>
        <v>0</v>
      </c>
      <c r="DG2">
        <f>((0/14)*100)</f>
        <v>0</v>
      </c>
      <c r="DH2">
        <f>((14/14)*100)</f>
        <v>100</v>
      </c>
      <c r="DI2">
        <f>((9/16)*100)</f>
        <v>56.25</v>
      </c>
      <c r="DJ2">
        <f>((5/16)*100)</f>
        <v>31.25</v>
      </c>
      <c r="DK2">
        <f>((0/16)*100)</f>
        <v>0</v>
      </c>
      <c r="DL2">
        <f>((2/19)*100)</f>
        <v>10.526315789473683</v>
      </c>
      <c r="DM2">
        <f>((14/19)*100)</f>
        <v>73.68421052631578</v>
      </c>
      <c r="DN2">
        <f>((0/19)*100)</f>
        <v>0</v>
      </c>
      <c r="DP2">
        <f>((4/18)*100)</f>
        <v>22.222222222222221</v>
      </c>
      <c r="DQ2">
        <f>((17/18)*100)</f>
        <v>94.444444444444443</v>
      </c>
      <c r="DR2">
        <f>((1/18)*100)</f>
        <v>5.5555555555555554</v>
      </c>
      <c r="DS2">
        <f>((2/17)*100)</f>
        <v>11.76470588235294</v>
      </c>
      <c r="DT2">
        <f>((1/17)*100)</f>
        <v>5.8823529411764701</v>
      </c>
      <c r="DU2">
        <f>((16/17)*100)</f>
        <v>94.117647058823522</v>
      </c>
      <c r="DV2">
        <f>((17/21)*100)</f>
        <v>80.952380952380949</v>
      </c>
      <c r="DW2">
        <f>((7/21)*100)</f>
        <v>33.333333333333329</v>
      </c>
      <c r="DX2">
        <f>((2/21)*100)</f>
        <v>9.5238095238095237</v>
      </c>
      <c r="DY2">
        <f>((1/22)*100)</f>
        <v>4.5454545454545459</v>
      </c>
      <c r="DZ2">
        <f>((16/22)*100)</f>
        <v>72.727272727272734</v>
      </c>
      <c r="EA2">
        <f>((0/22)*100)</f>
        <v>0</v>
      </c>
    </row>
    <row r="3" spans="1:131" x14ac:dyDescent="0.25">
      <c r="A3">
        <v>220.34349</v>
      </c>
      <c r="B3">
        <v>5.3939589999999997</v>
      </c>
      <c r="C3">
        <v>227.44448</v>
      </c>
      <c r="D3">
        <v>7.2604170000000003</v>
      </c>
      <c r="E3">
        <v>228.04864599999999</v>
      </c>
      <c r="F3">
        <v>5.3365099999999996</v>
      </c>
      <c r="G3">
        <v>238.16177099999999</v>
      </c>
      <c r="H3">
        <v>7.4739579999999997</v>
      </c>
      <c r="K3">
        <f>(15/200)</f>
        <v>7.4999999999999997E-2</v>
      </c>
      <c r="L3">
        <f>(14/200)</f>
        <v>7.0000000000000007E-2</v>
      </c>
      <c r="M3">
        <f>(15/200)</f>
        <v>7.4999999999999997E-2</v>
      </c>
      <c r="N3">
        <f>(15/200)</f>
        <v>7.4999999999999997E-2</v>
      </c>
      <c r="P3">
        <f>(16/200)</f>
        <v>0.08</v>
      </c>
      <c r="Q3">
        <f>(17/200)</f>
        <v>8.5000000000000006E-2</v>
      </c>
      <c r="R3">
        <f>(18/200)</f>
        <v>0.09</v>
      </c>
      <c r="S3">
        <f>(18/200)</f>
        <v>0.09</v>
      </c>
      <c r="U3">
        <f>0.075+0.08</f>
        <v>0.155</v>
      </c>
      <c r="V3">
        <f>0.07+0.085</f>
        <v>0.15500000000000003</v>
      </c>
      <c r="W3">
        <f>0.075+0.09</f>
        <v>0.16499999999999998</v>
      </c>
      <c r="X3">
        <f>0.075+0.09</f>
        <v>0.16499999999999998</v>
      </c>
      <c r="Z3">
        <f>SQRT((ABS($A$4-$A$3)^2+(ABS($B$4-$B$3)^2)))</f>
        <v>16.996255748689052</v>
      </c>
      <c r="AA3">
        <f>SQRT((ABS($C$4-$C$3)^2+(ABS($D$4-$D$3)^2)))</f>
        <v>14.606481628746771</v>
      </c>
      <c r="AB3">
        <f>SQRT((ABS($E$4-$E$3)^2+(ABS($F$4-$F$3)^2)))</f>
        <v>16.727678420359368</v>
      </c>
      <c r="AC3">
        <f>SQRT((ABS($G$4-$G$3)^2+(ABS($H$4-$H$3)^2)))</f>
        <v>18.423832744949806</v>
      </c>
      <c r="AJ3">
        <f>1/0.155</f>
        <v>6.4516129032258069</v>
      </c>
      <c r="AK3">
        <f>1/0.155</f>
        <v>6.4516129032258069</v>
      </c>
      <c r="AL3">
        <f>1/0.165</f>
        <v>6.0606060606060606</v>
      </c>
      <c r="AM3">
        <f>1/0.165</f>
        <v>6.0606060606060606</v>
      </c>
      <c r="AO3">
        <f t="shared" si="0"/>
        <v>109.65326289476808</v>
      </c>
      <c r="AP3">
        <f t="shared" si="1"/>
        <v>94.235365346753341</v>
      </c>
      <c r="AQ3">
        <f t="shared" si="2"/>
        <v>101.37986921429921</v>
      </c>
      <c r="AR3">
        <f t="shared" si="3"/>
        <v>111.65959239363519</v>
      </c>
      <c r="AT3" t="s">
        <v>299</v>
      </c>
      <c r="AV3">
        <f>((0.075/0.155)*100)</f>
        <v>48.387096774193544</v>
      </c>
      <c r="AW3">
        <f>((0.07/0.155)*100)</f>
        <v>45.161290322580648</v>
      </c>
      <c r="AX3">
        <f>((0.075/0.165)*100)</f>
        <v>45.454545454545453</v>
      </c>
      <c r="AY3">
        <f>((0.075/0.165)*100)</f>
        <v>45.454545454545453</v>
      </c>
      <c r="BA3">
        <f>((0.08/0.155)*100)</f>
        <v>51.612903225806448</v>
      </c>
      <c r="BB3">
        <f>((0.085/0.155)*100)</f>
        <v>54.838709677419359</v>
      </c>
      <c r="BC3">
        <f>((0.09/0.165)*100)</f>
        <v>54.54545454545454</v>
      </c>
      <c r="BD3">
        <f>((0.09/0.165)*100)</f>
        <v>54.54545454545454</v>
      </c>
      <c r="BF3">
        <f>ABS($B$3-$D$3)</f>
        <v>1.8664580000000006</v>
      </c>
      <c r="BG3">
        <f>ABS($F$3-$H$3)</f>
        <v>2.137448</v>
      </c>
      <c r="BL3">
        <f>SQRT((ABS($A$3-$E$3)^2+(ABS($B$3-$F$3)^2)))</f>
        <v>7.7053701644980572</v>
      </c>
      <c r="BM3">
        <f>SQRT((ABS($C$3-$G$3)^2+(ABS($D$3-$H$3)^2)))</f>
        <v>10.719418180916431</v>
      </c>
      <c r="BO3">
        <f>SQRT((ABS($A$3-$G$4)^2+(ABS($B$3-$H$4)^2)))</f>
        <v>1.5633858787007806</v>
      </c>
      <c r="BP3">
        <f>SQRT((ABS($C$3-$E$3)^2+(ABS($D$3-$F$3)^2)))</f>
        <v>2.0165402798369771</v>
      </c>
      <c r="BR3">
        <f>DEGREES(ACOS((8.43484204705814^2+16.7276784203594^2-8.41557511624397^2)/(2*8.43484204705814*16.7276784203594)))</f>
        <v>6.9117512656873608</v>
      </c>
      <c r="BS3">
        <f>DEGREES(ACOS((10.336536229237^2+18.4238327449498^2-8.43484204705814^2)/(2*10.336536229237*18.4238327449498)))</f>
        <v>9.9616493774565349</v>
      </c>
      <c r="BU3">
        <v>15</v>
      </c>
      <c r="BV3">
        <v>0</v>
      </c>
      <c r="BW3">
        <v>6</v>
      </c>
      <c r="BX3">
        <v>6</v>
      </c>
      <c r="BY3">
        <v>14</v>
      </c>
      <c r="BZ3">
        <v>0</v>
      </c>
      <c r="CA3">
        <v>5</v>
      </c>
      <c r="CB3">
        <v>9</v>
      </c>
      <c r="CC3">
        <v>15</v>
      </c>
      <c r="CD3">
        <v>6</v>
      </c>
      <c r="CE3">
        <v>9</v>
      </c>
      <c r="CF3">
        <v>1</v>
      </c>
      <c r="CG3">
        <v>15</v>
      </c>
      <c r="CH3">
        <v>6</v>
      </c>
      <c r="CI3">
        <v>9</v>
      </c>
      <c r="CJ3">
        <v>0</v>
      </c>
      <c r="CL3">
        <v>16</v>
      </c>
      <c r="CM3">
        <v>2</v>
      </c>
      <c r="CN3">
        <v>9</v>
      </c>
      <c r="CO3">
        <v>7</v>
      </c>
      <c r="CP3">
        <v>17</v>
      </c>
      <c r="CQ3">
        <v>4</v>
      </c>
      <c r="CR3">
        <v>6</v>
      </c>
      <c r="CS3">
        <v>13</v>
      </c>
      <c r="CT3">
        <v>18</v>
      </c>
      <c r="CU3">
        <v>9</v>
      </c>
      <c r="CV3">
        <v>9</v>
      </c>
      <c r="CW3">
        <v>3</v>
      </c>
      <c r="CX3">
        <v>18</v>
      </c>
      <c r="CY3">
        <v>7</v>
      </c>
      <c r="CZ3">
        <v>13</v>
      </c>
      <c r="DA3">
        <v>2</v>
      </c>
      <c r="DC3">
        <f>((0/15)*100)</f>
        <v>0</v>
      </c>
      <c r="DD3">
        <f>((6/15)*100)</f>
        <v>40</v>
      </c>
      <c r="DE3">
        <f>((6/15)*100)</f>
        <v>40</v>
      </c>
      <c r="DF3">
        <f>((0/14)*100)</f>
        <v>0</v>
      </c>
      <c r="DG3">
        <f>((5/14)*100)</f>
        <v>35.714285714285715</v>
      </c>
      <c r="DH3">
        <f>((9/14)*100)</f>
        <v>64.285714285714292</v>
      </c>
      <c r="DI3">
        <f>((6/15)*100)</f>
        <v>40</v>
      </c>
      <c r="DJ3">
        <f>((9/15)*100)</f>
        <v>60</v>
      </c>
      <c r="DK3">
        <f>((1/15)*100)</f>
        <v>6.666666666666667</v>
      </c>
      <c r="DL3">
        <f>((6/15)*100)</f>
        <v>40</v>
      </c>
      <c r="DM3">
        <f>((9/15)*100)</f>
        <v>60</v>
      </c>
      <c r="DN3">
        <f>((0/15)*100)</f>
        <v>0</v>
      </c>
      <c r="DP3">
        <f>((2/16)*100)</f>
        <v>12.5</v>
      </c>
      <c r="DQ3">
        <f>((9/16)*100)</f>
        <v>56.25</v>
      </c>
      <c r="DR3">
        <f>((7/16)*100)</f>
        <v>43.75</v>
      </c>
      <c r="DS3">
        <f>((4/17)*100)</f>
        <v>23.52941176470588</v>
      </c>
      <c r="DT3">
        <f>((6/17)*100)</f>
        <v>35.294117647058826</v>
      </c>
      <c r="DU3">
        <f>((13/17)*100)</f>
        <v>76.470588235294116</v>
      </c>
      <c r="DV3">
        <f>((9/18)*100)</f>
        <v>50</v>
      </c>
      <c r="DW3">
        <f>((9/18)*100)</f>
        <v>50</v>
      </c>
      <c r="DX3">
        <f>((3/18)*100)</f>
        <v>16.666666666666664</v>
      </c>
      <c r="DY3">
        <f>((7/18)*100)</f>
        <v>38.888888888888893</v>
      </c>
      <c r="DZ3">
        <f>((13/18)*100)</f>
        <v>72.222222222222214</v>
      </c>
      <c r="EA3">
        <f>((2/18)*100)</f>
        <v>11.111111111111111</v>
      </c>
    </row>
    <row r="4" spans="1:131" x14ac:dyDescent="0.25">
      <c r="A4">
        <v>203.38007199999998</v>
      </c>
      <c r="B4">
        <v>6.4499700000000004</v>
      </c>
      <c r="C4">
        <v>212.846406</v>
      </c>
      <c r="D4">
        <v>7.7559380000000004</v>
      </c>
      <c r="E4">
        <v>211.34963500000001</v>
      </c>
      <c r="F4">
        <v>6.3154159999999999</v>
      </c>
      <c r="G4">
        <v>219.74885399999999</v>
      </c>
      <c r="H4">
        <v>6.8398440000000003</v>
      </c>
      <c r="K4">
        <f>(13/200)</f>
        <v>6.5000000000000002E-2</v>
      </c>
      <c r="L4">
        <f>(14/200)</f>
        <v>7.0000000000000007E-2</v>
      </c>
      <c r="M4">
        <f>(14/200)</f>
        <v>7.0000000000000007E-2</v>
      </c>
      <c r="N4">
        <f>(13/200)</f>
        <v>6.5000000000000002E-2</v>
      </c>
      <c r="P4">
        <f>(15/200)</f>
        <v>7.4999999999999997E-2</v>
      </c>
      <c r="Q4">
        <f>(15/200)</f>
        <v>7.4999999999999997E-2</v>
      </c>
      <c r="R4">
        <f>(17/200)</f>
        <v>8.5000000000000006E-2</v>
      </c>
      <c r="S4">
        <f>(17/200)</f>
        <v>8.5000000000000006E-2</v>
      </c>
      <c r="U4">
        <f>0.065+0.075</f>
        <v>0.14000000000000001</v>
      </c>
      <c r="V4">
        <f>0.07+0.075</f>
        <v>0.14500000000000002</v>
      </c>
      <c r="W4">
        <f>0.07+0.085</f>
        <v>0.15500000000000003</v>
      </c>
      <c r="X4">
        <f>0.065+0.085</f>
        <v>0.15000000000000002</v>
      </c>
      <c r="Z4">
        <f>SQRT((ABS($A$5-$A$4)^2+(ABS($B$5-$B$4)^2)))</f>
        <v>17.974797448383242</v>
      </c>
      <c r="AA4">
        <f>SQRT((ABS($C$5-$C$4)^2+(ABS($D$5-$D$4)^2)))</f>
        <v>17.693039705840629</v>
      </c>
      <c r="AB4">
        <f>SQRT((ABS($E$5-$E$4)^2+(ABS($F$5-$F$4)^2)))</f>
        <v>20.287410897955407</v>
      </c>
      <c r="AC4">
        <f>SQRT((ABS($G$5-$G$4)^2+(ABS($H$5-$H$4)^2)))</f>
        <v>17.620473589280927</v>
      </c>
      <c r="AJ4">
        <f>1/0.14</f>
        <v>7.1428571428571423</v>
      </c>
      <c r="AK4">
        <f>1/0.145</f>
        <v>6.8965517241379315</v>
      </c>
      <c r="AL4">
        <f>1/0.155</f>
        <v>6.4516129032258069</v>
      </c>
      <c r="AM4">
        <f>1/0.15</f>
        <v>6.666666666666667</v>
      </c>
      <c r="AO4">
        <f t="shared" si="0"/>
        <v>128.39141034559458</v>
      </c>
      <c r="AP4">
        <f t="shared" si="1"/>
        <v>122.02096348855605</v>
      </c>
      <c r="AQ4">
        <f t="shared" si="2"/>
        <v>130.88652192229293</v>
      </c>
      <c r="AR4">
        <f t="shared" si="3"/>
        <v>117.4698239285395</v>
      </c>
      <c r="AT4">
        <f>SUM(Z:AC)</f>
        <v>2533.4933849117479</v>
      </c>
      <c r="AV4">
        <f>((0.065/0.14)*100)</f>
        <v>46.428571428571423</v>
      </c>
      <c r="AW4">
        <f>((0.07/0.145)*100)</f>
        <v>48.275862068965523</v>
      </c>
      <c r="AX4">
        <f>((0.07/0.155)*100)</f>
        <v>45.161290322580648</v>
      </c>
      <c r="AY4">
        <f>((0.065/0.15)*100)</f>
        <v>43.333333333333336</v>
      </c>
      <c r="BA4">
        <f>((0.075/0.14)*100)</f>
        <v>53.571428571428569</v>
      </c>
      <c r="BB4">
        <f>((0.075/0.145)*100)</f>
        <v>51.724137931034484</v>
      </c>
      <c r="BC4">
        <f>((0.085/0.155)*100)</f>
        <v>54.838709677419359</v>
      </c>
      <c r="BD4">
        <f>((0.085/0.15)*100)</f>
        <v>56.666666666666679</v>
      </c>
      <c r="BF4">
        <f>ABS($B$4-$D$4)</f>
        <v>1.305968</v>
      </c>
      <c r="BG4">
        <f>ABS($F$4-$H$4)</f>
        <v>0.52442800000000034</v>
      </c>
      <c r="BL4">
        <f>SQRT((ABS($A$4-$E$4)^2+(ABS($B$4-$F$4)^2)))</f>
        <v>7.9706987893085852</v>
      </c>
      <c r="BM4">
        <f>SQRT((ABS($C$4-$G$4)^2+(ABS($D$4-$H$4)^2)))</f>
        <v>6.9629746954545153</v>
      </c>
      <c r="BO4">
        <f>SQRT((ABS($A$4-$G$5)^2+(ABS($B$4-$H$5)^2)))</f>
        <v>1.6729216366566662</v>
      </c>
      <c r="BP4">
        <f>SQRT((ABS($C$4-$E$4)^2+(ABS($D$4-$F$4)^2)))</f>
        <v>2.0773605991558104</v>
      </c>
      <c r="BR4">
        <f>DEGREES(ACOS((9.29187630721573^2+20.2874108979554^2-11.1746607568186^2)/(2*9.29187630721573*20.2874108979554)))</f>
        <v>8.3234589056256567</v>
      </c>
      <c r="BS4">
        <f>DEGREES(ACOS((8.41557511624397^2+17.6204735892809^2-9.29187630721573^2)/(2*8.41557511624397*17.6204735892809)))</f>
        <v>5.9706383107285275</v>
      </c>
      <c r="BU4">
        <v>13</v>
      </c>
      <c r="BV4">
        <v>0</v>
      </c>
      <c r="BW4">
        <v>2</v>
      </c>
      <c r="BX4">
        <v>6</v>
      </c>
      <c r="BY4">
        <v>14</v>
      </c>
      <c r="BZ4">
        <v>0</v>
      </c>
      <c r="CA4">
        <v>9</v>
      </c>
      <c r="CB4">
        <v>6</v>
      </c>
      <c r="CC4">
        <v>14</v>
      </c>
      <c r="CD4">
        <v>2</v>
      </c>
      <c r="CE4">
        <v>11</v>
      </c>
      <c r="CF4">
        <v>0</v>
      </c>
      <c r="CG4">
        <v>13</v>
      </c>
      <c r="CH4">
        <v>6</v>
      </c>
      <c r="CI4">
        <v>6</v>
      </c>
      <c r="CJ4">
        <v>1</v>
      </c>
      <c r="CL4">
        <v>15</v>
      </c>
      <c r="CM4">
        <v>1</v>
      </c>
      <c r="CN4">
        <v>6</v>
      </c>
      <c r="CO4">
        <v>8</v>
      </c>
      <c r="CP4">
        <v>15</v>
      </c>
      <c r="CQ4">
        <v>0</v>
      </c>
      <c r="CR4">
        <v>9</v>
      </c>
      <c r="CS4">
        <v>9</v>
      </c>
      <c r="CT4">
        <v>17</v>
      </c>
      <c r="CU4">
        <v>6</v>
      </c>
      <c r="CV4">
        <v>12</v>
      </c>
      <c r="CW4">
        <v>5</v>
      </c>
      <c r="CX4">
        <v>17</v>
      </c>
      <c r="CY4">
        <v>8</v>
      </c>
      <c r="CZ4">
        <v>9</v>
      </c>
      <c r="DA4">
        <v>3</v>
      </c>
      <c r="DC4">
        <f>((0/13)*100)</f>
        <v>0</v>
      </c>
      <c r="DD4">
        <f>((2/13)*100)</f>
        <v>15.384615384615385</v>
      </c>
      <c r="DE4">
        <f>((6/13)*100)</f>
        <v>46.153846153846153</v>
      </c>
      <c r="DF4">
        <f>((0/14)*100)</f>
        <v>0</v>
      </c>
      <c r="DG4">
        <f>((9/14)*100)</f>
        <v>64.285714285714292</v>
      </c>
      <c r="DH4">
        <f>((6/14)*100)</f>
        <v>42.857142857142854</v>
      </c>
      <c r="DI4">
        <f>((2/14)*100)</f>
        <v>14.285714285714285</v>
      </c>
      <c r="DJ4">
        <f>((11/14)*100)</f>
        <v>78.571428571428569</v>
      </c>
      <c r="DK4">
        <f>((0/14)*100)</f>
        <v>0</v>
      </c>
      <c r="DL4">
        <f>((6/13)*100)</f>
        <v>46.153846153846153</v>
      </c>
      <c r="DM4">
        <f>((6/13)*100)</f>
        <v>46.153846153846153</v>
      </c>
      <c r="DN4">
        <f>((1/13)*100)</f>
        <v>7.6923076923076925</v>
      </c>
      <c r="DP4">
        <f>((1/15)*100)</f>
        <v>6.666666666666667</v>
      </c>
      <c r="DQ4">
        <f>((6/15)*100)</f>
        <v>40</v>
      </c>
      <c r="DR4">
        <f>((8/15)*100)</f>
        <v>53.333333333333336</v>
      </c>
      <c r="DS4">
        <f>((0/15)*100)</f>
        <v>0</v>
      </c>
      <c r="DT4">
        <f>((9/15)*100)</f>
        <v>60</v>
      </c>
      <c r="DU4">
        <f>((9/15)*100)</f>
        <v>60</v>
      </c>
      <c r="DV4">
        <f>((6/17)*100)</f>
        <v>35.294117647058826</v>
      </c>
      <c r="DW4">
        <f>((12/17)*100)</f>
        <v>70.588235294117652</v>
      </c>
      <c r="DX4">
        <f>((5/17)*100)</f>
        <v>29.411764705882355</v>
      </c>
      <c r="DY4">
        <f>((8/17)*100)</f>
        <v>47.058823529411761</v>
      </c>
      <c r="DZ4">
        <f>((9/17)*100)</f>
        <v>52.941176470588239</v>
      </c>
      <c r="EA4">
        <f>((3/17)*100)</f>
        <v>17.647058823529413</v>
      </c>
    </row>
    <row r="5" spans="1:131" x14ac:dyDescent="0.25">
      <c r="A5">
        <v>185.41156599999999</v>
      </c>
      <c r="B5">
        <v>6.9255069999999996</v>
      </c>
      <c r="C5">
        <v>195.184168</v>
      </c>
      <c r="D5">
        <v>8.7994909999999997</v>
      </c>
      <c r="E5">
        <v>191.06305900000001</v>
      </c>
      <c r="F5">
        <v>6.1313639999999996</v>
      </c>
      <c r="G5">
        <v>202.14380899999998</v>
      </c>
      <c r="H5">
        <v>7.5770549999999997</v>
      </c>
      <c r="K5">
        <f>(13/200)</f>
        <v>6.5000000000000002E-2</v>
      </c>
      <c r="L5">
        <f>(14/200)</f>
        <v>7.0000000000000007E-2</v>
      </c>
      <c r="M5">
        <f>(15/200)</f>
        <v>7.4999999999999997E-2</v>
      </c>
      <c r="N5">
        <f>(15/200)</f>
        <v>7.4999999999999997E-2</v>
      </c>
      <c r="P5">
        <f>(16/200)</f>
        <v>0.08</v>
      </c>
      <c r="Q5">
        <f>(15/200)</f>
        <v>7.4999999999999997E-2</v>
      </c>
      <c r="R5">
        <f>(17/200)</f>
        <v>8.5000000000000006E-2</v>
      </c>
      <c r="S5">
        <f>(19/200)</f>
        <v>9.5000000000000001E-2</v>
      </c>
      <c r="U5">
        <f>0.065+0.08</f>
        <v>0.14500000000000002</v>
      </c>
      <c r="V5">
        <f>0.07+0.075</f>
        <v>0.14500000000000002</v>
      </c>
      <c r="W5">
        <f>0.075+0.085</f>
        <v>0.16</v>
      </c>
      <c r="X5">
        <f>0.075+0.095</f>
        <v>0.16999999999999998</v>
      </c>
      <c r="Z5">
        <f>SQRT((ABS($A$6-$A$5)^2+(ABS($B$6-$B$5)^2)))</f>
        <v>17.739724761592683</v>
      </c>
      <c r="AA5">
        <f>SQRT((ABS($C$6-$C$5)^2+(ABS($D$6-$D$5)^2)))</f>
        <v>18.881664002839649</v>
      </c>
      <c r="AB5">
        <f>SQRT((ABS($E$6-$E$5)^2+(ABS($F$6-$F$5)^2)))</f>
        <v>21.505883529749777</v>
      </c>
      <c r="AC5">
        <f>SQRT((ABS($G$6-$G$5)^2+(ABS($H$6-$H$5)^2)))</f>
        <v>21.109494516885622</v>
      </c>
      <c r="AJ5">
        <f>1/0.145</f>
        <v>6.8965517241379315</v>
      </c>
      <c r="AK5">
        <f>1/0.145</f>
        <v>6.8965517241379315</v>
      </c>
      <c r="AL5">
        <f>1/0.16</f>
        <v>6.25</v>
      </c>
      <c r="AM5">
        <f>1/0.17</f>
        <v>5.8823529411764701</v>
      </c>
      <c r="AO5">
        <f t="shared" si="0"/>
        <v>122.34292939029434</v>
      </c>
      <c r="AP5">
        <f t="shared" si="1"/>
        <v>130.21837243337689</v>
      </c>
      <c r="AQ5">
        <f t="shared" si="2"/>
        <v>134.4117720609361</v>
      </c>
      <c r="AR5">
        <f t="shared" si="3"/>
        <v>124.17349715815072</v>
      </c>
      <c r="AT5" t="s">
        <v>300</v>
      </c>
      <c r="AV5">
        <f>((0.065/0.145)*100)</f>
        <v>44.827586206896555</v>
      </c>
      <c r="AW5">
        <f>((0.07/0.145)*100)</f>
        <v>48.275862068965523</v>
      </c>
      <c r="AX5">
        <f>((0.075/0.16)*100)</f>
        <v>46.875</v>
      </c>
      <c r="AY5">
        <f>((0.075/0.17)*100)</f>
        <v>44.117647058823522</v>
      </c>
      <c r="BA5">
        <f>((0.08/0.145)*100)</f>
        <v>55.172413793103459</v>
      </c>
      <c r="BB5">
        <f>((0.075/0.145)*100)</f>
        <v>51.724137931034484</v>
      </c>
      <c r="BC5">
        <f>((0.085/0.16)*100)</f>
        <v>53.125</v>
      </c>
      <c r="BD5">
        <f>((0.095/0.17)*100)</f>
        <v>55.882352941176471</v>
      </c>
      <c r="BF5">
        <f>ABS($B$5-$D$5)</f>
        <v>1.8739840000000001</v>
      </c>
      <c r="BG5">
        <f>ABS($F$5-$H$5)</f>
        <v>1.4456910000000001</v>
      </c>
      <c r="BL5">
        <f>SQRT((ABS($A$5-$E$5)^2+(ABS($B$5-$F$5)^2)))</f>
        <v>5.7070164038224203</v>
      </c>
      <c r="BM5">
        <f>SQRT((ABS($C$5-$G$5)^2+(ABS($D$5-$H$5)^2)))</f>
        <v>7.0661837382689585</v>
      </c>
      <c r="BO5">
        <f>SQRT((ABS($A$5-$G$6)^2+(ABS($B$5-$H$6)^2)))</f>
        <v>4.6626372561392735</v>
      </c>
      <c r="BP5">
        <f>SQRT((ABS($C$5-$E$5)^2+(ABS($D$5-$F$5)^2)))</f>
        <v>4.9094237012107556</v>
      </c>
      <c r="BR5">
        <f>DEGREES(ACOS((10.3035333473045^2+21.5058835297498^2-11.7579798729463^2)/(2*10.3035333473045*21.5058835297498)))</f>
        <v>13.780978217708936</v>
      </c>
      <c r="BS5">
        <f>DEGREES(ACOS((11.1746607568186^2+21.1094945168857^2-10.3035333473045^2)/(2*11.1746607568186*21.1094945168857)))</f>
        <v>10.203864468193323</v>
      </c>
      <c r="BU5">
        <v>13</v>
      </c>
      <c r="BV5">
        <v>0</v>
      </c>
      <c r="BW5">
        <v>0</v>
      </c>
      <c r="BX5">
        <v>11</v>
      </c>
      <c r="BY5">
        <v>14</v>
      </c>
      <c r="BZ5">
        <v>0</v>
      </c>
      <c r="CA5">
        <v>11</v>
      </c>
      <c r="CB5">
        <v>3</v>
      </c>
      <c r="CC5">
        <v>15</v>
      </c>
      <c r="CD5">
        <v>0</v>
      </c>
      <c r="CE5">
        <v>14</v>
      </c>
      <c r="CF5">
        <v>1</v>
      </c>
      <c r="CG5">
        <v>15</v>
      </c>
      <c r="CH5">
        <v>11</v>
      </c>
      <c r="CI5">
        <v>3</v>
      </c>
      <c r="CJ5">
        <v>0</v>
      </c>
      <c r="CL5">
        <v>16</v>
      </c>
      <c r="CM5">
        <v>2</v>
      </c>
      <c r="CN5">
        <v>4</v>
      </c>
      <c r="CO5">
        <v>12</v>
      </c>
      <c r="CP5">
        <v>15</v>
      </c>
      <c r="CQ5">
        <v>2</v>
      </c>
      <c r="CR5">
        <v>12</v>
      </c>
      <c r="CS5">
        <v>8</v>
      </c>
      <c r="CT5">
        <v>17</v>
      </c>
      <c r="CU5">
        <v>4</v>
      </c>
      <c r="CV5">
        <v>14</v>
      </c>
      <c r="CW5">
        <v>2</v>
      </c>
      <c r="CX5">
        <v>19</v>
      </c>
      <c r="CY5">
        <v>12</v>
      </c>
      <c r="CZ5">
        <v>8</v>
      </c>
      <c r="DA5">
        <v>5</v>
      </c>
      <c r="DC5">
        <f>((0/13)*100)</f>
        <v>0</v>
      </c>
      <c r="DD5">
        <f>((0/13)*100)</f>
        <v>0</v>
      </c>
      <c r="DE5">
        <f>((11/13)*100)</f>
        <v>84.615384615384613</v>
      </c>
      <c r="DF5">
        <f>((0/14)*100)</f>
        <v>0</v>
      </c>
      <c r="DG5">
        <f>((11/14)*100)</f>
        <v>78.571428571428569</v>
      </c>
      <c r="DH5">
        <f>((3/14)*100)</f>
        <v>21.428571428571427</v>
      </c>
      <c r="DI5">
        <f>((0/15)*100)</f>
        <v>0</v>
      </c>
      <c r="DJ5">
        <f>((14/15)*100)</f>
        <v>93.333333333333329</v>
      </c>
      <c r="DK5">
        <f>((1/15)*100)</f>
        <v>6.666666666666667</v>
      </c>
      <c r="DL5">
        <f>((11/15)*100)</f>
        <v>73.333333333333329</v>
      </c>
      <c r="DM5">
        <f>((3/15)*100)</f>
        <v>20</v>
      </c>
      <c r="DN5">
        <f>((0/15)*100)</f>
        <v>0</v>
      </c>
      <c r="DP5">
        <f>((2/16)*100)</f>
        <v>12.5</v>
      </c>
      <c r="DQ5">
        <f>((4/16)*100)</f>
        <v>25</v>
      </c>
      <c r="DR5">
        <f>((12/16)*100)</f>
        <v>75</v>
      </c>
      <c r="DS5">
        <f>((2/15)*100)</f>
        <v>13.333333333333334</v>
      </c>
      <c r="DT5">
        <f>((12/15)*100)</f>
        <v>80</v>
      </c>
      <c r="DU5">
        <f>((8/15)*100)</f>
        <v>53.333333333333336</v>
      </c>
      <c r="DV5">
        <f>((4/17)*100)</f>
        <v>23.52941176470588</v>
      </c>
      <c r="DW5">
        <f>((14/17)*100)</f>
        <v>82.35294117647058</v>
      </c>
      <c r="DX5">
        <f>((2/17)*100)</f>
        <v>11.76470588235294</v>
      </c>
      <c r="DY5">
        <f>((12/19)*100)</f>
        <v>63.157894736842103</v>
      </c>
      <c r="DZ5">
        <f>((8/19)*100)</f>
        <v>42.105263157894733</v>
      </c>
      <c r="EA5">
        <f>((5/19)*100)</f>
        <v>26.315789473684209</v>
      </c>
    </row>
    <row r="6" spans="1:131" x14ac:dyDescent="0.25">
      <c r="A6">
        <v>167.67239000000001</v>
      </c>
      <c r="B6">
        <v>7.0650399999999998</v>
      </c>
      <c r="C6">
        <v>176.31505099999998</v>
      </c>
      <c r="D6">
        <v>9.4877199999999995</v>
      </c>
      <c r="E6">
        <v>169.55718999999999</v>
      </c>
      <c r="F6">
        <v>6.1563629999999998</v>
      </c>
      <c r="G6">
        <v>181.058989</v>
      </c>
      <c r="H6">
        <v>8.59741</v>
      </c>
      <c r="K6">
        <f>(15/200)</f>
        <v>7.4999999999999997E-2</v>
      </c>
      <c r="L6">
        <f>(14/200)</f>
        <v>7.0000000000000007E-2</v>
      </c>
      <c r="M6">
        <f>(16/200)</f>
        <v>0.08</v>
      </c>
      <c r="N6">
        <f>(14/200)</f>
        <v>7.0000000000000007E-2</v>
      </c>
      <c r="P6">
        <f>(15/200)</f>
        <v>7.4999999999999997E-2</v>
      </c>
      <c r="Q6">
        <f>(15/200)</f>
        <v>7.4999999999999997E-2</v>
      </c>
      <c r="R6">
        <f>(16/200)</f>
        <v>0.08</v>
      </c>
      <c r="S6">
        <f>(16/200)</f>
        <v>0.08</v>
      </c>
      <c r="U6">
        <f>0.075+0.075</f>
        <v>0.15</v>
      </c>
      <c r="V6">
        <f>0.07+0.075</f>
        <v>0.14500000000000002</v>
      </c>
      <c r="W6">
        <f>0.08+0.08</f>
        <v>0.16</v>
      </c>
      <c r="X6">
        <f>0.07+0.08</f>
        <v>0.15000000000000002</v>
      </c>
      <c r="Z6">
        <f>SQRT((ABS($A$7-$A$6)^2+(ABS($B$7-$B$6)^2)))</f>
        <v>15.64911437343409</v>
      </c>
      <c r="AA6">
        <f>SQRT((ABS($C$7-$C$6)^2+(ABS($D$7-$D$6)^2)))</f>
        <v>17.138173150060812</v>
      </c>
      <c r="AB6">
        <f>SQRT((ABS($E$7-$E$6)^2+(ABS($F$7-$F$6)^2)))</f>
        <v>16.492462971378423</v>
      </c>
      <c r="AC6">
        <f>SQRT((ABS($G$7-$G$6)^2+(ABS($H$7-$H$6)^2)))</f>
        <v>19.638386464054825</v>
      </c>
      <c r="AJ6">
        <f>1/0.15</f>
        <v>6.666666666666667</v>
      </c>
      <c r="AK6">
        <f>1/0.145</f>
        <v>6.8965517241379315</v>
      </c>
      <c r="AL6">
        <f>1/0.16</f>
        <v>6.25</v>
      </c>
      <c r="AM6">
        <f>1/0.15</f>
        <v>6.666666666666667</v>
      </c>
      <c r="AO6">
        <f t="shared" si="0"/>
        <v>104.32742915622727</v>
      </c>
      <c r="AP6">
        <f t="shared" si="1"/>
        <v>118.19429758662628</v>
      </c>
      <c r="AQ6">
        <f t="shared" si="2"/>
        <v>103.07789357111514</v>
      </c>
      <c r="AR6">
        <f t="shared" si="3"/>
        <v>130.92257642703214</v>
      </c>
      <c r="AT6">
        <f>SUM(U:X)</f>
        <v>17.280000000000005</v>
      </c>
      <c r="AV6">
        <f>((0.075/0.15)*100)</f>
        <v>50</v>
      </c>
      <c r="AW6">
        <f>((0.07/0.145)*100)</f>
        <v>48.275862068965523</v>
      </c>
      <c r="AX6">
        <f>((0.08/0.16)*100)</f>
        <v>50</v>
      </c>
      <c r="AY6">
        <f>((0.07/0.15)*100)</f>
        <v>46.666666666666671</v>
      </c>
      <c r="BA6">
        <f>((0.075/0.15)*100)</f>
        <v>50</v>
      </c>
      <c r="BB6">
        <f>((0.075/0.145)*100)</f>
        <v>51.724137931034484</v>
      </c>
      <c r="BC6">
        <f>((0.08/0.16)*100)</f>
        <v>50</v>
      </c>
      <c r="BD6">
        <f>((0.08/0.15)*100)</f>
        <v>53.333333333333336</v>
      </c>
      <c r="BF6">
        <f>ABS($B$6-$D$6)</f>
        <v>2.4226799999999997</v>
      </c>
      <c r="BG6">
        <f>ABS($F$6-$H$6)</f>
        <v>2.4410470000000002</v>
      </c>
      <c r="BL6">
        <f>SQRT((ABS($A$6-$E$6)^2+(ABS($B$6-$F$6)^2)))</f>
        <v>2.0924064926129771</v>
      </c>
      <c r="BM6">
        <f>SQRT((ABS($C$6-$G$6)^2+(ABS($D$6-$H$6)^2)))</f>
        <v>4.8267587099361133</v>
      </c>
      <c r="BO6">
        <f>SQRT((ABS($A$6-$G$7)^2+(ABS($B$6-$H$7)^2)))</f>
        <v>6.4856759965345994</v>
      </c>
      <c r="BP6">
        <f>SQRT((ABS($C$6-$E$6)^2+(ABS($D$6-$F$6)^2)))</f>
        <v>7.5343629297220538</v>
      </c>
      <c r="BR6">
        <f>DEGREES(ACOS((8.55268759989337^2+16.4924629713784^2-8.53976686269607^2)/(2*8.55268759989337*16.4924629713784)))</f>
        <v>15.214243832363925</v>
      </c>
      <c r="BS6">
        <f>DEGREES(ACOS((11.7579798729463^2+19.6383864640548^2-8.55268759989337^2)/(2*11.7579798729463*19.6383864640548)))</f>
        <v>12.557641068057984</v>
      </c>
      <c r="BU6">
        <v>15</v>
      </c>
      <c r="BV6">
        <v>0</v>
      </c>
      <c r="BW6">
        <v>0</v>
      </c>
      <c r="BX6">
        <v>13</v>
      </c>
      <c r="BY6">
        <v>14</v>
      </c>
      <c r="BZ6">
        <v>0</v>
      </c>
      <c r="CA6">
        <v>14</v>
      </c>
      <c r="CB6">
        <v>1</v>
      </c>
      <c r="CC6">
        <v>16</v>
      </c>
      <c r="CD6">
        <v>2</v>
      </c>
      <c r="CE6">
        <v>12</v>
      </c>
      <c r="CF6">
        <v>1</v>
      </c>
      <c r="CG6">
        <v>14</v>
      </c>
      <c r="CH6">
        <v>13</v>
      </c>
      <c r="CI6">
        <v>1</v>
      </c>
      <c r="CJ6">
        <v>1</v>
      </c>
      <c r="CL6">
        <v>15</v>
      </c>
      <c r="CM6">
        <v>1</v>
      </c>
      <c r="CN6">
        <v>0</v>
      </c>
      <c r="CO6">
        <v>14</v>
      </c>
      <c r="CP6">
        <v>15</v>
      </c>
      <c r="CQ6">
        <v>2</v>
      </c>
      <c r="CR6">
        <v>14</v>
      </c>
      <c r="CS6">
        <v>3</v>
      </c>
      <c r="CT6">
        <v>16</v>
      </c>
      <c r="CU6">
        <v>1</v>
      </c>
      <c r="CV6">
        <v>15</v>
      </c>
      <c r="CW6">
        <v>3</v>
      </c>
      <c r="CX6">
        <v>16</v>
      </c>
      <c r="CY6">
        <v>14</v>
      </c>
      <c r="CZ6">
        <v>3</v>
      </c>
      <c r="DA6">
        <v>2</v>
      </c>
      <c r="DC6">
        <f>((0/15)*100)</f>
        <v>0</v>
      </c>
      <c r="DD6">
        <f>((0/15)*100)</f>
        <v>0</v>
      </c>
      <c r="DE6">
        <f>((13/15)*100)</f>
        <v>86.666666666666671</v>
      </c>
      <c r="DF6">
        <f>((0/14)*100)</f>
        <v>0</v>
      </c>
      <c r="DG6">
        <f>((14/14)*100)</f>
        <v>100</v>
      </c>
      <c r="DH6">
        <f>((1/14)*100)</f>
        <v>7.1428571428571423</v>
      </c>
      <c r="DI6">
        <f>((2/16)*100)</f>
        <v>12.5</v>
      </c>
      <c r="DJ6">
        <f>((12/16)*100)</f>
        <v>75</v>
      </c>
      <c r="DK6">
        <f>((1/16)*100)</f>
        <v>6.25</v>
      </c>
      <c r="DL6">
        <f>((13/14)*100)</f>
        <v>92.857142857142861</v>
      </c>
      <c r="DM6">
        <f>((1/14)*100)</f>
        <v>7.1428571428571423</v>
      </c>
      <c r="DN6">
        <f>((1/14)*100)</f>
        <v>7.1428571428571423</v>
      </c>
      <c r="DP6">
        <f>((1/15)*100)</f>
        <v>6.666666666666667</v>
      </c>
      <c r="DQ6">
        <f>((0/15)*100)</f>
        <v>0</v>
      </c>
      <c r="DR6">
        <f>((14/15)*100)</f>
        <v>93.333333333333329</v>
      </c>
      <c r="DS6">
        <f>((2/15)*100)</f>
        <v>13.333333333333334</v>
      </c>
      <c r="DT6">
        <f>((14/15)*100)</f>
        <v>93.333333333333329</v>
      </c>
      <c r="DU6">
        <f>((3/15)*100)</f>
        <v>20</v>
      </c>
      <c r="DV6">
        <f>((1/16)*100)</f>
        <v>6.25</v>
      </c>
      <c r="DW6">
        <f>((15/16)*100)</f>
        <v>93.75</v>
      </c>
      <c r="DX6">
        <f>((3/16)*100)</f>
        <v>18.75</v>
      </c>
      <c r="DY6">
        <f>((14/16)*100)</f>
        <v>87.5</v>
      </c>
      <c r="DZ6">
        <f>((3/16)*100)</f>
        <v>18.75</v>
      </c>
      <c r="EA6">
        <f>((2/16)*100)</f>
        <v>12.5</v>
      </c>
    </row>
    <row r="7" spans="1:131" x14ac:dyDescent="0.25">
      <c r="A7">
        <v>152.02473499999999</v>
      </c>
      <c r="B7">
        <v>7.2787540000000002</v>
      </c>
      <c r="C7">
        <v>159.202066</v>
      </c>
      <c r="D7">
        <v>8.5588909999999991</v>
      </c>
      <c r="E7">
        <v>153.08376199999998</v>
      </c>
      <c r="F7">
        <v>6.9485150000000004</v>
      </c>
      <c r="G7">
        <v>161.421593</v>
      </c>
      <c r="H7">
        <v>8.7946439999999999</v>
      </c>
      <c r="K7">
        <f>(15/200)</f>
        <v>7.4999999999999997E-2</v>
      </c>
      <c r="L7">
        <f>(13/200)</f>
        <v>6.5000000000000002E-2</v>
      </c>
      <c r="M7">
        <f>(15/200)</f>
        <v>7.4999999999999997E-2</v>
      </c>
      <c r="N7">
        <f>(10/200)</f>
        <v>0.05</v>
      </c>
      <c r="P7">
        <f>(15/200)</f>
        <v>7.4999999999999997E-2</v>
      </c>
      <c r="Q7">
        <f>(15/200)</f>
        <v>7.4999999999999997E-2</v>
      </c>
      <c r="R7">
        <f>(13/200)</f>
        <v>6.5000000000000002E-2</v>
      </c>
      <c r="S7">
        <f>(18/200)</f>
        <v>0.09</v>
      </c>
      <c r="U7">
        <f>0.075+0.075</f>
        <v>0.15</v>
      </c>
      <c r="V7">
        <f>0.065+0.075</f>
        <v>0.14000000000000001</v>
      </c>
      <c r="W7">
        <f>0.075+0.065</f>
        <v>0.14000000000000001</v>
      </c>
      <c r="X7">
        <f>0.05+0.09</f>
        <v>0.14000000000000001</v>
      </c>
      <c r="Z7">
        <f>SQRT((ABS($A$8-$A$7)^2+(ABS($B$8-$B$7)^2)))</f>
        <v>27.321993315162693</v>
      </c>
      <c r="AA7">
        <f>SQRT((ABS($C$8-$C$7)^2+(ABS($D$8-$D$7)^2)))</f>
        <v>24.837421168660892</v>
      </c>
      <c r="AB7">
        <f>SQRT((ABS($E$8-$E$7)^2+(ABS($F$8-$F$7)^2)))</f>
        <v>26.358275077931008</v>
      </c>
      <c r="AC7">
        <f>SQRT((ABS($G$8-$G$7)^2+(ABS($H$8-$H$7)^2)))</f>
        <v>24.305320657877676</v>
      </c>
      <c r="AJ7">
        <f>1/0.15</f>
        <v>6.666666666666667</v>
      </c>
      <c r="AK7">
        <f>1/0.14</f>
        <v>7.1428571428571423</v>
      </c>
      <c r="AL7">
        <f>1/0.14</f>
        <v>7.1428571428571423</v>
      </c>
      <c r="AM7">
        <f>1/0.14</f>
        <v>7.1428571428571423</v>
      </c>
      <c r="AO7">
        <f t="shared" si="0"/>
        <v>182.14662210108463</v>
      </c>
      <c r="AP7">
        <f t="shared" si="1"/>
        <v>177.41015120472065</v>
      </c>
      <c r="AQ7">
        <f t="shared" si="2"/>
        <v>188.27339341379289</v>
      </c>
      <c r="AR7">
        <f t="shared" si="3"/>
        <v>173.6094332705548</v>
      </c>
      <c r="AV7">
        <f>((0.075/0.15)*100)</f>
        <v>50</v>
      </c>
      <c r="AW7">
        <f>((0.065/0.14)*100)</f>
        <v>46.428571428571423</v>
      </c>
      <c r="AX7">
        <f>((0.075/0.14)*100)</f>
        <v>53.571428571428569</v>
      </c>
      <c r="AY7">
        <f>((0.05/0.14)*100)</f>
        <v>35.714285714285715</v>
      </c>
      <c r="BA7">
        <f>((0.075/0.15)*100)</f>
        <v>50</v>
      </c>
      <c r="BB7">
        <f>((0.075/0.14)*100)</f>
        <v>53.571428571428569</v>
      </c>
      <c r="BC7">
        <f>((0.065/0.14)*100)</f>
        <v>46.428571428571423</v>
      </c>
      <c r="BD7">
        <f>((0.09/0.14)*100)</f>
        <v>64.285714285714278</v>
      </c>
      <c r="BF7">
        <f>ABS($B$7-$D$7)</f>
        <v>1.280136999999999</v>
      </c>
      <c r="BG7">
        <f>ABS($F$7-$H$7)</f>
        <v>1.8461289999999995</v>
      </c>
      <c r="BL7">
        <f>SQRT((ABS($A$7-$E$7)^2+(ABS($B$7-$F$7)^2)))</f>
        <v>1.1093223083711832</v>
      </c>
      <c r="BM7">
        <f>SQRT((ABS($C$7-$G$7)^2+(ABS($D$7-$H$7)^2)))</f>
        <v>2.2320124508474404</v>
      </c>
      <c r="BO7">
        <f>SQRT((ABS($A$7-$G$8)^2+(ABS($B$7-$H$8)^2)))</f>
        <v>15.011932014366948</v>
      </c>
      <c r="BP7">
        <f>SQRT((ABS($C$7-$E$7)^2+(ABS($D$7-$F$7)^2)))</f>
        <v>6.326685917428831</v>
      </c>
      <c r="BR7">
        <f>DEGREES(ACOS((16.1037996907019^2+26.358275077931^2-10.527169360196^2)/(2*16.1037996907019*26.358275077931)))</f>
        <v>6.6239885937658975</v>
      </c>
      <c r="BS7">
        <f>DEGREES(ACOS((8.53976686269607^2+24.3053206578777^2-16.1037996907019^2)/(2*8.53976686269607*24.3053206578777)))</f>
        <v>13.085675298276538</v>
      </c>
      <c r="BU7">
        <v>15</v>
      </c>
      <c r="BV7">
        <v>1</v>
      </c>
      <c r="BW7">
        <v>2</v>
      </c>
      <c r="BX7">
        <v>10</v>
      </c>
      <c r="BY7">
        <v>13</v>
      </c>
      <c r="BZ7">
        <v>0</v>
      </c>
      <c r="CA7">
        <v>12</v>
      </c>
      <c r="CB7">
        <v>0</v>
      </c>
      <c r="CC7">
        <v>15</v>
      </c>
      <c r="CD7">
        <v>1</v>
      </c>
      <c r="CE7">
        <v>14</v>
      </c>
      <c r="CF7">
        <v>2</v>
      </c>
      <c r="CG7">
        <v>10</v>
      </c>
      <c r="CH7">
        <v>10</v>
      </c>
      <c r="CI7">
        <v>0</v>
      </c>
      <c r="CJ7">
        <v>1</v>
      </c>
      <c r="CL7">
        <v>15</v>
      </c>
      <c r="CM7">
        <v>2</v>
      </c>
      <c r="CN7">
        <v>1</v>
      </c>
      <c r="CO7">
        <v>15</v>
      </c>
      <c r="CP7">
        <v>15</v>
      </c>
      <c r="CQ7">
        <v>0</v>
      </c>
      <c r="CR7">
        <v>15</v>
      </c>
      <c r="CS7">
        <v>2</v>
      </c>
      <c r="CT7">
        <v>13</v>
      </c>
      <c r="CU7">
        <v>0</v>
      </c>
      <c r="CV7">
        <v>12</v>
      </c>
      <c r="CW7">
        <v>4</v>
      </c>
      <c r="CX7">
        <v>18</v>
      </c>
      <c r="CY7">
        <v>15</v>
      </c>
      <c r="CZ7">
        <v>5</v>
      </c>
      <c r="DA7">
        <v>3</v>
      </c>
      <c r="DC7">
        <f>((1/15)*100)</f>
        <v>6.666666666666667</v>
      </c>
      <c r="DD7">
        <f>((2/15)*100)</f>
        <v>13.333333333333334</v>
      </c>
      <c r="DE7">
        <f>((10/15)*100)</f>
        <v>66.666666666666657</v>
      </c>
      <c r="DF7">
        <f>((0/13)*100)</f>
        <v>0</v>
      </c>
      <c r="DG7">
        <f>((12/13)*100)</f>
        <v>92.307692307692307</v>
      </c>
      <c r="DH7">
        <f>((0/13)*100)</f>
        <v>0</v>
      </c>
      <c r="DI7">
        <f>((1/15)*100)</f>
        <v>6.666666666666667</v>
      </c>
      <c r="DJ7">
        <f>((14/15)*100)</f>
        <v>93.333333333333329</v>
      </c>
      <c r="DK7">
        <f>((2/15)*100)</f>
        <v>13.333333333333334</v>
      </c>
      <c r="DL7">
        <f>((10/10)*100)</f>
        <v>100</v>
      </c>
      <c r="DM7">
        <f>((0/10)*100)</f>
        <v>0</v>
      </c>
      <c r="DN7">
        <f>((1/10)*100)</f>
        <v>10</v>
      </c>
      <c r="DP7">
        <f>((2/15)*100)</f>
        <v>13.333333333333334</v>
      </c>
      <c r="DQ7">
        <f>((1/15)*100)</f>
        <v>6.666666666666667</v>
      </c>
      <c r="DR7">
        <f>((15/15)*100)</f>
        <v>100</v>
      </c>
      <c r="DS7">
        <f>((0/15)*100)</f>
        <v>0</v>
      </c>
      <c r="DT7">
        <f>((15/15)*100)</f>
        <v>100</v>
      </c>
      <c r="DU7">
        <f>((2/15)*100)</f>
        <v>13.333333333333334</v>
      </c>
      <c r="DV7">
        <f>((0/13)*100)</f>
        <v>0</v>
      </c>
      <c r="DW7">
        <f>((12/13)*100)</f>
        <v>92.307692307692307</v>
      </c>
      <c r="DX7">
        <f>((4/13)*100)</f>
        <v>30.76923076923077</v>
      </c>
      <c r="DY7">
        <f>((15/18)*100)</f>
        <v>83.333333333333343</v>
      </c>
      <c r="DZ7">
        <f>((5/18)*100)</f>
        <v>27.777777777777779</v>
      </c>
      <c r="EA7">
        <f>((3/18)*100)</f>
        <v>16.666666666666664</v>
      </c>
    </row>
    <row r="8" spans="1:131" x14ac:dyDescent="0.25">
      <c r="A8">
        <v>124.71462500000001</v>
      </c>
      <c r="B8">
        <v>8.0844900000000006</v>
      </c>
      <c r="C8">
        <v>134.364756</v>
      </c>
      <c r="D8">
        <v>8.633203</v>
      </c>
      <c r="E8">
        <v>126.728544</v>
      </c>
      <c r="F8">
        <v>7.3499489999999996</v>
      </c>
      <c r="G8">
        <v>137.11760900000002</v>
      </c>
      <c r="H8">
        <v>9.0495439999999991</v>
      </c>
      <c r="K8">
        <f>(14/200)</f>
        <v>7.0000000000000007E-2</v>
      </c>
      <c r="L8">
        <f>(15/200)</f>
        <v>7.4999999999999997E-2</v>
      </c>
      <c r="M8">
        <f>(14/200)</f>
        <v>7.0000000000000007E-2</v>
      </c>
      <c r="N8">
        <f>(16/200)</f>
        <v>0.08</v>
      </c>
      <c r="P8">
        <f>(14/200)</f>
        <v>7.0000000000000007E-2</v>
      </c>
      <c r="Q8">
        <f>(16/200)</f>
        <v>0.08</v>
      </c>
      <c r="R8">
        <f>(15/200)</f>
        <v>7.4999999999999997E-2</v>
      </c>
      <c r="S8">
        <f>(17/200)</f>
        <v>8.5000000000000006E-2</v>
      </c>
      <c r="U8">
        <f>0.07+0.07</f>
        <v>0.14000000000000001</v>
      </c>
      <c r="V8">
        <f>0.075+0.08</f>
        <v>0.155</v>
      </c>
      <c r="W8">
        <f>0.07+0.075</f>
        <v>0.14500000000000002</v>
      </c>
      <c r="X8">
        <f>0.08+0.085</f>
        <v>0.16500000000000001</v>
      </c>
      <c r="Z8">
        <f>SQRT((ABS($A$9-$A$8)^2+(ABS($B$9-$B$8)^2)))</f>
        <v>20.982341991375634</v>
      </c>
      <c r="AA8">
        <f>SQRT((ABS($C$9-$C$8)^2+(ABS($D$9-$D$8)^2)))</f>
        <v>20.271819913800446</v>
      </c>
      <c r="AB8">
        <f>SQRT((ABS($E$9-$E$8)^2+(ABS($F$9-$F$8)^2)))</f>
        <v>22.597967817133856</v>
      </c>
      <c r="AC8">
        <f>SQRT((ABS($G$9-$G$8)^2+(ABS($H$9-$H$8)^2)))</f>
        <v>20.633198622606372</v>
      </c>
      <c r="AJ8">
        <f>1/0.14</f>
        <v>7.1428571428571423</v>
      </c>
      <c r="AK8">
        <f>1/0.155</f>
        <v>6.4516129032258069</v>
      </c>
      <c r="AL8">
        <f>1/0.145</f>
        <v>6.8965517241379315</v>
      </c>
      <c r="AM8">
        <f>1/0.165</f>
        <v>6.0606060606060606</v>
      </c>
      <c r="AO8">
        <f t="shared" si="0"/>
        <v>149.87387136696879</v>
      </c>
      <c r="AP8">
        <f t="shared" si="1"/>
        <v>130.78593492774482</v>
      </c>
      <c r="AQ8">
        <f t="shared" si="2"/>
        <v>155.84805391126795</v>
      </c>
      <c r="AR8">
        <f t="shared" si="3"/>
        <v>125.04968862185679</v>
      </c>
      <c r="AV8">
        <f>((0.07/0.14)*100)</f>
        <v>50</v>
      </c>
      <c r="AW8">
        <f>((0.075/0.155)*100)</f>
        <v>48.387096774193544</v>
      </c>
      <c r="AX8">
        <f>((0.07/0.145)*100)</f>
        <v>48.275862068965523</v>
      </c>
      <c r="AY8">
        <f>((0.08/0.165)*100)</f>
        <v>48.484848484848484</v>
      </c>
      <c r="BA8">
        <f>((0.07/0.14)*100)</f>
        <v>50</v>
      </c>
      <c r="BB8">
        <f>((0.08/0.155)*100)</f>
        <v>51.612903225806448</v>
      </c>
      <c r="BC8">
        <f>((0.075/0.145)*100)</f>
        <v>51.724137931034484</v>
      </c>
      <c r="BD8">
        <f>((0.085/0.165)*100)</f>
        <v>51.515151515151516</v>
      </c>
      <c r="BF8">
        <f>ABS($B$8-$D$8)</f>
        <v>0.54871299999999934</v>
      </c>
      <c r="BG8">
        <f>ABS($F$8-$H$8)</f>
        <v>1.6995949999999995</v>
      </c>
      <c r="BL8">
        <f>SQRT((ABS($A$8-$E$8)^2+(ABS($B$8-$F$8)^2)))</f>
        <v>2.1436931261824648</v>
      </c>
      <c r="BM8">
        <f>SQRT((ABS($C$8-$G$8)^2+(ABS($D$8-$H$8)^2)))</f>
        <v>2.7841586642808429</v>
      </c>
      <c r="BO8">
        <f>SQRT((ABS($A$8-$G$9)^2+(ABS($B$8-$H$9)^2)))</f>
        <v>8.3185608061354657</v>
      </c>
      <c r="BP8">
        <f>SQRT((ABS($C$8-$E$8)^2+(ABS($D$8-$F$8)^2)))</f>
        <v>7.7432857713931753</v>
      </c>
      <c r="BR8">
        <f>DEGREES(ACOS((10.4273435186995^2+22.5979678171339^2-12.7646472705111^2)/(2*10.4273435186995*22.5979678171339)))</f>
        <v>14.40303020489322</v>
      </c>
      <c r="BS8">
        <f>DEGREES(ACOS((12.7646472705111^2+22.0798934358212^2-10.3337279501212^2)/(2*12.7646472705111*22.0798934358212)))</f>
        <v>15.312976974832631</v>
      </c>
      <c r="BU8">
        <v>14</v>
      </c>
      <c r="BV8">
        <v>0</v>
      </c>
      <c r="BW8">
        <v>1</v>
      </c>
      <c r="BX8">
        <v>14</v>
      </c>
      <c r="BY8">
        <v>15</v>
      </c>
      <c r="BZ8">
        <v>1</v>
      </c>
      <c r="CA8">
        <v>14</v>
      </c>
      <c r="CB8">
        <v>1</v>
      </c>
      <c r="CC8">
        <v>14</v>
      </c>
      <c r="CD8">
        <v>2</v>
      </c>
      <c r="CE8">
        <v>13</v>
      </c>
      <c r="CF8">
        <v>2</v>
      </c>
      <c r="CG8">
        <v>16</v>
      </c>
      <c r="CH8">
        <v>14</v>
      </c>
      <c r="CI8">
        <v>2</v>
      </c>
      <c r="CJ8">
        <v>2</v>
      </c>
      <c r="CL8">
        <v>14</v>
      </c>
      <c r="CM8">
        <v>0</v>
      </c>
      <c r="CN8">
        <v>0</v>
      </c>
      <c r="CO8">
        <v>13</v>
      </c>
      <c r="CP8">
        <v>16</v>
      </c>
      <c r="CQ8">
        <v>2</v>
      </c>
      <c r="CR8">
        <v>12</v>
      </c>
      <c r="CS8">
        <v>6</v>
      </c>
      <c r="CT8">
        <v>15</v>
      </c>
      <c r="CU8">
        <v>2</v>
      </c>
      <c r="CV8">
        <v>13</v>
      </c>
      <c r="CW8">
        <v>1</v>
      </c>
      <c r="CX8">
        <v>17</v>
      </c>
      <c r="CY8">
        <v>13</v>
      </c>
      <c r="CZ8">
        <v>3</v>
      </c>
      <c r="DA8">
        <v>4</v>
      </c>
      <c r="DC8">
        <f>((0/14)*100)</f>
        <v>0</v>
      </c>
      <c r="DD8">
        <f>((1/14)*100)</f>
        <v>7.1428571428571423</v>
      </c>
      <c r="DE8">
        <f>((14/14)*100)</f>
        <v>100</v>
      </c>
      <c r="DF8">
        <f>((1/15)*100)</f>
        <v>6.666666666666667</v>
      </c>
      <c r="DG8">
        <f>((14/15)*100)</f>
        <v>93.333333333333329</v>
      </c>
      <c r="DH8">
        <f>((1/15)*100)</f>
        <v>6.666666666666667</v>
      </c>
      <c r="DI8">
        <f>((2/14)*100)</f>
        <v>14.285714285714285</v>
      </c>
      <c r="DJ8">
        <f>((13/14)*100)</f>
        <v>92.857142857142861</v>
      </c>
      <c r="DK8">
        <f>((2/14)*100)</f>
        <v>14.285714285714285</v>
      </c>
      <c r="DL8">
        <f>((14/16)*100)</f>
        <v>87.5</v>
      </c>
      <c r="DM8">
        <f>((2/16)*100)</f>
        <v>12.5</v>
      </c>
      <c r="DN8">
        <f>((2/16)*100)</f>
        <v>12.5</v>
      </c>
      <c r="DP8">
        <f>((0/14)*100)</f>
        <v>0</v>
      </c>
      <c r="DQ8">
        <f>((0/14)*100)</f>
        <v>0</v>
      </c>
      <c r="DR8">
        <f>((13/14)*100)</f>
        <v>92.857142857142861</v>
      </c>
      <c r="DS8">
        <f>((2/16)*100)</f>
        <v>12.5</v>
      </c>
      <c r="DT8">
        <f>((12/16)*100)</f>
        <v>75</v>
      </c>
      <c r="DU8">
        <f>((6/16)*100)</f>
        <v>37.5</v>
      </c>
      <c r="DV8">
        <f>((2/15)*100)</f>
        <v>13.333333333333334</v>
      </c>
      <c r="DW8">
        <f>((13/15)*100)</f>
        <v>86.666666666666671</v>
      </c>
      <c r="DX8">
        <f>((1/15)*100)</f>
        <v>6.666666666666667</v>
      </c>
      <c r="DY8">
        <f>((13/17)*100)</f>
        <v>76.470588235294116</v>
      </c>
      <c r="DZ8">
        <f>((3/17)*100)</f>
        <v>17.647058823529413</v>
      </c>
      <c r="EA8">
        <f>((4/17)*100)</f>
        <v>23.52941176470588</v>
      </c>
    </row>
    <row r="9" spans="1:131" x14ac:dyDescent="0.25">
      <c r="A9">
        <v>103.77444700000001</v>
      </c>
      <c r="B9">
        <v>6.7549710000000003</v>
      </c>
      <c r="C9">
        <v>114.10290700000002</v>
      </c>
      <c r="D9">
        <v>9.2689369999999993</v>
      </c>
      <c r="E9">
        <v>104.17518100000001</v>
      </c>
      <c r="F9">
        <v>5.9308059999999996</v>
      </c>
      <c r="G9">
        <v>116.485983</v>
      </c>
      <c r="H9">
        <v>9.3042870000000004</v>
      </c>
      <c r="K9">
        <f>(15/200)</f>
        <v>7.4999999999999997E-2</v>
      </c>
      <c r="L9">
        <f>(15/200)</f>
        <v>7.4999999999999997E-2</v>
      </c>
      <c r="M9">
        <f>(16/200)</f>
        <v>0.08</v>
      </c>
      <c r="N9">
        <f>(15/200)</f>
        <v>7.4999999999999997E-2</v>
      </c>
      <c r="P9">
        <f>(14/200)</f>
        <v>7.0000000000000007E-2</v>
      </c>
      <c r="Q9">
        <f>(14/200)</f>
        <v>7.0000000000000007E-2</v>
      </c>
      <c r="R9">
        <f>(15/200)</f>
        <v>7.4999999999999997E-2</v>
      </c>
      <c r="S9">
        <f>(13/200)</f>
        <v>6.5000000000000002E-2</v>
      </c>
      <c r="U9">
        <f>0.075+0.07</f>
        <v>0.14500000000000002</v>
      </c>
      <c r="V9">
        <f>0.075+0.07</f>
        <v>0.14500000000000002</v>
      </c>
      <c r="W9">
        <f>0.08+0.075</f>
        <v>0.155</v>
      </c>
      <c r="X9">
        <f>0.075+0.065</f>
        <v>0.14000000000000001</v>
      </c>
      <c r="Z9">
        <f>SQRT((ABS($A$10-$A$9)^2+(ABS($B$10-$B$9)^2)))</f>
        <v>20.89868351207112</v>
      </c>
      <c r="AA9">
        <f>SQRT((ABS($C$10-$C$9)^2+(ABS($D$10-$D$9)^2)))</f>
        <v>21.696054280700999</v>
      </c>
      <c r="AB9">
        <f>SQRT((ABS($E$10-$E$9)^2+(ABS($F$10-$F$9)^2)))</f>
        <v>20.487330711582931</v>
      </c>
      <c r="AC9">
        <f>SQRT((ABS($G$10-$G$9)^2+(ABS($H$10-$H$9)^2)))</f>
        <v>22.079893435821152</v>
      </c>
      <c r="AJ9">
        <f>1/0.145</f>
        <v>6.8965517241379315</v>
      </c>
      <c r="AK9">
        <f>1/0.145</f>
        <v>6.8965517241379315</v>
      </c>
      <c r="AL9">
        <f>1/0.155</f>
        <v>6.4516129032258069</v>
      </c>
      <c r="AM9">
        <f>1/0.14</f>
        <v>7.1428571428571423</v>
      </c>
      <c r="AO9">
        <f t="shared" si="0"/>
        <v>144.12885180738701</v>
      </c>
      <c r="AP9">
        <f t="shared" si="1"/>
        <v>149.62796055655861</v>
      </c>
      <c r="AQ9">
        <f t="shared" si="2"/>
        <v>132.17632717150278</v>
      </c>
      <c r="AR9">
        <f t="shared" si="3"/>
        <v>157.71352454157963</v>
      </c>
      <c r="AV9">
        <f>((0.075/0.145)*100)</f>
        <v>51.724137931034484</v>
      </c>
      <c r="AW9">
        <f>((0.075/0.145)*100)</f>
        <v>51.724137931034484</v>
      </c>
      <c r="AX9">
        <f>((0.08/0.155)*100)</f>
        <v>51.612903225806448</v>
      </c>
      <c r="AY9">
        <f>((0.075/0.14)*100)</f>
        <v>53.571428571428569</v>
      </c>
      <c r="BA9">
        <f>((0.07/0.145)*100)</f>
        <v>48.275862068965523</v>
      </c>
      <c r="BB9">
        <f>((0.07/0.145)*100)</f>
        <v>48.275862068965523</v>
      </c>
      <c r="BC9">
        <f>((0.075/0.155)*100)</f>
        <v>48.387096774193544</v>
      </c>
      <c r="BD9">
        <f>((0.065/0.14)*100)</f>
        <v>46.428571428571423</v>
      </c>
      <c r="BF9">
        <f>ABS($B$9-$D$9)</f>
        <v>2.513965999999999</v>
      </c>
      <c r="BG9">
        <f>ABS($F$9-$H$9)</f>
        <v>3.3734810000000008</v>
      </c>
      <c r="BL9">
        <f>SQRT((ABS($A$9-$E$9)^2+(ABS($B$9-$F$9)^2)))</f>
        <v>0.91642549396063899</v>
      </c>
      <c r="BM9">
        <f>SQRT((ABS($C$9-$G$9)^2+(ABS($D$9-$H$9)^2)))</f>
        <v>2.3833381724539104</v>
      </c>
      <c r="BO9">
        <f>SQRT((ABS($A$9-$G$9)^2+(ABS($B$9-$H$9)^2)))</f>
        <v>12.964650382758183</v>
      </c>
      <c r="BP9">
        <f>SQRT((ABS($C$9-$E$9)^2+(ABS($D$9-$F$9)^2)))</f>
        <v>10.47391340923903</v>
      </c>
      <c r="BR9">
        <f>DEGREES(ACOS((10.3337279501212^2+20.4873307115829^2-10.8746027512153^2)/(2*10.3337279501212*20.4873307115829)))</f>
        <v>15.378877905401858</v>
      </c>
      <c r="BS9">
        <f>DEGREES(ACOS((10.8746027512153^2+16.9496154778435^2-6.9460524111^2)/(2*10.8746027512153*16.9496154778435)))</f>
        <v>14.249448387790208</v>
      </c>
      <c r="BU9">
        <v>15</v>
      </c>
      <c r="BV9">
        <v>1</v>
      </c>
      <c r="BW9">
        <v>2</v>
      </c>
      <c r="BX9">
        <v>15</v>
      </c>
      <c r="BY9">
        <v>15</v>
      </c>
      <c r="BZ9">
        <v>1</v>
      </c>
      <c r="CA9">
        <v>13</v>
      </c>
      <c r="CB9">
        <v>2</v>
      </c>
      <c r="CC9">
        <v>16</v>
      </c>
      <c r="CD9">
        <v>4</v>
      </c>
      <c r="CE9">
        <v>13</v>
      </c>
      <c r="CF9">
        <v>3</v>
      </c>
      <c r="CG9">
        <v>15</v>
      </c>
      <c r="CH9">
        <v>15</v>
      </c>
      <c r="CI9">
        <v>1</v>
      </c>
      <c r="CJ9">
        <v>2</v>
      </c>
      <c r="CL9">
        <v>14</v>
      </c>
      <c r="CM9">
        <v>0</v>
      </c>
      <c r="CN9">
        <v>2</v>
      </c>
      <c r="CO9">
        <v>13</v>
      </c>
      <c r="CP9">
        <v>14</v>
      </c>
      <c r="CQ9">
        <v>0</v>
      </c>
      <c r="CR9">
        <v>13</v>
      </c>
      <c r="CS9">
        <v>0</v>
      </c>
      <c r="CT9">
        <v>15</v>
      </c>
      <c r="CU9">
        <v>2</v>
      </c>
      <c r="CV9">
        <v>13</v>
      </c>
      <c r="CW9">
        <v>2</v>
      </c>
      <c r="CX9">
        <v>13</v>
      </c>
      <c r="CY9">
        <v>13</v>
      </c>
      <c r="CZ9">
        <v>0</v>
      </c>
      <c r="DA9">
        <v>1</v>
      </c>
      <c r="DC9">
        <f>((1/15)*100)</f>
        <v>6.666666666666667</v>
      </c>
      <c r="DD9">
        <f>((2/15)*100)</f>
        <v>13.333333333333334</v>
      </c>
      <c r="DE9">
        <f>((15/15)*100)</f>
        <v>100</v>
      </c>
      <c r="DF9">
        <f>((1/15)*100)</f>
        <v>6.666666666666667</v>
      </c>
      <c r="DG9">
        <f>((13/15)*100)</f>
        <v>86.666666666666671</v>
      </c>
      <c r="DH9">
        <f>((2/15)*100)</f>
        <v>13.333333333333334</v>
      </c>
      <c r="DI9">
        <f>((4/16)*100)</f>
        <v>25</v>
      </c>
      <c r="DJ9">
        <f>((13/16)*100)</f>
        <v>81.25</v>
      </c>
      <c r="DK9">
        <f>((3/16)*100)</f>
        <v>18.75</v>
      </c>
      <c r="DL9">
        <f>((15/15)*100)</f>
        <v>100</v>
      </c>
      <c r="DM9">
        <f>((1/15)*100)</f>
        <v>6.666666666666667</v>
      </c>
      <c r="DN9">
        <f>((2/15)*100)</f>
        <v>13.333333333333334</v>
      </c>
      <c r="DP9">
        <f>((0/14)*100)</f>
        <v>0</v>
      </c>
      <c r="DQ9">
        <f>((2/14)*100)</f>
        <v>14.285714285714285</v>
      </c>
      <c r="DR9">
        <f>((13/14)*100)</f>
        <v>92.857142857142861</v>
      </c>
      <c r="DS9">
        <f>((0/14)*100)</f>
        <v>0</v>
      </c>
      <c r="DT9">
        <f>((13/14)*100)</f>
        <v>92.857142857142861</v>
      </c>
      <c r="DU9">
        <f>((0/14)*100)</f>
        <v>0</v>
      </c>
      <c r="DV9">
        <f>((2/15)*100)</f>
        <v>13.333333333333334</v>
      </c>
      <c r="DW9">
        <f>((13/15)*100)</f>
        <v>86.666666666666671</v>
      </c>
      <c r="DX9">
        <f>((2/15)*100)</f>
        <v>13.333333333333334</v>
      </c>
      <c r="DY9">
        <f>((13/13)*100)</f>
        <v>100</v>
      </c>
      <c r="DZ9">
        <f>((0/13)*100)</f>
        <v>0</v>
      </c>
      <c r="EA9">
        <f>((1/13)*100)</f>
        <v>7.6923076923076925</v>
      </c>
    </row>
    <row r="10" spans="1:131" x14ac:dyDescent="0.25">
      <c r="A10">
        <v>82.920574000000002</v>
      </c>
      <c r="B10">
        <v>8.1227990000000005</v>
      </c>
      <c r="C10">
        <v>92.414057000000014</v>
      </c>
      <c r="D10">
        <v>8.7098689999999994</v>
      </c>
      <c r="E10">
        <v>83.729386000000005</v>
      </c>
      <c r="F10">
        <v>7.234718</v>
      </c>
      <c r="G10">
        <v>94.406090000000006</v>
      </c>
      <c r="H10">
        <v>9.2998999999999992</v>
      </c>
      <c r="K10">
        <f>(17/200)</f>
        <v>8.5000000000000006E-2</v>
      </c>
      <c r="L10">
        <f>(15/200)</f>
        <v>7.4999999999999997E-2</v>
      </c>
      <c r="M10">
        <f>(14/200)</f>
        <v>7.0000000000000007E-2</v>
      </c>
      <c r="N10">
        <f>(11/200)</f>
        <v>5.5E-2</v>
      </c>
      <c r="P10">
        <f>(14/200)</f>
        <v>7.0000000000000007E-2</v>
      </c>
      <c r="Q10">
        <f>(14/200)</f>
        <v>7.0000000000000007E-2</v>
      </c>
      <c r="R10">
        <f>(12/200)</f>
        <v>0.06</v>
      </c>
      <c r="S10">
        <f>(15/200)</f>
        <v>7.4999999999999997E-2</v>
      </c>
      <c r="U10">
        <f>0.085+0.07</f>
        <v>0.15500000000000003</v>
      </c>
      <c r="V10">
        <f>0.075+0.07</f>
        <v>0.14500000000000002</v>
      </c>
      <c r="W10">
        <f>0.07+0.06</f>
        <v>0.13</v>
      </c>
      <c r="X10">
        <f>0.055+0.075</f>
        <v>0.13</v>
      </c>
      <c r="Z10">
        <f>SQRT((ABS($A$11-$A$10)^2+(ABS($B$11-$B$10)^2)))</f>
        <v>18.449009651560434</v>
      </c>
      <c r="AA10">
        <f>SQRT((ABS($C$11-$C$10)^2+(ABS($D$11-$D$10)^2)))</f>
        <v>17.361689395018832</v>
      </c>
      <c r="AB10">
        <f>SQRT((ABS($E$11-$E$10)^2+(ABS($F$11-$F$10)^2)))</f>
        <v>14.750913230803603</v>
      </c>
      <c r="AC10">
        <f>SQRT((ABS($G$11-$G$10)^2+(ABS($H$11-$H$10)^2)))</f>
        <v>16.949615477843501</v>
      </c>
      <c r="AJ10">
        <f>1/0.155</f>
        <v>6.4516129032258069</v>
      </c>
      <c r="AK10">
        <f>1/0.145</f>
        <v>6.8965517241379315</v>
      </c>
      <c r="AL10">
        <f>1/0.13</f>
        <v>7.6923076923076916</v>
      </c>
      <c r="AM10">
        <f>1/0.13</f>
        <v>7.6923076923076916</v>
      </c>
      <c r="AO10">
        <f t="shared" si="0"/>
        <v>119.02586871974472</v>
      </c>
      <c r="AP10">
        <f t="shared" si="1"/>
        <v>119.73578893116435</v>
      </c>
      <c r="AQ10">
        <f t="shared" si="2"/>
        <v>113.46856331387386</v>
      </c>
      <c r="AR10">
        <f t="shared" si="3"/>
        <v>130.38165752187308</v>
      </c>
      <c r="AV10">
        <f>((0.085/0.155)*100)</f>
        <v>54.838709677419359</v>
      </c>
      <c r="AW10">
        <f>((0.075/0.145)*100)</f>
        <v>51.724137931034484</v>
      </c>
      <c r="AX10">
        <f>((0.07/0.13)*100)</f>
        <v>53.846153846153854</v>
      </c>
      <c r="AY10">
        <f>((0.055/0.13)*100)</f>
        <v>42.307692307692307</v>
      </c>
      <c r="BA10">
        <f>((0.07/0.155)*100)</f>
        <v>45.161290322580648</v>
      </c>
      <c r="BB10">
        <f>((0.07/0.145)*100)</f>
        <v>48.275862068965523</v>
      </c>
      <c r="BC10">
        <f>((0.06/0.13)*100)</f>
        <v>46.153846153846153</v>
      </c>
      <c r="BD10">
        <f>((0.075/0.13)*100)</f>
        <v>57.692307692307686</v>
      </c>
      <c r="BF10">
        <f>ABS($B$10-$D$10)</f>
        <v>0.58706999999999887</v>
      </c>
      <c r="BG10">
        <f>ABS($F$10-$H$10)</f>
        <v>2.0651819999999992</v>
      </c>
      <c r="BL10">
        <f>SQRT((ABS($A$10-$E$10)^2+(ABS($B$10-$F$10)^2)))</f>
        <v>1.2011930377358195</v>
      </c>
      <c r="BM10">
        <f>SQRT((ABS($C$10-$G$10)^2+(ABS($D$10-$H$10)^2)))</f>
        <v>2.0775784110473348</v>
      </c>
      <c r="BO10">
        <f>SQRT((ABS($A$10-$G$10)^2+(ABS($B$10-$H$10)^2)))</f>
        <v>11.545676444039868</v>
      </c>
      <c r="BP10">
        <f>SQRT((ABS($C$10-$E$10)^2+(ABS($D$10-$F$10)^2)))</f>
        <v>8.8090624274687794</v>
      </c>
      <c r="BR10">
        <f>DEGREES(ACOS((6.9460524111^2+14.7509132308036^2-8.83135154186067^2)/(2*6.9460524111*14.7509132308036)))</f>
        <v>23.556568017553253</v>
      </c>
      <c r="BS10">
        <f>DEGREES(ACOS((8.83135154186067^2+20.5617427852036^2-12.0397606865512^2)/(2*8.83135154186067*20.5617427852036)))</f>
        <v>11.549663307996186</v>
      </c>
      <c r="BU10">
        <v>17</v>
      </c>
      <c r="BV10">
        <v>4</v>
      </c>
      <c r="BW10">
        <v>5</v>
      </c>
      <c r="BX10">
        <v>11</v>
      </c>
      <c r="BY10">
        <v>15</v>
      </c>
      <c r="BZ10">
        <v>1</v>
      </c>
      <c r="CA10">
        <v>13</v>
      </c>
      <c r="CB10">
        <v>0</v>
      </c>
      <c r="CC10">
        <v>14</v>
      </c>
      <c r="CD10">
        <v>1</v>
      </c>
      <c r="CE10">
        <v>14</v>
      </c>
      <c r="CF10">
        <v>2</v>
      </c>
      <c r="CG10">
        <v>11</v>
      </c>
      <c r="CH10">
        <v>11</v>
      </c>
      <c r="CI10">
        <v>0</v>
      </c>
      <c r="CJ10">
        <v>3</v>
      </c>
      <c r="CL10">
        <v>14</v>
      </c>
      <c r="CM10">
        <v>0</v>
      </c>
      <c r="CN10">
        <v>2</v>
      </c>
      <c r="CO10">
        <v>14</v>
      </c>
      <c r="CP10">
        <v>14</v>
      </c>
      <c r="CQ10">
        <v>0</v>
      </c>
      <c r="CR10">
        <v>13</v>
      </c>
      <c r="CS10">
        <v>0</v>
      </c>
      <c r="CT10">
        <v>12</v>
      </c>
      <c r="CU10">
        <v>0</v>
      </c>
      <c r="CV10">
        <v>10</v>
      </c>
      <c r="CW10">
        <v>4</v>
      </c>
      <c r="CX10">
        <v>15</v>
      </c>
      <c r="CY10">
        <v>14</v>
      </c>
      <c r="CZ10">
        <v>0</v>
      </c>
      <c r="DA10">
        <v>2</v>
      </c>
      <c r="DC10">
        <f>((4/17)*100)</f>
        <v>23.52941176470588</v>
      </c>
      <c r="DD10">
        <f>((5/17)*100)</f>
        <v>29.411764705882355</v>
      </c>
      <c r="DE10">
        <f>((11/17)*100)</f>
        <v>64.705882352941174</v>
      </c>
      <c r="DF10">
        <f>((1/15)*100)</f>
        <v>6.666666666666667</v>
      </c>
      <c r="DG10">
        <f>((13/15)*100)</f>
        <v>86.666666666666671</v>
      </c>
      <c r="DH10">
        <f>((0/15)*100)</f>
        <v>0</v>
      </c>
      <c r="DI10">
        <f>((1/14)*100)</f>
        <v>7.1428571428571423</v>
      </c>
      <c r="DJ10">
        <f>((14/14)*100)</f>
        <v>100</v>
      </c>
      <c r="DK10">
        <f>((2/14)*100)</f>
        <v>14.285714285714285</v>
      </c>
      <c r="DL10">
        <f>((11/11)*100)</f>
        <v>100</v>
      </c>
      <c r="DM10">
        <f>((0/11)*100)</f>
        <v>0</v>
      </c>
      <c r="DN10">
        <f>((3/11)*100)</f>
        <v>27.27272727272727</v>
      </c>
      <c r="DP10">
        <f>((0/14)*100)</f>
        <v>0</v>
      </c>
      <c r="DQ10">
        <f>((2/14)*100)</f>
        <v>14.285714285714285</v>
      </c>
      <c r="DR10">
        <f>((14/14)*100)</f>
        <v>100</v>
      </c>
      <c r="DS10">
        <f>((0/14)*100)</f>
        <v>0</v>
      </c>
      <c r="DT10">
        <f>((13/14)*100)</f>
        <v>92.857142857142861</v>
      </c>
      <c r="DU10">
        <f>((0/14)*100)</f>
        <v>0</v>
      </c>
      <c r="DV10">
        <f>((0/12)*100)</f>
        <v>0</v>
      </c>
      <c r="DW10">
        <f>((10/12)*100)</f>
        <v>83.333333333333343</v>
      </c>
      <c r="DX10">
        <f>((4/12)*100)</f>
        <v>33.333333333333329</v>
      </c>
      <c r="DY10">
        <f>((14/15)*100)</f>
        <v>93.333333333333329</v>
      </c>
      <c r="DZ10">
        <f>((0/15)*100)</f>
        <v>0</v>
      </c>
      <c r="EA10">
        <f>((2/15)*100)</f>
        <v>13.333333333333334</v>
      </c>
    </row>
    <row r="11" spans="1:131" x14ac:dyDescent="0.25">
      <c r="A11">
        <v>64.484341000000001</v>
      </c>
      <c r="B11">
        <v>7.4363080000000004</v>
      </c>
      <c r="C11">
        <v>75.069760000000002</v>
      </c>
      <c r="D11">
        <v>9.4867989999999995</v>
      </c>
      <c r="E11">
        <v>68.991535000000013</v>
      </c>
      <c r="F11">
        <v>7.8553540000000002</v>
      </c>
      <c r="G11">
        <v>77.484614000000008</v>
      </c>
      <c r="H11">
        <v>10.276176</v>
      </c>
      <c r="K11">
        <f>(12/200)</f>
        <v>0.06</v>
      </c>
      <c r="L11">
        <f>(16/200)</f>
        <v>0.08</v>
      </c>
      <c r="M11">
        <f>(14/200)</f>
        <v>7.0000000000000007E-2</v>
      </c>
      <c r="N11">
        <f>(15/200)</f>
        <v>7.4999999999999997E-2</v>
      </c>
      <c r="P11">
        <f>(13/200)</f>
        <v>6.5000000000000002E-2</v>
      </c>
      <c r="Q11">
        <f>(13/200)</f>
        <v>6.5000000000000002E-2</v>
      </c>
      <c r="R11">
        <f>(14/200)</f>
        <v>7.0000000000000007E-2</v>
      </c>
      <c r="S11">
        <f>(16/200)</f>
        <v>0.08</v>
      </c>
      <c r="U11">
        <f>0.06+0.065</f>
        <v>0.125</v>
      </c>
      <c r="V11">
        <f>0.08+0.065</f>
        <v>0.14500000000000002</v>
      </c>
      <c r="W11">
        <f>0.07+0.07</f>
        <v>0.14000000000000001</v>
      </c>
      <c r="X11">
        <f>0.075+0.08</f>
        <v>0.155</v>
      </c>
      <c r="Z11">
        <f>SQRT((ABS($A$12-$A$11)^2+(ABS($B$12-$B$11)^2)))</f>
        <v>19.648583392323342</v>
      </c>
      <c r="AA11">
        <f>SQRT((ABS($C$12-$C$11)^2+(ABS($D$12-$D$11)^2)))</f>
        <v>20.290379367189065</v>
      </c>
      <c r="AB11">
        <f>SQRT((ABS($E$12-$E$11)^2+(ABS($F$12-$F$11)^2)))</f>
        <v>22.933450856919769</v>
      </c>
      <c r="AC11">
        <f>SQRT((ABS($G$12-$G$11)^2+(ABS($H$12-$H$11)^2)))</f>
        <v>20.561742785203592</v>
      </c>
      <c r="AJ11">
        <f>1/0.125</f>
        <v>8</v>
      </c>
      <c r="AK11">
        <f>1/0.145</f>
        <v>6.8965517241379315</v>
      </c>
      <c r="AL11">
        <f>1/0.14</f>
        <v>7.1428571428571423</v>
      </c>
      <c r="AM11">
        <f>1/0.155</f>
        <v>6.4516129032258069</v>
      </c>
      <c r="AO11">
        <f t="shared" si="0"/>
        <v>157.18866713858674</v>
      </c>
      <c r="AP11">
        <f t="shared" si="1"/>
        <v>139.93365080820044</v>
      </c>
      <c r="AQ11">
        <f t="shared" si="2"/>
        <v>163.81036326371262</v>
      </c>
      <c r="AR11">
        <f t="shared" si="3"/>
        <v>132.65640506582963</v>
      </c>
      <c r="AV11">
        <f>((0.06/0.125)*100)</f>
        <v>48</v>
      </c>
      <c r="AW11">
        <f>((0.08/0.145)*100)</f>
        <v>55.172413793103459</v>
      </c>
      <c r="AX11">
        <f>((0.07/0.14)*100)</f>
        <v>50</v>
      </c>
      <c r="AY11">
        <f>((0.075/0.155)*100)</f>
        <v>48.387096774193544</v>
      </c>
      <c r="BA11">
        <f>((0.065/0.125)*100)</f>
        <v>52</v>
      </c>
      <c r="BB11">
        <f>((0.065/0.145)*100)</f>
        <v>44.827586206896555</v>
      </c>
      <c r="BC11">
        <f>((0.07/0.14)*100)</f>
        <v>50</v>
      </c>
      <c r="BD11">
        <f>((0.08/0.155)*100)</f>
        <v>51.612903225806448</v>
      </c>
      <c r="BF11">
        <f>ABS($B$11-$D$11)</f>
        <v>2.0504909999999992</v>
      </c>
      <c r="BG11">
        <f>ABS($F$11-$H$11)</f>
        <v>2.4208219999999994</v>
      </c>
      <c r="BL11">
        <f>SQRT((ABS($A$11-$E$11)^2+(ABS($B$11-$F$11)^2)))</f>
        <v>4.5266320044545383</v>
      </c>
      <c r="BM11">
        <f>SQRT((ABS($C$11-$G$11)^2+(ABS($D$11-$H$11)^2)))</f>
        <v>2.540597545744903</v>
      </c>
      <c r="BO11">
        <f>SQRT((ABS($A$11-$G$12)^2+(ABS($B$11-$H$12)^2)))</f>
        <v>7.6098503428078592</v>
      </c>
      <c r="BP11">
        <f>SQRT((ABS($C$11-$E$11)^2+(ABS($D$11-$F$11)^2)))</f>
        <v>6.2933641193442691</v>
      </c>
      <c r="BR11">
        <f>DEGREES(ACOS((12.0397606865512^2+22.9334508569198^2-11.2470820547714^2)/(2*12.0397606865512*22.9334508569198)))</f>
        <v>9.6564565471726826</v>
      </c>
      <c r="BS11">
        <f>DEGREES(ACOS((11.2470820547714^2+20.1876783261193^2-9.95188370864692^2)/(2*11.2470820547714*20.1876783261193)))</f>
        <v>16.679225240392093</v>
      </c>
      <c r="BU11">
        <v>12</v>
      </c>
      <c r="BV11">
        <v>0</v>
      </c>
      <c r="BW11">
        <v>0</v>
      </c>
      <c r="BX11">
        <v>12</v>
      </c>
      <c r="BY11">
        <v>16</v>
      </c>
      <c r="BZ11">
        <v>3</v>
      </c>
      <c r="CA11">
        <v>14</v>
      </c>
      <c r="CB11">
        <v>2</v>
      </c>
      <c r="CC11">
        <v>14</v>
      </c>
      <c r="CD11">
        <v>2</v>
      </c>
      <c r="CE11">
        <v>12</v>
      </c>
      <c r="CF11">
        <v>1</v>
      </c>
      <c r="CG11">
        <v>15</v>
      </c>
      <c r="CH11">
        <v>12</v>
      </c>
      <c r="CI11">
        <v>2</v>
      </c>
      <c r="CJ11">
        <v>2</v>
      </c>
      <c r="CL11">
        <v>13</v>
      </c>
      <c r="CM11">
        <v>0</v>
      </c>
      <c r="CN11">
        <v>0</v>
      </c>
      <c r="CO11">
        <v>11</v>
      </c>
      <c r="CP11">
        <v>13</v>
      </c>
      <c r="CQ11">
        <v>0</v>
      </c>
      <c r="CR11">
        <v>10</v>
      </c>
      <c r="CS11">
        <v>2</v>
      </c>
      <c r="CT11">
        <v>14</v>
      </c>
      <c r="CU11">
        <v>2</v>
      </c>
      <c r="CV11">
        <v>13</v>
      </c>
      <c r="CW11">
        <v>1</v>
      </c>
      <c r="CX11">
        <v>16</v>
      </c>
      <c r="CY11">
        <v>11</v>
      </c>
      <c r="CZ11">
        <v>2</v>
      </c>
      <c r="DA11">
        <v>4</v>
      </c>
      <c r="DC11">
        <f>((0/12)*100)</f>
        <v>0</v>
      </c>
      <c r="DD11">
        <f>((0/12)*100)</f>
        <v>0</v>
      </c>
      <c r="DE11">
        <f>((12/12)*100)</f>
        <v>100</v>
      </c>
      <c r="DF11">
        <f>((3/16)*100)</f>
        <v>18.75</v>
      </c>
      <c r="DG11">
        <f>((14/16)*100)</f>
        <v>87.5</v>
      </c>
      <c r="DH11">
        <f>((2/16)*100)</f>
        <v>12.5</v>
      </c>
      <c r="DI11">
        <f>((2/14)*100)</f>
        <v>14.285714285714285</v>
      </c>
      <c r="DJ11">
        <f>((12/14)*100)</f>
        <v>85.714285714285708</v>
      </c>
      <c r="DK11">
        <f>((1/14)*100)</f>
        <v>7.1428571428571423</v>
      </c>
      <c r="DL11">
        <f>((12/15)*100)</f>
        <v>80</v>
      </c>
      <c r="DM11">
        <f>((2/15)*100)</f>
        <v>13.333333333333334</v>
      </c>
      <c r="DN11">
        <f>((2/15)*100)</f>
        <v>13.333333333333334</v>
      </c>
      <c r="DP11">
        <f>((0/13)*100)</f>
        <v>0</v>
      </c>
      <c r="DQ11">
        <f>((0/13)*100)</f>
        <v>0</v>
      </c>
      <c r="DR11">
        <f>((11/13)*100)</f>
        <v>84.615384615384613</v>
      </c>
      <c r="DS11">
        <f>((0/13)*100)</f>
        <v>0</v>
      </c>
      <c r="DT11">
        <f>((10/13)*100)</f>
        <v>76.923076923076934</v>
      </c>
      <c r="DU11">
        <f>((2/13)*100)</f>
        <v>15.384615384615385</v>
      </c>
      <c r="DV11">
        <f>((2/14)*100)</f>
        <v>14.285714285714285</v>
      </c>
      <c r="DW11">
        <f>((13/14)*100)</f>
        <v>92.857142857142861</v>
      </c>
      <c r="DX11">
        <f>((1/14)*100)</f>
        <v>7.1428571428571423</v>
      </c>
      <c r="DY11">
        <f>((11/16)*100)</f>
        <v>68.75</v>
      </c>
      <c r="DZ11">
        <f>((2/16)*100)</f>
        <v>12.5</v>
      </c>
      <c r="EA11">
        <f>((4/16)*100)</f>
        <v>25</v>
      </c>
    </row>
    <row r="12" spans="1:131" x14ac:dyDescent="0.25">
      <c r="A12">
        <v>44.874000000000009</v>
      </c>
      <c r="B12">
        <v>6.2110099999999999</v>
      </c>
      <c r="C12">
        <v>54.795154000000011</v>
      </c>
      <c r="D12">
        <v>8.6868949999999998</v>
      </c>
      <c r="E12">
        <v>46.166408000000011</v>
      </c>
      <c r="F12">
        <v>5.6289790000000002</v>
      </c>
      <c r="G12">
        <v>56.982368000000008</v>
      </c>
      <c r="H12">
        <v>8.7131100000000004</v>
      </c>
      <c r="K12">
        <f>(14/200)</f>
        <v>7.0000000000000007E-2</v>
      </c>
      <c r="L12">
        <f>(13/200)</f>
        <v>6.5000000000000002E-2</v>
      </c>
      <c r="N12">
        <f>(13/200)</f>
        <v>6.5000000000000002E-2</v>
      </c>
      <c r="P12">
        <f>(14/200)</f>
        <v>7.0000000000000007E-2</v>
      </c>
      <c r="Q12">
        <f>(13/200)</f>
        <v>6.5000000000000002E-2</v>
      </c>
      <c r="S12">
        <f>(14/200)</f>
        <v>7.0000000000000007E-2</v>
      </c>
      <c r="U12">
        <f>0.07+0.07</f>
        <v>0.14000000000000001</v>
      </c>
      <c r="V12">
        <f>0.065+0.065</f>
        <v>0.13</v>
      </c>
      <c r="X12">
        <f>0.065+0.07</f>
        <v>0.13500000000000001</v>
      </c>
      <c r="Z12">
        <f>SQRT((ABS($A$13-$A$12)^2+(ABS($B$13-$B$12)^2)))</f>
        <v>20.200723437685191</v>
      </c>
      <c r="AA12">
        <f>SQRT((ABS($C$13-$C$12)^2+(ABS($D$13-$D$12)^2)))</f>
        <v>20.845862090997556</v>
      </c>
      <c r="AC12">
        <f>SQRT((ABS($G$13-$G$12)^2+(ABS($H$13-$H$12)^2)))</f>
        <v>20.187678326119254</v>
      </c>
      <c r="AJ12">
        <f>1/0.14</f>
        <v>7.1428571428571423</v>
      </c>
      <c r="AK12">
        <f>1/0.13</f>
        <v>7.6923076923076916</v>
      </c>
      <c r="AM12">
        <f>1/0.135</f>
        <v>7.4074074074074066</v>
      </c>
      <c r="AO12">
        <f t="shared" si="0"/>
        <v>144.29088169775136</v>
      </c>
      <c r="AP12">
        <f t="shared" si="1"/>
        <v>160.35278531536582</v>
      </c>
      <c r="AR12">
        <f t="shared" si="3"/>
        <v>149.53835797125373</v>
      </c>
      <c r="AV12">
        <f>((0.07/0.14)*100)</f>
        <v>50</v>
      </c>
      <c r="AW12">
        <f>((0.065/0.13)*100)</f>
        <v>50</v>
      </c>
      <c r="AY12">
        <f>((0.065/0.135)*100)</f>
        <v>48.148148148148145</v>
      </c>
      <c r="BA12">
        <f>((0.07/0.14)*100)</f>
        <v>50</v>
      </c>
      <c r="BB12">
        <f>((0.065/0.13)*100)</f>
        <v>50</v>
      </c>
      <c r="BD12">
        <f>((0.07/0.135)*100)</f>
        <v>51.851851851851848</v>
      </c>
      <c r="BF12">
        <f>ABS($B$12-$D$12)</f>
        <v>2.4758849999999999</v>
      </c>
      <c r="BG12">
        <f>ABS($F$12-$H$12)</f>
        <v>3.0841310000000002</v>
      </c>
      <c r="BL12">
        <f>SQRT((ABS($A$12-$E$12)^2+(ABS($B$12-$F$12)^2)))</f>
        <v>1.4174196708896785</v>
      </c>
      <c r="BM12">
        <f>SQRT((ABS($C$12-$G$12)^2+(ABS($D$12-$H$12)^2)))</f>
        <v>2.1873710951781793</v>
      </c>
      <c r="BO12">
        <f>SQRT((ABS($A$12-$G$12)^2+(ABS($B$12-$H$12)^2)))</f>
        <v>12.364185376862642</v>
      </c>
      <c r="BP12">
        <f>SQRT((ABS($C$12-$E$12)^2+(ABS($D$12-$F$12)^2)))</f>
        <v>9.1545675919494958</v>
      </c>
      <c r="BR12" t="e">
        <f>DEGREES(ACOS((9.95188370864692^2+0^2-9.95188370864692^2)/(2*9.95188370864692*0)))</f>
        <v>#DIV/0!</v>
      </c>
      <c r="BS12" t="e">
        <f>DEGREES(ACOS((9.95188370864692^2+0^2-9.95188370864692^2)/(2*9.95188370864692*0)))</f>
        <v>#DIV/0!</v>
      </c>
      <c r="BU12">
        <v>14</v>
      </c>
      <c r="BV12">
        <v>0</v>
      </c>
      <c r="BW12">
        <v>2</v>
      </c>
      <c r="BX12">
        <v>13</v>
      </c>
      <c r="BY12">
        <v>13</v>
      </c>
      <c r="BZ12">
        <v>0</v>
      </c>
      <c r="CA12">
        <v>12</v>
      </c>
      <c r="CB12">
        <v>0</v>
      </c>
      <c r="CG12">
        <v>13</v>
      </c>
      <c r="CH12">
        <v>13</v>
      </c>
      <c r="CI12">
        <v>0</v>
      </c>
      <c r="CJ12">
        <v>1</v>
      </c>
      <c r="CL12">
        <v>14</v>
      </c>
      <c r="CM12">
        <v>1</v>
      </c>
      <c r="CN12">
        <v>2</v>
      </c>
      <c r="CO12">
        <v>13</v>
      </c>
      <c r="CP12">
        <v>13</v>
      </c>
      <c r="CQ12">
        <v>1</v>
      </c>
      <c r="CR12">
        <v>13</v>
      </c>
      <c r="CS12">
        <v>0</v>
      </c>
      <c r="CX12">
        <v>14</v>
      </c>
      <c r="CY12">
        <v>13</v>
      </c>
      <c r="CZ12">
        <v>1</v>
      </c>
      <c r="DA12">
        <v>1</v>
      </c>
      <c r="DC12">
        <f>((0/14)*100)</f>
        <v>0</v>
      </c>
      <c r="DD12">
        <f>((2/14)*100)</f>
        <v>14.285714285714285</v>
      </c>
      <c r="DE12">
        <f>((13/14)*100)</f>
        <v>92.857142857142861</v>
      </c>
      <c r="DF12">
        <f>((0/13)*100)</f>
        <v>0</v>
      </c>
      <c r="DG12">
        <f>((12/13)*100)</f>
        <v>92.307692307692307</v>
      </c>
      <c r="DH12">
        <f>((0/13)*100)</f>
        <v>0</v>
      </c>
      <c r="DL12">
        <f>((13/13)*100)</f>
        <v>100</v>
      </c>
      <c r="DM12">
        <f>((0/13)*100)</f>
        <v>0</v>
      </c>
      <c r="DN12">
        <f>((1/13)*100)</f>
        <v>7.6923076923076925</v>
      </c>
      <c r="DP12">
        <f>((1/14)*100)</f>
        <v>7.1428571428571423</v>
      </c>
      <c r="DQ12">
        <f>((2/14)*100)</f>
        <v>14.285714285714285</v>
      </c>
      <c r="DR12">
        <f>((13/14)*100)</f>
        <v>92.857142857142861</v>
      </c>
      <c r="DS12">
        <f>((1/13)*100)</f>
        <v>7.6923076923076925</v>
      </c>
      <c r="DT12">
        <f>((13/13)*100)</f>
        <v>100</v>
      </c>
      <c r="DU12">
        <f>((0/13)*100)</f>
        <v>0</v>
      </c>
      <c r="DY12">
        <f>((13/14)*100)</f>
        <v>92.857142857142861</v>
      </c>
      <c r="DZ12">
        <f>((1/14)*100)</f>
        <v>7.1428571428571423</v>
      </c>
      <c r="EA12">
        <f>((1/14)*100)</f>
        <v>7.1428571428571423</v>
      </c>
    </row>
    <row r="13" spans="1:131" x14ac:dyDescent="0.25">
      <c r="A13">
        <v>24.730812000000014</v>
      </c>
      <c r="B13">
        <v>7.7345600000000001</v>
      </c>
      <c r="C13">
        <v>33.950189000000009</v>
      </c>
      <c r="D13">
        <v>8.4935030000000005</v>
      </c>
      <c r="G13">
        <v>36.796484000000007</v>
      </c>
      <c r="H13">
        <v>8.9822629999999997</v>
      </c>
      <c r="Q13">
        <f>(14/200)</f>
        <v>7.0000000000000007E-2</v>
      </c>
      <c r="BF13">
        <f>ABS($B$13-$D$13)</f>
        <v>0.75894300000000037</v>
      </c>
      <c r="BI13">
        <v>2.6933785000000001</v>
      </c>
      <c r="BJ13">
        <v>3.405958</v>
      </c>
      <c r="BO13">
        <f>SQRT((ABS($A$13-$G$13)^2+(ABS($B$13-$H$13)^2)))</f>
        <v>12.130012513917404</v>
      </c>
      <c r="CP13">
        <v>14</v>
      </c>
      <c r="CQ13">
        <v>0</v>
      </c>
      <c r="CR13">
        <v>12</v>
      </c>
      <c r="CS13">
        <v>1</v>
      </c>
      <c r="DS13">
        <f>((0/14)*100)</f>
        <v>0</v>
      </c>
      <c r="DT13">
        <f>((12/14)*100)</f>
        <v>85.714285714285708</v>
      </c>
      <c r="DU13">
        <f>((1/14)*100)</f>
        <v>7.1428571428571423</v>
      </c>
    </row>
    <row r="14" spans="1:131" x14ac:dyDescent="0.25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BS14">
        <f>DEGREES(ACOS((13.0552469229052^2+23.4382226765122^2-11.3074016567346^2)/(2*13.0552469229052*23.4382226765122)))</f>
        <v>14.707210895153578</v>
      </c>
    </row>
    <row r="15" spans="1:131" x14ac:dyDescent="0.25">
      <c r="A15">
        <v>43.271599000000009</v>
      </c>
      <c r="B15">
        <v>8.1116100000000007</v>
      </c>
      <c r="C15">
        <v>55.009872000000009</v>
      </c>
      <c r="D15">
        <v>6.1731550000000004</v>
      </c>
      <c r="E15">
        <v>42.201992000000011</v>
      </c>
      <c r="F15">
        <v>8.8967690000000008</v>
      </c>
      <c r="G15">
        <v>29.59986700000001</v>
      </c>
      <c r="H15">
        <v>5.4870890000000001</v>
      </c>
      <c r="K15">
        <f>(15/200)</f>
        <v>7.4999999999999997E-2</v>
      </c>
      <c r="L15">
        <f>(15/200)</f>
        <v>7.4999999999999997E-2</v>
      </c>
      <c r="M15">
        <f>(14/200)</f>
        <v>7.0000000000000007E-2</v>
      </c>
      <c r="N15">
        <f>(13/200)</f>
        <v>6.5000000000000002E-2</v>
      </c>
      <c r="P15">
        <f>(13/200)</f>
        <v>6.5000000000000002E-2</v>
      </c>
      <c r="Q15">
        <f>(11/200)</f>
        <v>5.5E-2</v>
      </c>
      <c r="R15">
        <f>(12/200)</f>
        <v>0.06</v>
      </c>
      <c r="S15">
        <f>(15/200)</f>
        <v>7.4999999999999997E-2</v>
      </c>
      <c r="U15">
        <f>0.075+0.065</f>
        <v>0.14000000000000001</v>
      </c>
      <c r="V15">
        <f>0.075+0.055</f>
        <v>0.13</v>
      </c>
      <c r="W15">
        <f>0.07+0.06</f>
        <v>0.13</v>
      </c>
      <c r="X15">
        <f>0.065+0.075</f>
        <v>0.14000000000000001</v>
      </c>
      <c r="Z15">
        <f>SQRT((ABS($A$16-$A$15)^2+(ABS($B$16-$B$15)^2)))</f>
        <v>22.325235322399617</v>
      </c>
      <c r="AA15">
        <f>SQRT((ABS($C$16-$C$15)^2+(ABS($D$16-$D$15)^2)))</f>
        <v>20.924023303107838</v>
      </c>
      <c r="AB15">
        <f>SQRT((ABS($E$16-$E$15)^2+(ABS($F$16-$F$15)^2)))</f>
        <v>23.014878900322916</v>
      </c>
      <c r="AC15">
        <f>SQRT((ABS($G$16-$G$15)^2+(ABS($H$16-$H$15)^2)))</f>
        <v>23.438222676512158</v>
      </c>
      <c r="AJ15">
        <f>1/0.14</f>
        <v>7.1428571428571423</v>
      </c>
      <c r="AK15">
        <f>1/0.13</f>
        <v>7.6923076923076916</v>
      </c>
      <c r="AL15">
        <f>1/0.13</f>
        <v>7.6923076923076916</v>
      </c>
      <c r="AM15">
        <f>1/0.14</f>
        <v>7.1428571428571423</v>
      </c>
      <c r="AO15">
        <f t="shared" ref="AO15:AO25" si="4">$Z15/$U15</f>
        <v>159.46596658856868</v>
      </c>
      <c r="AP15">
        <f t="shared" ref="AP15:AP24" si="5">$AA15/$V15</f>
        <v>160.95402540852183</v>
      </c>
      <c r="AQ15">
        <f t="shared" ref="AQ15:AQ24" si="6">$AB15/$W15</f>
        <v>177.03753000248398</v>
      </c>
      <c r="AR15">
        <f t="shared" ref="AR15:AR25" si="7">$AC15/$X15</f>
        <v>167.4158762608011</v>
      </c>
      <c r="AV15">
        <f>((0.075/0.14)*100)</f>
        <v>53.571428571428569</v>
      </c>
      <c r="AW15">
        <f>((0.075/0.13)*100)</f>
        <v>57.692307692307686</v>
      </c>
      <c r="AX15">
        <f>((0.07/0.13)*100)</f>
        <v>53.846153846153854</v>
      </c>
      <c r="AY15">
        <f>((0.065/0.14)*100)</f>
        <v>46.428571428571423</v>
      </c>
      <c r="BA15">
        <f>((0.065/0.14)*100)</f>
        <v>46.428571428571423</v>
      </c>
      <c r="BB15">
        <f>((0.055/0.13)*100)</f>
        <v>42.307692307692307</v>
      </c>
      <c r="BC15">
        <f>((0.06/0.13)*100)</f>
        <v>46.153846153846153</v>
      </c>
      <c r="BD15">
        <f>((0.075/0.14)*100)</f>
        <v>53.571428571428569</v>
      </c>
      <c r="BF15">
        <f>ABS($B$15-$D$15)</f>
        <v>1.9384550000000003</v>
      </c>
      <c r="BG15">
        <f>ABS($F$15-$H$15)</f>
        <v>3.4096800000000007</v>
      </c>
      <c r="BL15">
        <f>SQRT((ABS($A$15-$E$15)^2+(ABS($B$15-$F$15)^2)))</f>
        <v>1.3268510804645695</v>
      </c>
      <c r="BM15">
        <f>SQRT((ABS($C$15-$G$16)^2+(ABS($D$15-$H$16)^2)))</f>
        <v>2.0371050042194705</v>
      </c>
      <c r="BO15">
        <f>SQRT((ABS($A$15-$G$16)^2+(ABS($B$15-$H$16)^2)))</f>
        <v>10.067874089608489</v>
      </c>
      <c r="BP15">
        <f>SQRT((ABS($C$15-$E$15)^2+(ABS($D$15-$F$15)^2)))</f>
        <v>13.094268338299623</v>
      </c>
      <c r="BR15">
        <f>DEGREES(ACOS((9.42935722230869^2+19.0382826788513^2-10.1952847310374^2)/(2*9.42935722230869*19.0382826788513)))</f>
        <v>14.611873511567142</v>
      </c>
      <c r="BS15">
        <f>DEGREES(ACOS((10.1952847310374^2+18.8363129944348^2-9.50064549248444^2)/(2*10.1952847310374*18.8363129944348)))</f>
        <v>16.383125827736176</v>
      </c>
      <c r="BU15">
        <v>15</v>
      </c>
      <c r="BV15">
        <v>4</v>
      </c>
      <c r="BW15">
        <v>3</v>
      </c>
      <c r="BX15">
        <v>13</v>
      </c>
      <c r="BY15">
        <v>15</v>
      </c>
      <c r="BZ15">
        <v>4</v>
      </c>
      <c r="CA15">
        <v>13</v>
      </c>
      <c r="CB15">
        <v>3</v>
      </c>
      <c r="CC15">
        <v>14</v>
      </c>
      <c r="CD15">
        <v>3</v>
      </c>
      <c r="CE15">
        <v>13</v>
      </c>
      <c r="CF15">
        <v>3</v>
      </c>
      <c r="CG15">
        <v>13</v>
      </c>
      <c r="CH15">
        <v>13</v>
      </c>
      <c r="CI15">
        <v>2</v>
      </c>
      <c r="CJ15">
        <v>2</v>
      </c>
      <c r="CL15">
        <v>13</v>
      </c>
      <c r="CM15">
        <v>0</v>
      </c>
      <c r="CN15">
        <v>0</v>
      </c>
      <c r="CO15">
        <v>13</v>
      </c>
      <c r="CP15">
        <v>11</v>
      </c>
      <c r="CQ15">
        <v>0</v>
      </c>
      <c r="CR15">
        <v>10</v>
      </c>
      <c r="CS15">
        <v>0</v>
      </c>
      <c r="CT15">
        <v>12</v>
      </c>
      <c r="CU15">
        <v>0</v>
      </c>
      <c r="CV15">
        <v>10</v>
      </c>
      <c r="CW15">
        <v>1</v>
      </c>
      <c r="CX15">
        <v>15</v>
      </c>
      <c r="CY15">
        <v>13</v>
      </c>
      <c r="CZ15">
        <v>0</v>
      </c>
      <c r="DA15">
        <v>0</v>
      </c>
      <c r="DC15">
        <f>((4/15)*100)</f>
        <v>26.666666666666668</v>
      </c>
      <c r="DD15">
        <f>((3/15)*100)</f>
        <v>20</v>
      </c>
      <c r="DE15">
        <f>((13/15)*100)</f>
        <v>86.666666666666671</v>
      </c>
      <c r="DF15">
        <f>((4/15)*100)</f>
        <v>26.666666666666668</v>
      </c>
      <c r="DG15">
        <f>((13/15)*100)</f>
        <v>86.666666666666671</v>
      </c>
      <c r="DH15">
        <f>((3/15)*100)</f>
        <v>20</v>
      </c>
      <c r="DI15">
        <f>((3/14)*100)</f>
        <v>21.428571428571427</v>
      </c>
      <c r="DJ15">
        <f>((13/14)*100)</f>
        <v>92.857142857142861</v>
      </c>
      <c r="DK15">
        <f>((3/14)*100)</f>
        <v>21.428571428571427</v>
      </c>
      <c r="DL15">
        <f>((13/13)*100)</f>
        <v>100</v>
      </c>
      <c r="DM15">
        <f>((2/13)*100)</f>
        <v>15.384615384615385</v>
      </c>
      <c r="DN15">
        <f>((2/13)*100)</f>
        <v>15.384615384615385</v>
      </c>
      <c r="DP15">
        <f>((0/13)*100)</f>
        <v>0</v>
      </c>
      <c r="DQ15">
        <f>((0/13)*100)</f>
        <v>0</v>
      </c>
      <c r="DR15">
        <f>((13/13)*100)</f>
        <v>100</v>
      </c>
      <c r="DS15">
        <f>((0/11)*100)</f>
        <v>0</v>
      </c>
      <c r="DT15">
        <f>((10/11)*100)</f>
        <v>90.909090909090907</v>
      </c>
      <c r="DU15">
        <f>((0/11)*100)</f>
        <v>0</v>
      </c>
      <c r="DV15">
        <f>((0/12)*100)</f>
        <v>0</v>
      </c>
      <c r="DW15">
        <f>((10/12)*100)</f>
        <v>83.333333333333343</v>
      </c>
      <c r="DX15">
        <f>((1/12)*100)</f>
        <v>8.3333333333333321</v>
      </c>
      <c r="DY15">
        <f>((13/15)*100)</f>
        <v>86.666666666666671</v>
      </c>
      <c r="DZ15">
        <f>((0/15)*100)</f>
        <v>0</v>
      </c>
      <c r="EA15">
        <f>((0/15)*100)</f>
        <v>0</v>
      </c>
    </row>
    <row r="16" spans="1:131" x14ac:dyDescent="0.25">
      <c r="A16">
        <v>65.595405</v>
      </c>
      <c r="B16">
        <v>8.3642319999999994</v>
      </c>
      <c r="C16">
        <v>75.886886000000004</v>
      </c>
      <c r="D16">
        <v>7.5749529999999998</v>
      </c>
      <c r="E16">
        <v>65.216865000000013</v>
      </c>
      <c r="F16">
        <v>8.9132490000000004</v>
      </c>
      <c r="G16">
        <v>53.037422000000007</v>
      </c>
      <c r="H16">
        <v>5.6640009999999998</v>
      </c>
      <c r="K16">
        <f>(14/200)</f>
        <v>7.0000000000000007E-2</v>
      </c>
      <c r="L16">
        <f>(15/200)</f>
        <v>7.4999999999999997E-2</v>
      </c>
      <c r="M16">
        <f>(14/200)</f>
        <v>7.0000000000000007E-2</v>
      </c>
      <c r="N16">
        <f>(14/200)</f>
        <v>7.0000000000000007E-2</v>
      </c>
      <c r="P16">
        <f>(11/200)</f>
        <v>5.5E-2</v>
      </c>
      <c r="Q16">
        <f>(11/200)</f>
        <v>5.5E-2</v>
      </c>
      <c r="R16">
        <f>(12/200)</f>
        <v>0.06</v>
      </c>
      <c r="S16">
        <f>(12/200)</f>
        <v>0.06</v>
      </c>
      <c r="U16">
        <f>0.07+0.055</f>
        <v>0.125</v>
      </c>
      <c r="V16">
        <f>0.075+0.055</f>
        <v>0.13</v>
      </c>
      <c r="W16">
        <f>0.07+0.06</f>
        <v>0.13</v>
      </c>
      <c r="X16">
        <f>0.07+0.06</f>
        <v>0.13</v>
      </c>
      <c r="Z16">
        <f>SQRT((ABS($A$17-$A$16)^2+(ABS($B$17-$B$16)^2)))</f>
        <v>18.840130757471858</v>
      </c>
      <c r="AA16">
        <f>SQRT((ABS($C$17-$C$16)^2+(ABS($D$17-$D$16)^2)))</f>
        <v>19.631811777734754</v>
      </c>
      <c r="AB16">
        <f>SQRT((ABS($E$17-$E$16)^2+(ABS($F$17-$F$16)^2)))</f>
        <v>19.038282678851317</v>
      </c>
      <c r="AC16">
        <f>SQRT((ABS($G$17-$G$16)^2+(ABS($H$17-$H$16)^2)))</f>
        <v>21.458097111068394</v>
      </c>
      <c r="AJ16">
        <f>1/0.125</f>
        <v>8</v>
      </c>
      <c r="AK16">
        <f>1/0.13</f>
        <v>7.6923076923076916</v>
      </c>
      <c r="AL16">
        <f>1/0.13</f>
        <v>7.6923076923076916</v>
      </c>
      <c r="AM16">
        <f>1/0.13</f>
        <v>7.6923076923076916</v>
      </c>
      <c r="AO16">
        <f t="shared" si="4"/>
        <v>150.72104605977486</v>
      </c>
      <c r="AP16">
        <f t="shared" si="5"/>
        <v>151.0139367518058</v>
      </c>
      <c r="AQ16">
        <f t="shared" si="6"/>
        <v>146.44832829885627</v>
      </c>
      <c r="AR16">
        <f t="shared" si="7"/>
        <v>165.06228546975686</v>
      </c>
      <c r="AV16">
        <f>((0.07/0.125)*100)</f>
        <v>56.000000000000007</v>
      </c>
      <c r="AW16">
        <f>((0.075/0.13)*100)</f>
        <v>57.692307692307686</v>
      </c>
      <c r="AX16">
        <f>((0.07/0.13)*100)</f>
        <v>53.846153846153854</v>
      </c>
      <c r="AY16">
        <f>((0.07/0.13)*100)</f>
        <v>53.846153846153854</v>
      </c>
      <c r="BA16">
        <f>((0.055/0.125)*100)</f>
        <v>44</v>
      </c>
      <c r="BB16">
        <f>((0.055/0.13)*100)</f>
        <v>42.307692307692307</v>
      </c>
      <c r="BC16">
        <f>((0.06/0.13)*100)</f>
        <v>46.153846153846153</v>
      </c>
      <c r="BD16">
        <f>((0.06/0.13)*100)</f>
        <v>46.153846153846153</v>
      </c>
      <c r="BF16">
        <f>ABS($B$16-$D$16)</f>
        <v>0.78927899999999962</v>
      </c>
      <c r="BG16">
        <f>ABS($F$16-$H$16)</f>
        <v>3.2492480000000006</v>
      </c>
      <c r="BL16">
        <f>SQRT((ABS($A$16-$E$16)^2+(ABS($B$16-$F$16)^2)))</f>
        <v>0.66686745151416038</v>
      </c>
      <c r="BM16">
        <f>SQRT((ABS($C$16-$G$17)^2+(ABS($D$16-$H$17)^2)))</f>
        <v>1.539650595046165</v>
      </c>
      <c r="BO16">
        <f>SQRT((ABS($A$16-$G$17)^2+(ABS($B$16-$H$17)^2)))</f>
        <v>8.9598952508171656</v>
      </c>
      <c r="BP16">
        <f>SQRT((ABS($C$16-$E$16)^2+(ABS($D$16-$F$16)^2)))</f>
        <v>10.753621916547782</v>
      </c>
      <c r="BR16">
        <f>DEGREES(ACOS((9.50064549248444^2+22.3256593144186^2-13.4806164557973^2)/(2*9.50064549248444*22.3256593144186)))</f>
        <v>16.393475408099576</v>
      </c>
      <c r="BS16">
        <f>DEGREES(ACOS((13.4806164557973^2+23.5689328872844^2-10.840100846417^2)/(2*13.4806164557973*23.5689328872844)))</f>
        <v>12.776527585691946</v>
      </c>
      <c r="BU16">
        <v>14</v>
      </c>
      <c r="BV16">
        <v>3</v>
      </c>
      <c r="BW16">
        <v>3</v>
      </c>
      <c r="BX16">
        <v>14</v>
      </c>
      <c r="BY16">
        <v>15</v>
      </c>
      <c r="BZ16">
        <v>3</v>
      </c>
      <c r="CA16">
        <v>13</v>
      </c>
      <c r="CB16">
        <v>2</v>
      </c>
      <c r="CC16">
        <v>14</v>
      </c>
      <c r="CD16">
        <v>3</v>
      </c>
      <c r="CE16">
        <v>13</v>
      </c>
      <c r="CF16">
        <v>2</v>
      </c>
      <c r="CG16">
        <v>14</v>
      </c>
      <c r="CH16">
        <v>14</v>
      </c>
      <c r="CI16">
        <v>3</v>
      </c>
      <c r="CJ16">
        <v>3</v>
      </c>
      <c r="CL16">
        <v>11</v>
      </c>
      <c r="CM16">
        <v>0</v>
      </c>
      <c r="CN16">
        <v>0</v>
      </c>
      <c r="CO16">
        <v>11</v>
      </c>
      <c r="CP16">
        <v>11</v>
      </c>
      <c r="CQ16">
        <v>0</v>
      </c>
      <c r="CR16">
        <v>10</v>
      </c>
      <c r="CS16">
        <v>0</v>
      </c>
      <c r="CT16">
        <v>12</v>
      </c>
      <c r="CU16">
        <v>1</v>
      </c>
      <c r="CV16">
        <v>10</v>
      </c>
      <c r="CW16">
        <v>1</v>
      </c>
      <c r="CX16">
        <v>12</v>
      </c>
      <c r="CY16">
        <v>11</v>
      </c>
      <c r="CZ16">
        <v>0</v>
      </c>
      <c r="DA16">
        <v>1</v>
      </c>
      <c r="DC16">
        <f>((3/14)*100)</f>
        <v>21.428571428571427</v>
      </c>
      <c r="DD16">
        <f>((3/14)*100)</f>
        <v>21.428571428571427</v>
      </c>
      <c r="DE16">
        <f>((14/14)*100)</f>
        <v>100</v>
      </c>
      <c r="DF16">
        <f>((3/15)*100)</f>
        <v>20</v>
      </c>
      <c r="DG16">
        <f>((13/15)*100)</f>
        <v>86.666666666666671</v>
      </c>
      <c r="DH16">
        <f>((2/15)*100)</f>
        <v>13.333333333333334</v>
      </c>
      <c r="DI16">
        <f>((3/14)*100)</f>
        <v>21.428571428571427</v>
      </c>
      <c r="DJ16">
        <f>((13/14)*100)</f>
        <v>92.857142857142861</v>
      </c>
      <c r="DK16">
        <f>((2/14)*100)</f>
        <v>14.285714285714285</v>
      </c>
      <c r="DL16">
        <f>((14/14)*100)</f>
        <v>100</v>
      </c>
      <c r="DM16">
        <f>((3/14)*100)</f>
        <v>21.428571428571427</v>
      </c>
      <c r="DN16">
        <f>((3/14)*100)</f>
        <v>21.428571428571427</v>
      </c>
      <c r="DP16">
        <f>((0/11)*100)</f>
        <v>0</v>
      </c>
      <c r="DQ16">
        <f>((0/11)*100)</f>
        <v>0</v>
      </c>
      <c r="DR16">
        <f>((11/11)*100)</f>
        <v>100</v>
      </c>
      <c r="DS16">
        <f>((0/11)*100)</f>
        <v>0</v>
      </c>
      <c r="DT16">
        <f>((10/11)*100)</f>
        <v>90.909090909090907</v>
      </c>
      <c r="DU16">
        <f>((0/11)*100)</f>
        <v>0</v>
      </c>
      <c r="DV16">
        <f>((1/12)*100)</f>
        <v>8.3333333333333321</v>
      </c>
      <c r="DW16">
        <f>((10/12)*100)</f>
        <v>83.333333333333343</v>
      </c>
      <c r="DX16">
        <f>((1/12)*100)</f>
        <v>8.3333333333333321</v>
      </c>
      <c r="DY16">
        <f>((11/12)*100)</f>
        <v>91.666666666666657</v>
      </c>
      <c r="DZ16">
        <f>((0/12)*100)</f>
        <v>0</v>
      </c>
      <c r="EA16">
        <f>((1/12)*100)</f>
        <v>8.3333333333333321</v>
      </c>
    </row>
    <row r="17" spans="1:131" x14ac:dyDescent="0.25">
      <c r="A17">
        <v>84.387871000000004</v>
      </c>
      <c r="B17">
        <v>9.7035409999999995</v>
      </c>
      <c r="C17">
        <v>95.515759000000003</v>
      </c>
      <c r="D17">
        <v>7.9146270000000003</v>
      </c>
      <c r="E17">
        <v>84.229180000000014</v>
      </c>
      <c r="F17">
        <v>9.9072739999999992</v>
      </c>
      <c r="G17">
        <v>74.453001</v>
      </c>
      <c r="H17">
        <v>7.0141520000000002</v>
      </c>
      <c r="K17">
        <f>(15/200)</f>
        <v>7.4999999999999997E-2</v>
      </c>
      <c r="L17">
        <f>(14/200)</f>
        <v>7.0000000000000007E-2</v>
      </c>
      <c r="M17">
        <f>(15/200)</f>
        <v>7.4999999999999997E-2</v>
      </c>
      <c r="N17">
        <f>(13/200)</f>
        <v>6.5000000000000002E-2</v>
      </c>
      <c r="P17">
        <f>(12/200)</f>
        <v>0.06</v>
      </c>
      <c r="Q17">
        <f>(12/200)</f>
        <v>0.06</v>
      </c>
      <c r="R17">
        <f>(12/200)</f>
        <v>0.06</v>
      </c>
      <c r="S17">
        <f>(13/200)</f>
        <v>6.5000000000000002E-2</v>
      </c>
      <c r="U17">
        <f>0.075+0.06</f>
        <v>0.13500000000000001</v>
      </c>
      <c r="V17">
        <f>0.07+0.06</f>
        <v>0.13</v>
      </c>
      <c r="W17">
        <f>0.075+0.06</f>
        <v>0.13500000000000001</v>
      </c>
      <c r="X17">
        <f>0.065+0.065</f>
        <v>0.13</v>
      </c>
      <c r="Z17">
        <f>SQRT((ABS($A$18-$A$17)^2+(ABS($B$18-$B$17)^2)))</f>
        <v>22.245098484956479</v>
      </c>
      <c r="AA17">
        <f>SQRT((ABS($C$18-$C$17)^2+(ABS($D$18-$D$17)^2)))</f>
        <v>23.323140796319226</v>
      </c>
      <c r="AB17">
        <f>SQRT((ABS($E$18-$E$17)^2+(ABS($F$18-$F$17)^2)))</f>
        <v>22.325659314418576</v>
      </c>
      <c r="AC17">
        <f>SQRT((ABS($G$18-$G$17)^2+(ABS($H$18-$H$17)^2)))</f>
        <v>18.836312994434827</v>
      </c>
      <c r="AJ17">
        <f>1/0.135</f>
        <v>7.4074074074074066</v>
      </c>
      <c r="AK17">
        <f>1/0.13</f>
        <v>7.6923076923076916</v>
      </c>
      <c r="AL17">
        <f>1/0.135</f>
        <v>7.4074074074074066</v>
      </c>
      <c r="AM17">
        <f>1/0.13</f>
        <v>7.6923076923076916</v>
      </c>
      <c r="AO17">
        <f t="shared" si="4"/>
        <v>164.7785072959739</v>
      </c>
      <c r="AP17">
        <f t="shared" si="5"/>
        <v>179.40877535630173</v>
      </c>
      <c r="AQ17">
        <f t="shared" si="6"/>
        <v>165.37525418087833</v>
      </c>
      <c r="AR17">
        <f t="shared" si="7"/>
        <v>144.89471534180635</v>
      </c>
      <c r="AV17">
        <f>((0.075/0.135)*100)</f>
        <v>55.55555555555555</v>
      </c>
      <c r="AW17">
        <f>((0.07/0.13)*100)</f>
        <v>53.846153846153854</v>
      </c>
      <c r="AX17">
        <f>((0.075/0.135)*100)</f>
        <v>55.55555555555555</v>
      </c>
      <c r="AY17">
        <f>((0.065/0.13)*100)</f>
        <v>50</v>
      </c>
      <c r="BA17">
        <f>((0.06/0.135)*100)</f>
        <v>44.444444444444443</v>
      </c>
      <c r="BB17">
        <f>((0.06/0.13)*100)</f>
        <v>46.153846153846153</v>
      </c>
      <c r="BC17">
        <f>((0.06/0.135)*100)</f>
        <v>44.444444444444443</v>
      </c>
      <c r="BD17">
        <f>((0.065/0.13)*100)</f>
        <v>50</v>
      </c>
      <c r="BF17">
        <f>ABS($B$17-$D$17)</f>
        <v>1.7889139999999992</v>
      </c>
      <c r="BG17">
        <f>ABS($F$17-$H$17)</f>
        <v>2.8931219999999991</v>
      </c>
      <c r="BL17">
        <f>SQRT((ABS($A$17-$E$17)^2+(ABS($B$17-$F$17)^2)))</f>
        <v>0.25824401013382059</v>
      </c>
      <c r="BM17">
        <f>SQRT((ABS($C$17-$G$18)^2+(ABS($D$17-$H$18)^2)))</f>
        <v>2.3892754519362081</v>
      </c>
      <c r="BO17">
        <f>SQRT((ABS($A$17-$G$17)^2+(ABS($B$17-$H$17)^2)))</f>
        <v>10.292446507522936</v>
      </c>
      <c r="BP17">
        <f>SQRT((ABS($C$17-$E$17)^2+(ABS($D$17-$F$17)^2)))</f>
        <v>11.461130292857234</v>
      </c>
      <c r="BR17">
        <f>DEGREES(ACOS((10.840100846417^2+22.0817992252779^2-12.1199246618756^2)/(2*10.840100846417*22.0817992252779)))</f>
        <v>16.834755237388478</v>
      </c>
      <c r="BS17">
        <f>DEGREES(ACOS((12.1199246618756^2+19.9821723327852^2-8.64083731617052^2)/(2*12.1199246618756*19.9821723327852)))</f>
        <v>13.226744935151654</v>
      </c>
      <c r="BU17">
        <v>15</v>
      </c>
      <c r="BV17">
        <v>3</v>
      </c>
      <c r="BW17">
        <v>3</v>
      </c>
      <c r="BX17">
        <v>13</v>
      </c>
      <c r="BY17">
        <v>14</v>
      </c>
      <c r="BZ17">
        <v>3</v>
      </c>
      <c r="CA17">
        <v>13</v>
      </c>
      <c r="CB17">
        <v>1</v>
      </c>
      <c r="CC17">
        <v>15</v>
      </c>
      <c r="CD17">
        <v>4</v>
      </c>
      <c r="CE17">
        <v>13</v>
      </c>
      <c r="CF17">
        <v>3</v>
      </c>
      <c r="CG17">
        <v>13</v>
      </c>
      <c r="CH17">
        <v>13</v>
      </c>
      <c r="CI17">
        <v>1</v>
      </c>
      <c r="CJ17">
        <v>2</v>
      </c>
      <c r="CL17">
        <v>12</v>
      </c>
      <c r="CM17">
        <v>0</v>
      </c>
      <c r="CN17">
        <v>1</v>
      </c>
      <c r="CO17">
        <v>12</v>
      </c>
      <c r="CP17">
        <v>12</v>
      </c>
      <c r="CQ17">
        <v>0</v>
      </c>
      <c r="CR17">
        <v>11</v>
      </c>
      <c r="CS17">
        <v>0</v>
      </c>
      <c r="CT17">
        <v>12</v>
      </c>
      <c r="CU17">
        <v>0</v>
      </c>
      <c r="CV17">
        <v>11</v>
      </c>
      <c r="CW17">
        <v>1</v>
      </c>
      <c r="CX17">
        <v>13</v>
      </c>
      <c r="CY17">
        <v>12</v>
      </c>
      <c r="CZ17">
        <v>0</v>
      </c>
      <c r="DA17">
        <v>1</v>
      </c>
      <c r="DC17">
        <f>((3/15)*100)</f>
        <v>20</v>
      </c>
      <c r="DD17">
        <f>((3/15)*100)</f>
        <v>20</v>
      </c>
      <c r="DE17">
        <f>((13/15)*100)</f>
        <v>86.666666666666671</v>
      </c>
      <c r="DF17">
        <f>((3/14)*100)</f>
        <v>21.428571428571427</v>
      </c>
      <c r="DG17">
        <f>((13/14)*100)</f>
        <v>92.857142857142861</v>
      </c>
      <c r="DH17">
        <f>((1/14)*100)</f>
        <v>7.1428571428571423</v>
      </c>
      <c r="DI17">
        <f>((4/15)*100)</f>
        <v>26.666666666666668</v>
      </c>
      <c r="DJ17">
        <f>((13/15)*100)</f>
        <v>86.666666666666671</v>
      </c>
      <c r="DK17">
        <f>((3/15)*100)</f>
        <v>20</v>
      </c>
      <c r="DL17">
        <f>((13/13)*100)</f>
        <v>100</v>
      </c>
      <c r="DM17">
        <f>((1/13)*100)</f>
        <v>7.6923076923076925</v>
      </c>
      <c r="DN17">
        <f>((2/13)*100)</f>
        <v>15.384615384615385</v>
      </c>
      <c r="DP17">
        <f>((0/12)*100)</f>
        <v>0</v>
      </c>
      <c r="DQ17">
        <f>((1/12)*100)</f>
        <v>8.3333333333333321</v>
      </c>
      <c r="DR17">
        <f>((12/12)*100)</f>
        <v>100</v>
      </c>
      <c r="DS17">
        <f>((0/12)*100)</f>
        <v>0</v>
      </c>
      <c r="DT17">
        <f>((11/12)*100)</f>
        <v>91.666666666666657</v>
      </c>
      <c r="DU17">
        <f>((0/12)*100)</f>
        <v>0</v>
      </c>
      <c r="DV17">
        <f>((0/12)*100)</f>
        <v>0</v>
      </c>
      <c r="DW17">
        <f>((11/12)*100)</f>
        <v>91.666666666666657</v>
      </c>
      <c r="DX17">
        <f>((1/12)*100)</f>
        <v>8.3333333333333321</v>
      </c>
      <c r="DY17">
        <f>((12/13)*100)</f>
        <v>92.307692307692307</v>
      </c>
      <c r="DZ17">
        <f>((0/13)*100)</f>
        <v>0</v>
      </c>
      <c r="EA17">
        <f>((1/13)*100)</f>
        <v>7.6923076923076925</v>
      </c>
    </row>
    <row r="18" spans="1:131" x14ac:dyDescent="0.25">
      <c r="A18">
        <v>106.616049</v>
      </c>
      <c r="B18">
        <v>8.8360679999999991</v>
      </c>
      <c r="C18">
        <v>118.80789800000001</v>
      </c>
      <c r="D18">
        <v>6.7124800000000002</v>
      </c>
      <c r="E18">
        <v>106.55055100000001</v>
      </c>
      <c r="F18">
        <v>9.4697119999999995</v>
      </c>
      <c r="G18">
        <v>93.289284000000009</v>
      </c>
      <c r="H18">
        <v>7.0477670000000003</v>
      </c>
      <c r="K18">
        <f>(15/200)</f>
        <v>7.4999999999999997E-2</v>
      </c>
      <c r="L18">
        <f>(15/200)</f>
        <v>7.4999999999999997E-2</v>
      </c>
      <c r="M18">
        <f>(14/200)</f>
        <v>7.0000000000000007E-2</v>
      </c>
      <c r="N18">
        <f>(12/200)</f>
        <v>0.06</v>
      </c>
      <c r="P18">
        <f>(11/200)</f>
        <v>5.5E-2</v>
      </c>
      <c r="Q18">
        <f>(11/200)</f>
        <v>5.5E-2</v>
      </c>
      <c r="R18">
        <f>(11/200)</f>
        <v>5.5E-2</v>
      </c>
      <c r="S18">
        <f>(13/200)</f>
        <v>6.5000000000000002E-2</v>
      </c>
      <c r="U18">
        <f>0.075+0.055</f>
        <v>0.13</v>
      </c>
      <c r="V18">
        <f>0.075+0.055</f>
        <v>0.13</v>
      </c>
      <c r="W18">
        <f>0.07+0.055</f>
        <v>0.125</v>
      </c>
      <c r="X18">
        <f>0.06+0.065</f>
        <v>0.125</v>
      </c>
      <c r="Z18">
        <f>SQRT((ABS($A$19-$A$18)^2+(ABS($B$19-$B$18)^2)))</f>
        <v>23.174688286698768</v>
      </c>
      <c r="AA18">
        <f>SQRT((ABS($C$19-$C$18)^2+(ABS($D$19-$D$18)^2)))</f>
        <v>30.897767273728999</v>
      </c>
      <c r="AB18">
        <f>SQRT((ABS($E$19-$E$18)^2+(ABS($F$19-$F$18)^2)))</f>
        <v>22.081799225277859</v>
      </c>
      <c r="AC18">
        <f>SQRT((ABS($G$19-$G$18)^2+(ABS($H$19-$H$18)^2)))</f>
        <v>23.56893288728439</v>
      </c>
      <c r="AJ18">
        <f>1/0.13</f>
        <v>7.6923076923076916</v>
      </c>
      <c r="AK18">
        <f>1/0.13</f>
        <v>7.6923076923076916</v>
      </c>
      <c r="AL18">
        <f>1/0.125</f>
        <v>8</v>
      </c>
      <c r="AM18">
        <f>1/0.125</f>
        <v>8</v>
      </c>
      <c r="AO18">
        <f t="shared" si="4"/>
        <v>178.2668329746059</v>
      </c>
      <c r="AP18">
        <f t="shared" si="5"/>
        <v>237.67513287483845</v>
      </c>
      <c r="AQ18">
        <f t="shared" si="6"/>
        <v>176.65439380222287</v>
      </c>
      <c r="AR18">
        <f t="shared" si="7"/>
        <v>188.55146309827512</v>
      </c>
      <c r="AV18">
        <f>((0.075/0.13)*100)</f>
        <v>57.692307692307686</v>
      </c>
      <c r="AW18">
        <f>((0.075/0.13)*100)</f>
        <v>57.692307692307686</v>
      </c>
      <c r="AX18">
        <f>((0.07/0.125)*100)</f>
        <v>56.000000000000007</v>
      </c>
      <c r="AY18">
        <f>((0.06/0.125)*100)</f>
        <v>48</v>
      </c>
      <c r="BA18">
        <f>((0.055/0.13)*100)</f>
        <v>42.307692307692307</v>
      </c>
      <c r="BB18">
        <f>((0.055/0.13)*100)</f>
        <v>42.307692307692307</v>
      </c>
      <c r="BC18">
        <f>((0.055/0.125)*100)</f>
        <v>44</v>
      </c>
      <c r="BD18">
        <f>((0.065/0.125)*100)</f>
        <v>52</v>
      </c>
      <c r="BF18">
        <f>ABS($B$18-$D$18)</f>
        <v>2.1235879999999989</v>
      </c>
      <c r="BG18">
        <f>ABS($F$18-$H$18)</f>
        <v>2.4219449999999991</v>
      </c>
      <c r="BL18">
        <f>SQRT((ABS($A$18-$E$18)^2+(ABS($B$18-$F$18)^2)))</f>
        <v>0.63702017765530727</v>
      </c>
      <c r="BM18">
        <f>SQRT((ABS($C$18-$G$19)^2+(ABS($D$18-$H$19)^2)))</f>
        <v>2.0792072653020952</v>
      </c>
      <c r="BO18">
        <f>SQRT((ABS($A$18-$G$19)^2+(ABS($B$18-$H$19)^2)))</f>
        <v>10.59397074544054</v>
      </c>
      <c r="BP18">
        <f>SQRT((ABS($C$18-$E$18)^2+(ABS($D$18-$F$18)^2)))</f>
        <v>12.56363338291248</v>
      </c>
      <c r="BR18">
        <f>DEGREES(ACOS((8.64083731617052^2+26.6786739764848^2-18.8447498393702^2)/(2*8.64083731617052*26.6786739764848)))</f>
        <v>20.699077415627571</v>
      </c>
      <c r="BS18">
        <f>DEGREES(ACOS((18.8447498393702^2+26.5320269588092^2-8.48198042450429^2)/(2*18.8447498393702*26.5320269588092)))</f>
        <v>9.195088970158773</v>
      </c>
      <c r="BU18">
        <v>15</v>
      </c>
      <c r="BV18">
        <v>4</v>
      </c>
      <c r="BW18">
        <v>4</v>
      </c>
      <c r="BX18">
        <v>12</v>
      </c>
      <c r="BY18">
        <v>15</v>
      </c>
      <c r="BZ18">
        <v>3</v>
      </c>
      <c r="CA18">
        <v>13</v>
      </c>
      <c r="CB18">
        <v>1</v>
      </c>
      <c r="CC18">
        <v>14</v>
      </c>
      <c r="CD18">
        <v>2</v>
      </c>
      <c r="CE18">
        <v>13</v>
      </c>
      <c r="CF18">
        <v>2</v>
      </c>
      <c r="CG18">
        <v>12</v>
      </c>
      <c r="CH18">
        <v>12</v>
      </c>
      <c r="CI18">
        <v>1</v>
      </c>
      <c r="CJ18">
        <v>3</v>
      </c>
      <c r="CL18">
        <v>11</v>
      </c>
      <c r="CM18">
        <v>0</v>
      </c>
      <c r="CN18">
        <v>0</v>
      </c>
      <c r="CO18">
        <v>11</v>
      </c>
      <c r="CP18">
        <v>11</v>
      </c>
      <c r="CQ18">
        <v>0</v>
      </c>
      <c r="CR18">
        <v>9</v>
      </c>
      <c r="CS18">
        <v>0</v>
      </c>
      <c r="CT18">
        <v>11</v>
      </c>
      <c r="CU18">
        <v>0</v>
      </c>
      <c r="CV18">
        <v>9</v>
      </c>
      <c r="CW18">
        <v>2</v>
      </c>
      <c r="CX18">
        <v>13</v>
      </c>
      <c r="CY18">
        <v>11</v>
      </c>
      <c r="CZ18">
        <v>0</v>
      </c>
      <c r="DA18">
        <v>1</v>
      </c>
      <c r="DC18">
        <f>((4/15)*100)</f>
        <v>26.666666666666668</v>
      </c>
      <c r="DD18">
        <f>((4/15)*100)</f>
        <v>26.666666666666668</v>
      </c>
      <c r="DE18">
        <f>((12/15)*100)</f>
        <v>80</v>
      </c>
      <c r="DF18">
        <f>((3/15)*100)</f>
        <v>20</v>
      </c>
      <c r="DG18">
        <f>((13/15)*100)</f>
        <v>86.666666666666671</v>
      </c>
      <c r="DH18">
        <f>((1/15)*100)</f>
        <v>6.666666666666667</v>
      </c>
      <c r="DI18">
        <f>((2/14)*100)</f>
        <v>14.285714285714285</v>
      </c>
      <c r="DJ18">
        <f>((13/14)*100)</f>
        <v>92.857142857142861</v>
      </c>
      <c r="DK18">
        <f>((2/14)*100)</f>
        <v>14.285714285714285</v>
      </c>
      <c r="DL18">
        <f>((12/12)*100)</f>
        <v>100</v>
      </c>
      <c r="DM18">
        <f>((1/12)*100)</f>
        <v>8.3333333333333321</v>
      </c>
      <c r="DN18">
        <f>((3/12)*100)</f>
        <v>25</v>
      </c>
      <c r="DP18">
        <f>((0/11)*100)</f>
        <v>0</v>
      </c>
      <c r="DQ18">
        <f>((0/11)*100)</f>
        <v>0</v>
      </c>
      <c r="DR18">
        <f>((11/11)*100)</f>
        <v>100</v>
      </c>
      <c r="DS18">
        <f>((0/11)*100)</f>
        <v>0</v>
      </c>
      <c r="DT18">
        <f>((9/11)*100)</f>
        <v>81.818181818181827</v>
      </c>
      <c r="DU18">
        <f>((0/11)*100)</f>
        <v>0</v>
      </c>
      <c r="DV18">
        <f>((0/11)*100)</f>
        <v>0</v>
      </c>
      <c r="DW18">
        <f>((9/11)*100)</f>
        <v>81.818181818181827</v>
      </c>
      <c r="DX18">
        <f>((2/11)*100)</f>
        <v>18.181818181818183</v>
      </c>
      <c r="DY18">
        <f>((11/13)*100)</f>
        <v>84.615384615384613</v>
      </c>
      <c r="DZ18">
        <f>((0/13)*100)</f>
        <v>0</v>
      </c>
      <c r="EA18">
        <f>((1/13)*100)</f>
        <v>7.6923076923076925</v>
      </c>
    </row>
    <row r="19" spans="1:131" x14ac:dyDescent="0.25">
      <c r="A19">
        <v>129.781992</v>
      </c>
      <c r="B19">
        <v>8.1994659999999993</v>
      </c>
      <c r="C19">
        <v>149.68026599999999</v>
      </c>
      <c r="D19">
        <v>7.9650439999999998</v>
      </c>
      <c r="E19">
        <v>128.62422000000001</v>
      </c>
      <c r="F19">
        <v>8.8705510000000007</v>
      </c>
      <c r="G19">
        <v>116.837084</v>
      </c>
      <c r="H19">
        <v>6.0499130000000001</v>
      </c>
      <c r="K19">
        <f>(13/200)</f>
        <v>6.5000000000000002E-2</v>
      </c>
      <c r="L19">
        <f>(17/200)</f>
        <v>8.5000000000000006E-2</v>
      </c>
      <c r="M19">
        <f>(14/200)</f>
        <v>7.0000000000000007E-2</v>
      </c>
      <c r="N19">
        <f>(13/200)</f>
        <v>6.5000000000000002E-2</v>
      </c>
      <c r="P19">
        <f>(12/200)</f>
        <v>0.06</v>
      </c>
      <c r="Q19">
        <f>(11/200)</f>
        <v>5.5E-2</v>
      </c>
      <c r="R19">
        <f>(13/200)</f>
        <v>6.5000000000000002E-2</v>
      </c>
      <c r="S19">
        <f>(14/200)</f>
        <v>7.0000000000000007E-2</v>
      </c>
      <c r="U19">
        <f>0.065+0.06</f>
        <v>0.125</v>
      </c>
      <c r="V19">
        <f>0.085+0.055</f>
        <v>0.14000000000000001</v>
      </c>
      <c r="W19">
        <f>0.07+0.065</f>
        <v>0.13500000000000001</v>
      </c>
      <c r="X19">
        <f>0.065+0.07</f>
        <v>0.13500000000000001</v>
      </c>
      <c r="Z19">
        <f>SQRT((ABS($A$20-$A$19)^2+(ABS($B$20-$B$19)^2)))</f>
        <v>26.279412091813995</v>
      </c>
      <c r="AA19">
        <f>SQRT((ABS($C$20-$C$19)^2+(ABS($D$20-$D$19)^2)))</f>
        <v>15.208164125377218</v>
      </c>
      <c r="AB19">
        <f>SQRT((ABS($E$20-$E$19)^2+(ABS($F$20-$F$19)^2)))</f>
        <v>26.678673976484809</v>
      </c>
      <c r="AC19">
        <f>SQRT((ABS($G$20-$G$19)^2+(ABS($H$20-$H$19)^2)))</f>
        <v>19.982172332785169</v>
      </c>
      <c r="AJ19">
        <f>1/0.125</f>
        <v>8</v>
      </c>
      <c r="AK19">
        <f>1/0.14</f>
        <v>7.1428571428571423</v>
      </c>
      <c r="AL19">
        <f>1/0.135</f>
        <v>7.4074074074074066</v>
      </c>
      <c r="AM19">
        <f>1/0.135</f>
        <v>7.4074074074074066</v>
      </c>
      <c r="AO19">
        <f t="shared" si="4"/>
        <v>210.23529673451196</v>
      </c>
      <c r="AP19">
        <f t="shared" si="5"/>
        <v>108.62974375269441</v>
      </c>
      <c r="AQ19">
        <f t="shared" si="6"/>
        <v>197.6198072332208</v>
      </c>
      <c r="AR19">
        <f t="shared" si="7"/>
        <v>148.01609135396421</v>
      </c>
      <c r="AV19">
        <f>((0.065/0.125)*100)</f>
        <v>52</v>
      </c>
      <c r="AW19">
        <f>((0.085/0.14)*100)</f>
        <v>60.714285714285708</v>
      </c>
      <c r="AX19">
        <f>((0.07/0.135)*100)</f>
        <v>51.851851851851848</v>
      </c>
      <c r="AY19">
        <f>((0.065/0.135)*100)</f>
        <v>48.148148148148145</v>
      </c>
      <c r="BA19">
        <f>((0.06/0.125)*100)</f>
        <v>48</v>
      </c>
      <c r="BB19">
        <f>((0.055/0.14)*100)</f>
        <v>39.285714285714285</v>
      </c>
      <c r="BC19">
        <f>((0.065/0.135)*100)</f>
        <v>48.148148148148145</v>
      </c>
      <c r="BD19">
        <f>((0.07/0.135)*100)</f>
        <v>51.851851851851848</v>
      </c>
      <c r="BF19">
        <f>ABS($B$19-$D$19)</f>
        <v>0.23442199999999946</v>
      </c>
      <c r="BG19">
        <f>ABS($F$19-$H$19)</f>
        <v>2.8206380000000006</v>
      </c>
      <c r="BL19">
        <f>SQRT((ABS($A$19-$E$19)^2+(ABS($B$19-$F$19)^2)))</f>
        <v>1.338204424297345</v>
      </c>
      <c r="BM19">
        <f>SQRT((ABS($C$19-$G$20)^2+(ABS($D$19-$H$20)^2)))</f>
        <v>12.9913606294714</v>
      </c>
      <c r="BO19">
        <f>SQRT((ABS($A$19-$G$20)^2+(ABS($B$19-$H$20)^2)))</f>
        <v>7.334957304747455</v>
      </c>
      <c r="BP19">
        <f>SQRT((ABS($C$19-$E$19)^2+(ABS($D$19-$F$19)^2)))</f>
        <v>21.075507492849709</v>
      </c>
      <c r="BR19">
        <f>DEGREES(ACOS((8.48198042450429^2+18.1509495082631^2-10.4145328180733^2)/(2*8.48198042450429*18.1509495082631)))</f>
        <v>17.941646234031431</v>
      </c>
      <c r="BS19">
        <f>DEGREES(ACOS((10.4145328180733^2+19.8042413957579^2-10.2679262655674^2)/(2*10.4145328180733*19.8042413957579)))</f>
        <v>16.634767912157233</v>
      </c>
      <c r="BU19">
        <v>13</v>
      </c>
      <c r="BV19">
        <v>2</v>
      </c>
      <c r="BW19">
        <v>2</v>
      </c>
      <c r="BX19">
        <v>13</v>
      </c>
      <c r="BY19">
        <v>17</v>
      </c>
      <c r="BZ19">
        <v>4</v>
      </c>
      <c r="CA19">
        <v>14</v>
      </c>
      <c r="CB19">
        <v>2</v>
      </c>
      <c r="CC19">
        <v>14</v>
      </c>
      <c r="CD19">
        <v>3</v>
      </c>
      <c r="CE19">
        <v>14</v>
      </c>
      <c r="CF19">
        <v>1</v>
      </c>
      <c r="CG19">
        <v>13</v>
      </c>
      <c r="CH19">
        <v>13</v>
      </c>
      <c r="CI19">
        <v>2</v>
      </c>
      <c r="CJ19">
        <v>2</v>
      </c>
      <c r="CL19">
        <v>12</v>
      </c>
      <c r="CM19">
        <v>0</v>
      </c>
      <c r="CN19">
        <v>0</v>
      </c>
      <c r="CO19">
        <v>12</v>
      </c>
      <c r="CP19">
        <v>11</v>
      </c>
      <c r="CQ19">
        <v>0</v>
      </c>
      <c r="CR19">
        <v>10</v>
      </c>
      <c r="CS19">
        <v>0</v>
      </c>
      <c r="CT19">
        <v>13</v>
      </c>
      <c r="CU19">
        <v>2</v>
      </c>
      <c r="CV19">
        <v>10</v>
      </c>
      <c r="CW19">
        <v>2</v>
      </c>
      <c r="CX19">
        <v>14</v>
      </c>
      <c r="CY19">
        <v>12</v>
      </c>
      <c r="CZ19">
        <v>0</v>
      </c>
      <c r="DA19">
        <v>2</v>
      </c>
      <c r="DC19">
        <f>((2/13)*100)</f>
        <v>15.384615384615385</v>
      </c>
      <c r="DD19">
        <f>((2/13)*100)</f>
        <v>15.384615384615385</v>
      </c>
      <c r="DE19">
        <f>((13/13)*100)</f>
        <v>100</v>
      </c>
      <c r="DF19">
        <f>((4/17)*100)</f>
        <v>23.52941176470588</v>
      </c>
      <c r="DG19">
        <f>((14/17)*100)</f>
        <v>82.35294117647058</v>
      </c>
      <c r="DH19">
        <f>((2/17)*100)</f>
        <v>11.76470588235294</v>
      </c>
      <c r="DI19">
        <f>((3/14)*100)</f>
        <v>21.428571428571427</v>
      </c>
      <c r="DJ19">
        <f>((14/14)*100)</f>
        <v>100</v>
      </c>
      <c r="DK19">
        <f>((1/14)*100)</f>
        <v>7.1428571428571423</v>
      </c>
      <c r="DL19">
        <f>((13/13)*100)</f>
        <v>100</v>
      </c>
      <c r="DM19">
        <f>((2/13)*100)</f>
        <v>15.384615384615385</v>
      </c>
      <c r="DN19">
        <f>((2/13)*100)</f>
        <v>15.384615384615385</v>
      </c>
      <c r="DP19">
        <f>((0/12)*100)</f>
        <v>0</v>
      </c>
      <c r="DQ19">
        <f>((0/12)*100)</f>
        <v>0</v>
      </c>
      <c r="DR19">
        <f>((12/12)*100)</f>
        <v>100</v>
      </c>
      <c r="DS19">
        <f>((0/11)*100)</f>
        <v>0</v>
      </c>
      <c r="DT19">
        <f>((10/11)*100)</f>
        <v>90.909090909090907</v>
      </c>
      <c r="DU19">
        <f>((0/11)*100)</f>
        <v>0</v>
      </c>
      <c r="DV19">
        <f>((2/13)*100)</f>
        <v>15.384615384615385</v>
      </c>
      <c r="DW19">
        <f>((10/13)*100)</f>
        <v>76.923076923076934</v>
      </c>
      <c r="DX19">
        <f>((2/13)*100)</f>
        <v>15.384615384615385</v>
      </c>
      <c r="DY19">
        <f>((12/14)*100)</f>
        <v>85.714285714285708</v>
      </c>
      <c r="DZ19">
        <f>((0/14)*100)</f>
        <v>0</v>
      </c>
      <c r="EA19">
        <f>((2/14)*100)</f>
        <v>14.285714285714285</v>
      </c>
    </row>
    <row r="20" spans="1:131" x14ac:dyDescent="0.25">
      <c r="A20">
        <v>156.035394</v>
      </c>
      <c r="B20">
        <v>9.3683899999999998</v>
      </c>
      <c r="C20">
        <v>164.87738300000001</v>
      </c>
      <c r="D20">
        <v>7.3854829999999998</v>
      </c>
      <c r="E20">
        <v>155.28303499999998</v>
      </c>
      <c r="F20">
        <v>9.8997390000000003</v>
      </c>
      <c r="G20">
        <v>136.81909400000001</v>
      </c>
      <c r="H20">
        <v>6.130458</v>
      </c>
      <c r="K20">
        <f>(15/200)</f>
        <v>7.4999999999999997E-2</v>
      </c>
      <c r="L20">
        <f>(15/200)</f>
        <v>7.4999999999999997E-2</v>
      </c>
      <c r="M20">
        <f>(15/200)</f>
        <v>7.4999999999999997E-2</v>
      </c>
      <c r="N20">
        <f>(15/200)</f>
        <v>7.4999999999999997E-2</v>
      </c>
      <c r="P20">
        <f>(13/200)</f>
        <v>6.5000000000000002E-2</v>
      </c>
      <c r="Q20">
        <f>(12/200)</f>
        <v>0.06</v>
      </c>
      <c r="R20">
        <f>(14/200)</f>
        <v>7.0000000000000007E-2</v>
      </c>
      <c r="S20">
        <f>(15/200)</f>
        <v>7.4999999999999997E-2</v>
      </c>
      <c r="U20">
        <f>0.075+0.065</f>
        <v>0.14000000000000001</v>
      </c>
      <c r="V20">
        <f>0.075+0.06</f>
        <v>0.13500000000000001</v>
      </c>
      <c r="W20">
        <f>0.075+0.07</f>
        <v>0.14500000000000002</v>
      </c>
      <c r="X20">
        <f>0.075+0.075</f>
        <v>0.15</v>
      </c>
      <c r="Z20">
        <f>SQRT((ABS($A$21-$A$20)^2+(ABS($B$21-$B$20)^2)))</f>
        <v>18.250330526737532</v>
      </c>
      <c r="AA20">
        <f>SQRT((ABS($C$21-$C$20)^2+(ABS($D$21-$D$20)^2)))</f>
        <v>20.31360929396061</v>
      </c>
      <c r="AB20">
        <f>SQRT((ABS($E$21-$E$20)^2+(ABS($F$21-$F$20)^2)))</f>
        <v>18.150949508263139</v>
      </c>
      <c r="AC20">
        <f>SQRT((ABS($G$21-$G$20)^2+(ABS($H$21-$H$20)^2)))</f>
        <v>26.532026958809212</v>
      </c>
      <c r="AJ20">
        <f>1/0.14</f>
        <v>7.1428571428571423</v>
      </c>
      <c r="AK20">
        <f>1/0.135</f>
        <v>7.4074074074074066</v>
      </c>
      <c r="AL20">
        <f>1/0.145</f>
        <v>6.8965517241379315</v>
      </c>
      <c r="AM20">
        <f>1/0.15</f>
        <v>6.666666666666667</v>
      </c>
      <c r="AO20">
        <f t="shared" si="4"/>
        <v>130.35950376241092</v>
      </c>
      <c r="AP20">
        <f t="shared" si="5"/>
        <v>150.47117995526378</v>
      </c>
      <c r="AQ20">
        <f t="shared" si="6"/>
        <v>125.17896212595267</v>
      </c>
      <c r="AR20">
        <f t="shared" si="7"/>
        <v>176.88017972539475</v>
      </c>
      <c r="AV20">
        <f>((0.075/0.14)*100)</f>
        <v>53.571428571428569</v>
      </c>
      <c r="AW20">
        <f>((0.075/0.135)*100)</f>
        <v>55.55555555555555</v>
      </c>
      <c r="AX20">
        <f>((0.075/0.145)*100)</f>
        <v>51.724137931034484</v>
      </c>
      <c r="AY20">
        <f>((0.075/0.15)*100)</f>
        <v>50</v>
      </c>
      <c r="BA20">
        <f>((0.065/0.14)*100)</f>
        <v>46.428571428571423</v>
      </c>
      <c r="BB20">
        <f>((0.06/0.135)*100)</f>
        <v>44.444444444444443</v>
      </c>
      <c r="BC20">
        <f>((0.07/0.145)*100)</f>
        <v>48.275862068965523</v>
      </c>
      <c r="BD20">
        <f>((0.075/0.15)*100)</f>
        <v>50</v>
      </c>
      <c r="BF20">
        <f>ABS($B$20-$D$20)</f>
        <v>1.982907</v>
      </c>
      <c r="BG20">
        <f>ABS($F$20-$H$20)</f>
        <v>3.7692810000000003</v>
      </c>
      <c r="BL20">
        <f>SQRT((ABS($A$20-$E$20)^2+(ABS($B$20-$F$20)^2)))</f>
        <v>0.92107319181594882</v>
      </c>
      <c r="BM20">
        <f>SQRT((ABS($C$20-$G$21)^2+(ABS($D$20-$H$21)^2)))</f>
        <v>1.5577886087919881</v>
      </c>
      <c r="BO20">
        <f>SQRT((ABS($A$20-$G$20)^2+(ABS($B$20-$H$20)^2)))</f>
        <v>19.487185259206203</v>
      </c>
      <c r="BP20">
        <f>SQRT((ABS($C$20-$E$20)^2+(ABS($D$20-$F$20)^2)))</f>
        <v>9.9183162269933938</v>
      </c>
      <c r="BR20">
        <f>DEGREES(ACOS((10.2679262655674^2+21.404354470168^2-11.8193286072016^2)/(2*10.2679262655674*21.404354470168)))</f>
        <v>15.348076143403196</v>
      </c>
      <c r="BS20">
        <f>DEGREES(ACOS((11.8193286072016^2+20.18328503204^2-9.0564989546836^2)/(2*11.8193286072016*20.18328503204)))</f>
        <v>12.912273162141018</v>
      </c>
      <c r="BU20">
        <v>15</v>
      </c>
      <c r="BV20">
        <v>3</v>
      </c>
      <c r="BW20">
        <v>3</v>
      </c>
      <c r="BX20">
        <v>13</v>
      </c>
      <c r="BY20">
        <v>15</v>
      </c>
      <c r="BZ20">
        <v>2</v>
      </c>
      <c r="CA20">
        <v>13</v>
      </c>
      <c r="CB20">
        <v>2</v>
      </c>
      <c r="CC20">
        <v>15</v>
      </c>
      <c r="CD20">
        <v>4</v>
      </c>
      <c r="CE20">
        <v>13</v>
      </c>
      <c r="CF20">
        <v>2</v>
      </c>
      <c r="CG20">
        <v>15</v>
      </c>
      <c r="CH20">
        <v>13</v>
      </c>
      <c r="CI20">
        <v>3</v>
      </c>
      <c r="CJ20">
        <v>1</v>
      </c>
      <c r="CL20">
        <v>13</v>
      </c>
      <c r="CM20">
        <v>0</v>
      </c>
      <c r="CN20">
        <v>2</v>
      </c>
      <c r="CO20">
        <v>13</v>
      </c>
      <c r="CP20">
        <v>12</v>
      </c>
      <c r="CQ20">
        <v>0</v>
      </c>
      <c r="CR20">
        <v>12</v>
      </c>
      <c r="CS20">
        <v>0</v>
      </c>
      <c r="CT20">
        <v>14</v>
      </c>
      <c r="CU20">
        <v>2</v>
      </c>
      <c r="CV20">
        <v>12</v>
      </c>
      <c r="CW20">
        <v>0</v>
      </c>
      <c r="CX20">
        <v>15</v>
      </c>
      <c r="CY20">
        <v>13</v>
      </c>
      <c r="CZ20">
        <v>0</v>
      </c>
      <c r="DA20">
        <v>2</v>
      </c>
      <c r="DC20">
        <f>((3/15)*100)</f>
        <v>20</v>
      </c>
      <c r="DD20">
        <f>((3/15)*100)</f>
        <v>20</v>
      </c>
      <c r="DE20">
        <f>((13/15)*100)</f>
        <v>86.666666666666671</v>
      </c>
      <c r="DF20">
        <f>((2/15)*100)</f>
        <v>13.333333333333334</v>
      </c>
      <c r="DG20">
        <f>((13/15)*100)</f>
        <v>86.666666666666671</v>
      </c>
      <c r="DH20">
        <f>((2/15)*100)</f>
        <v>13.333333333333334</v>
      </c>
      <c r="DI20">
        <f>((4/15)*100)</f>
        <v>26.666666666666668</v>
      </c>
      <c r="DJ20">
        <f>((13/15)*100)</f>
        <v>86.666666666666671</v>
      </c>
      <c r="DK20">
        <f>((2/15)*100)</f>
        <v>13.333333333333334</v>
      </c>
      <c r="DL20">
        <f>((13/15)*100)</f>
        <v>86.666666666666671</v>
      </c>
      <c r="DM20">
        <f>((3/15)*100)</f>
        <v>20</v>
      </c>
      <c r="DN20">
        <f>((1/15)*100)</f>
        <v>6.666666666666667</v>
      </c>
      <c r="DP20">
        <f>((0/13)*100)</f>
        <v>0</v>
      </c>
      <c r="DQ20">
        <f>((2/13)*100)</f>
        <v>15.384615384615385</v>
      </c>
      <c r="DR20">
        <f>((13/13)*100)</f>
        <v>100</v>
      </c>
      <c r="DS20">
        <f>((0/12)*100)</f>
        <v>0</v>
      </c>
      <c r="DT20">
        <f>((12/12)*100)</f>
        <v>100</v>
      </c>
      <c r="DU20">
        <f>((0/12)*100)</f>
        <v>0</v>
      </c>
      <c r="DV20">
        <f>((2/14)*100)</f>
        <v>14.285714285714285</v>
      </c>
      <c r="DW20">
        <f>((12/14)*100)</f>
        <v>85.714285714285708</v>
      </c>
      <c r="DX20">
        <f>((0/14)*100)</f>
        <v>0</v>
      </c>
      <c r="DY20">
        <f>((13/15)*100)</f>
        <v>86.666666666666671</v>
      </c>
      <c r="DZ20">
        <f>((0/15)*100)</f>
        <v>0</v>
      </c>
      <c r="EA20">
        <f>((2/15)*100)</f>
        <v>13.333333333333334</v>
      </c>
    </row>
    <row r="21" spans="1:131" x14ac:dyDescent="0.25">
      <c r="A21">
        <v>174.25898599999999</v>
      </c>
      <c r="B21">
        <v>8.3808380000000007</v>
      </c>
      <c r="C21">
        <v>185.18066299999998</v>
      </c>
      <c r="D21">
        <v>6.7377609999999999</v>
      </c>
      <c r="E21">
        <v>173.43326400000001</v>
      </c>
      <c r="F21">
        <v>9.7380130000000005</v>
      </c>
      <c r="G21">
        <v>163.32894199999998</v>
      </c>
      <c r="H21">
        <v>7.2150840000000001</v>
      </c>
      <c r="K21">
        <f>(16/200)</f>
        <v>0.08</v>
      </c>
      <c r="L21">
        <f>(15/200)</f>
        <v>7.4999999999999997E-2</v>
      </c>
      <c r="M21">
        <f>(15/200)</f>
        <v>7.4999999999999997E-2</v>
      </c>
      <c r="N21">
        <f>(13/200)</f>
        <v>6.5000000000000002E-2</v>
      </c>
      <c r="P21">
        <f>(13/200)</f>
        <v>6.5000000000000002E-2</v>
      </c>
      <c r="Q21">
        <f>(13/200)</f>
        <v>6.5000000000000002E-2</v>
      </c>
      <c r="R21">
        <f>(13/200)</f>
        <v>6.5000000000000002E-2</v>
      </c>
      <c r="S21">
        <f>(13/200)</f>
        <v>6.5000000000000002E-2</v>
      </c>
      <c r="U21">
        <f>0.08+0.065</f>
        <v>0.14500000000000002</v>
      </c>
      <c r="V21">
        <f>0.075+0.065</f>
        <v>0.14000000000000001</v>
      </c>
      <c r="W21">
        <f>0.075+0.065</f>
        <v>0.14000000000000001</v>
      </c>
      <c r="X21">
        <f>0.065+0.065</f>
        <v>0.13</v>
      </c>
      <c r="Z21">
        <f>SQRT((ABS($A$22-$A$21)^2+(ABS($B$22-$B$21)^2)))</f>
        <v>21.652295280576638</v>
      </c>
      <c r="AA21">
        <f>SQRT((ABS($C$22-$C$21)^2+(ABS($D$22-$D$21)^2)))</f>
        <v>20.836623651074024</v>
      </c>
      <c r="AB21">
        <f>SQRT((ABS($E$22-$E$21)^2+(ABS($F$22-$F$21)^2)))</f>
        <v>21.404354470167995</v>
      </c>
      <c r="AC21">
        <f>SQRT((ABS($G$22-$G$21)^2+(ABS($H$22-$H$21)^2)))</f>
        <v>19.804241395757959</v>
      </c>
      <c r="AJ21">
        <f>1/0.145</f>
        <v>6.8965517241379315</v>
      </c>
      <c r="AK21">
        <f>1/0.14</f>
        <v>7.1428571428571423</v>
      </c>
      <c r="AL21">
        <f>1/0.14</f>
        <v>7.1428571428571423</v>
      </c>
      <c r="AM21">
        <f>1/0.13</f>
        <v>7.6923076923076916</v>
      </c>
      <c r="AO21">
        <f t="shared" si="4"/>
        <v>149.32617434880439</v>
      </c>
      <c r="AP21">
        <f t="shared" si="5"/>
        <v>148.83302607910016</v>
      </c>
      <c r="AQ21">
        <f t="shared" si="6"/>
        <v>152.88824621548565</v>
      </c>
      <c r="AR21">
        <f t="shared" si="7"/>
        <v>152.34031842890738</v>
      </c>
      <c r="AV21">
        <f>((0.08/0.145)*100)</f>
        <v>55.172413793103459</v>
      </c>
      <c r="AW21">
        <f>((0.075/0.14)*100)</f>
        <v>53.571428571428569</v>
      </c>
      <c r="AX21">
        <f>((0.075/0.14)*100)</f>
        <v>53.571428571428569</v>
      </c>
      <c r="AY21">
        <f>((0.065/0.13)*100)</f>
        <v>50</v>
      </c>
      <c r="BA21">
        <f>((0.065/0.145)*100)</f>
        <v>44.827586206896555</v>
      </c>
      <c r="BB21">
        <f>((0.065/0.14)*100)</f>
        <v>46.428571428571423</v>
      </c>
      <c r="BC21">
        <f>((0.065/0.14)*100)</f>
        <v>46.428571428571423</v>
      </c>
      <c r="BD21">
        <f>((0.065/0.13)*100)</f>
        <v>50</v>
      </c>
      <c r="BF21">
        <f>ABS($B$21-$D$21)</f>
        <v>1.6430770000000008</v>
      </c>
      <c r="BG21">
        <f>ABS($F$21-$H$21)</f>
        <v>2.5229290000000004</v>
      </c>
      <c r="BL21">
        <f>SQRT((ABS($A$21-$E$21)^2+(ABS($B$21-$F$21)^2)))</f>
        <v>1.5886285915559288</v>
      </c>
      <c r="BM21">
        <f>SQRT((ABS($C$21-$G$22)^2+(ABS($D$21-$H$22)^2)))</f>
        <v>2.1115987511099212</v>
      </c>
      <c r="BO21">
        <f>SQRT((ABS($A$21-$G$21)^2+(ABS($B$21-$H$21)^2)))</f>
        <v>10.992035490774773</v>
      </c>
      <c r="BP21">
        <f>SQRT((ABS($C$21-$E$21)^2+(ABS($D$21-$F$21)^2)))</f>
        <v>12.124475053737559</v>
      </c>
      <c r="BR21">
        <f>DEGREES(ACOS((9.0564989546836^2+20.0151707440654^2-12.1181962374889^2)/(2*9.0564989546836*20.0151707440654)))</f>
        <v>22.151305313854721</v>
      </c>
      <c r="BS21">
        <f>DEGREES(ACOS((12.1181962374889^2+19.2309251660623^2-8.09719523090933^2)/(2*12.1181962374889*19.2309251660623)))</f>
        <v>14.562538986750127</v>
      </c>
      <c r="BU21">
        <v>16</v>
      </c>
      <c r="BV21">
        <v>3</v>
      </c>
      <c r="BW21">
        <v>4</v>
      </c>
      <c r="BX21">
        <v>13</v>
      </c>
      <c r="BY21">
        <v>15</v>
      </c>
      <c r="BZ21">
        <v>3</v>
      </c>
      <c r="CA21">
        <v>13</v>
      </c>
      <c r="CB21">
        <v>0</v>
      </c>
      <c r="CC21">
        <v>15</v>
      </c>
      <c r="CD21">
        <v>4</v>
      </c>
      <c r="CE21">
        <v>13</v>
      </c>
      <c r="CF21">
        <v>2</v>
      </c>
      <c r="CG21">
        <v>13</v>
      </c>
      <c r="CH21">
        <v>13</v>
      </c>
      <c r="CI21">
        <v>0</v>
      </c>
      <c r="CJ21">
        <v>2</v>
      </c>
      <c r="CL21">
        <v>13</v>
      </c>
      <c r="CM21">
        <v>0</v>
      </c>
      <c r="CN21">
        <v>2</v>
      </c>
      <c r="CO21">
        <v>11</v>
      </c>
      <c r="CP21">
        <v>13</v>
      </c>
      <c r="CQ21">
        <v>0</v>
      </c>
      <c r="CR21">
        <v>11</v>
      </c>
      <c r="CS21">
        <v>0</v>
      </c>
      <c r="CT21">
        <v>13</v>
      </c>
      <c r="CU21">
        <v>1</v>
      </c>
      <c r="CV21">
        <v>11</v>
      </c>
      <c r="CW21">
        <v>2</v>
      </c>
      <c r="CX21">
        <v>13</v>
      </c>
      <c r="CY21">
        <v>11</v>
      </c>
      <c r="CZ21">
        <v>0</v>
      </c>
      <c r="DA21">
        <v>0</v>
      </c>
      <c r="DC21">
        <f>((3/16)*100)</f>
        <v>18.75</v>
      </c>
      <c r="DD21">
        <f>((4/16)*100)</f>
        <v>25</v>
      </c>
      <c r="DE21">
        <f>((13/16)*100)</f>
        <v>81.25</v>
      </c>
      <c r="DF21">
        <f>((3/15)*100)</f>
        <v>20</v>
      </c>
      <c r="DG21">
        <f>((13/15)*100)</f>
        <v>86.666666666666671</v>
      </c>
      <c r="DH21">
        <f>((0/15)*100)</f>
        <v>0</v>
      </c>
      <c r="DI21">
        <f>((4/15)*100)</f>
        <v>26.666666666666668</v>
      </c>
      <c r="DJ21">
        <f>((13/15)*100)</f>
        <v>86.666666666666671</v>
      </c>
      <c r="DK21">
        <f>((2/15)*100)</f>
        <v>13.333333333333334</v>
      </c>
      <c r="DL21">
        <f>((13/13)*100)</f>
        <v>100</v>
      </c>
      <c r="DM21">
        <f>((0/13)*100)</f>
        <v>0</v>
      </c>
      <c r="DN21">
        <f>((2/13)*100)</f>
        <v>15.384615384615385</v>
      </c>
      <c r="DP21">
        <f>((0/13)*100)</f>
        <v>0</v>
      </c>
      <c r="DQ21">
        <f>((2/13)*100)</f>
        <v>15.384615384615385</v>
      </c>
      <c r="DR21">
        <f>((11/13)*100)</f>
        <v>84.615384615384613</v>
      </c>
      <c r="DS21">
        <f>((0/13)*100)</f>
        <v>0</v>
      </c>
      <c r="DT21">
        <f>((11/13)*100)</f>
        <v>84.615384615384613</v>
      </c>
      <c r="DU21">
        <f>((0/13)*100)</f>
        <v>0</v>
      </c>
      <c r="DV21">
        <f>((1/13)*100)</f>
        <v>7.6923076923076925</v>
      </c>
      <c r="DW21">
        <f>((11/13)*100)</f>
        <v>84.615384615384613</v>
      </c>
      <c r="DX21">
        <f>((2/13)*100)</f>
        <v>15.384615384615385</v>
      </c>
      <c r="DY21">
        <f>((11/13)*100)</f>
        <v>84.615384615384613</v>
      </c>
      <c r="DZ21">
        <f>((0/13)*100)</f>
        <v>0</v>
      </c>
      <c r="EA21">
        <f>((0/13)*100)</f>
        <v>0</v>
      </c>
    </row>
    <row r="22" spans="1:131" x14ac:dyDescent="0.25">
      <c r="A22">
        <v>195.907195</v>
      </c>
      <c r="B22">
        <v>7.9601980000000001</v>
      </c>
      <c r="C22">
        <v>206.00330199999999</v>
      </c>
      <c r="D22">
        <v>5.9744849999999996</v>
      </c>
      <c r="E22">
        <v>194.781588</v>
      </c>
      <c r="F22">
        <v>8.1902880000000007</v>
      </c>
      <c r="G22">
        <v>183.11255499999999</v>
      </c>
      <c r="H22">
        <v>6.3114059999999998</v>
      </c>
      <c r="K22">
        <f>(16/200)</f>
        <v>0.08</v>
      </c>
      <c r="L22">
        <f>(15/200)</f>
        <v>7.4999999999999997E-2</v>
      </c>
      <c r="M22">
        <f>(14/200)</f>
        <v>7.0000000000000007E-2</v>
      </c>
      <c r="N22">
        <f>(11/200)</f>
        <v>5.5E-2</v>
      </c>
      <c r="P22">
        <f>(12/200)</f>
        <v>0.06</v>
      </c>
      <c r="Q22">
        <f>(12/200)</f>
        <v>0.06</v>
      </c>
      <c r="R22">
        <f>(12/200)</f>
        <v>0.06</v>
      </c>
      <c r="S22">
        <f>(15/200)</f>
        <v>7.4999999999999997E-2</v>
      </c>
      <c r="U22">
        <f>0.08+0.06</f>
        <v>0.14000000000000001</v>
      </c>
      <c r="V22">
        <f>0.075+0.06</f>
        <v>0.13500000000000001</v>
      </c>
      <c r="W22">
        <f>0.07+0.06</f>
        <v>0.13</v>
      </c>
      <c r="X22">
        <f>0.055+0.075</f>
        <v>0.13</v>
      </c>
      <c r="Z22">
        <f>SQRT((ABS($A$23-$A$22)^2+(ABS($B$23-$B$22)^2)))</f>
        <v>20.790373886169743</v>
      </c>
      <c r="AA22">
        <f>SQRT((ABS($C$23-$C$22)^2+(ABS($D$23-$D$22)^2)))</f>
        <v>18.884029110829072</v>
      </c>
      <c r="AB22">
        <f>SQRT((ABS($E$23-$E$22)^2+(ABS($F$23-$F$22)^2)))</f>
        <v>20.015170744065351</v>
      </c>
      <c r="AC22">
        <f>SQRT((ABS($G$23-$G$22)^2+(ABS($H$23-$H$22)^2)))</f>
        <v>20.183285032040022</v>
      </c>
      <c r="AJ22">
        <f>1/0.14</f>
        <v>7.1428571428571423</v>
      </c>
      <c r="AK22">
        <f>1/0.135</f>
        <v>7.4074074074074066</v>
      </c>
      <c r="AL22">
        <f>1/0.13</f>
        <v>7.6923076923076916</v>
      </c>
      <c r="AM22">
        <f>1/0.13</f>
        <v>7.6923076923076916</v>
      </c>
      <c r="AO22">
        <f t="shared" si="4"/>
        <v>148.50267061549815</v>
      </c>
      <c r="AP22">
        <f t="shared" si="5"/>
        <v>139.88169711725237</v>
      </c>
      <c r="AQ22">
        <f t="shared" si="6"/>
        <v>153.96285187742578</v>
      </c>
      <c r="AR22">
        <f t="shared" si="7"/>
        <v>155.25603870800018</v>
      </c>
      <c r="AV22">
        <f>((0.08/0.14)*100)</f>
        <v>57.142857142857139</v>
      </c>
      <c r="AW22">
        <f>((0.075/0.135)*100)</f>
        <v>55.55555555555555</v>
      </c>
      <c r="AX22">
        <f>((0.07/0.13)*100)</f>
        <v>53.846153846153854</v>
      </c>
      <c r="AY22">
        <f>((0.055/0.13)*100)</f>
        <v>42.307692307692307</v>
      </c>
      <c r="BA22">
        <f>((0.06/0.14)*100)</f>
        <v>42.857142857142847</v>
      </c>
      <c r="BB22">
        <f>((0.06/0.135)*100)</f>
        <v>44.444444444444443</v>
      </c>
      <c r="BC22">
        <f>((0.06/0.13)*100)</f>
        <v>46.153846153846153</v>
      </c>
      <c r="BD22">
        <f>((0.075/0.13)*100)</f>
        <v>57.692307692307686</v>
      </c>
      <c r="BF22">
        <f>ABS($B$22-$D$22)</f>
        <v>1.9857130000000005</v>
      </c>
      <c r="BG22">
        <f>ABS($F$22-$H$22)</f>
        <v>1.8788820000000008</v>
      </c>
      <c r="BL22">
        <f>SQRT((ABS($A$22-$E$22)^2+(ABS($B$22-$F$22)^2)))</f>
        <v>1.1488831648818802</v>
      </c>
      <c r="BM22">
        <f>SQRT((ABS($C$22-$G$23)^2+(ABS($D$22-$H$23)^2)))</f>
        <v>2.9232409841304432</v>
      </c>
      <c r="BO22">
        <f>SQRT((ABS($A$22-$G$23)^2+(ABS($B$22-$H$23)^2)))</f>
        <v>7.9244064808803216</v>
      </c>
      <c r="BP22">
        <f>SQRT((ABS($C$22-$E$22)^2+(ABS($D$22-$F$22)^2)))</f>
        <v>11.43838485244332</v>
      </c>
      <c r="BR22">
        <f>DEGREES(ACOS((8.09719523090933^2+18.3242816042229^2-11.1064095201808^2)/(2*8.09719523090933*18.3242816042229)))</f>
        <v>20.481507675868876</v>
      </c>
      <c r="BS22">
        <f>DEGREES(ACOS((11.1064095201808^2+21.181667431847^2-10.7884342409306^2)/(2*11.1064095201808*21.181667431847)))</f>
        <v>14.447775552149531</v>
      </c>
      <c r="BU22">
        <v>16</v>
      </c>
      <c r="BV22">
        <v>4</v>
      </c>
      <c r="BW22">
        <v>4</v>
      </c>
      <c r="BX22">
        <v>11</v>
      </c>
      <c r="BY22">
        <v>15</v>
      </c>
      <c r="BZ22">
        <v>2</v>
      </c>
      <c r="CA22">
        <v>13</v>
      </c>
      <c r="CB22">
        <v>1</v>
      </c>
      <c r="CC22">
        <v>14</v>
      </c>
      <c r="CD22">
        <v>1</v>
      </c>
      <c r="CE22">
        <v>13</v>
      </c>
      <c r="CF22">
        <v>2</v>
      </c>
      <c r="CG22">
        <v>11</v>
      </c>
      <c r="CH22">
        <v>11</v>
      </c>
      <c r="CI22">
        <v>0</v>
      </c>
      <c r="CJ22">
        <v>2</v>
      </c>
      <c r="CL22">
        <v>12</v>
      </c>
      <c r="CM22">
        <v>0</v>
      </c>
      <c r="CN22">
        <v>1</v>
      </c>
      <c r="CO22">
        <v>12</v>
      </c>
      <c r="CP22">
        <v>12</v>
      </c>
      <c r="CQ22">
        <v>0</v>
      </c>
      <c r="CR22">
        <v>10</v>
      </c>
      <c r="CS22">
        <v>1</v>
      </c>
      <c r="CT22">
        <v>12</v>
      </c>
      <c r="CU22">
        <v>0</v>
      </c>
      <c r="CV22">
        <v>10</v>
      </c>
      <c r="CW22">
        <v>3</v>
      </c>
      <c r="CX22">
        <v>15</v>
      </c>
      <c r="CY22">
        <v>12</v>
      </c>
      <c r="CZ22">
        <v>0</v>
      </c>
      <c r="DA22">
        <v>2</v>
      </c>
      <c r="DC22">
        <f>((4/16)*100)</f>
        <v>25</v>
      </c>
      <c r="DD22">
        <f>((4/16)*100)</f>
        <v>25</v>
      </c>
      <c r="DE22">
        <f>((11/16)*100)</f>
        <v>68.75</v>
      </c>
      <c r="DF22">
        <f>((2/15)*100)</f>
        <v>13.333333333333334</v>
      </c>
      <c r="DG22">
        <f>((13/15)*100)</f>
        <v>86.666666666666671</v>
      </c>
      <c r="DH22">
        <f>((1/15)*100)</f>
        <v>6.666666666666667</v>
      </c>
      <c r="DI22">
        <f>((1/14)*100)</f>
        <v>7.1428571428571423</v>
      </c>
      <c r="DJ22">
        <f>((13/14)*100)</f>
        <v>92.857142857142861</v>
      </c>
      <c r="DK22">
        <f>((2/14)*100)</f>
        <v>14.285714285714285</v>
      </c>
      <c r="DL22">
        <f>((11/11)*100)</f>
        <v>100</v>
      </c>
      <c r="DM22">
        <f>((0/11)*100)</f>
        <v>0</v>
      </c>
      <c r="DN22">
        <f>((2/11)*100)</f>
        <v>18.181818181818183</v>
      </c>
      <c r="DP22">
        <f>((0/12)*100)</f>
        <v>0</v>
      </c>
      <c r="DQ22">
        <f>((1/12)*100)</f>
        <v>8.3333333333333321</v>
      </c>
      <c r="DR22">
        <f>((12/12)*100)</f>
        <v>100</v>
      </c>
      <c r="DS22">
        <f>((0/12)*100)</f>
        <v>0</v>
      </c>
      <c r="DT22">
        <f>((10/12)*100)</f>
        <v>83.333333333333343</v>
      </c>
      <c r="DU22">
        <f>((1/12)*100)</f>
        <v>8.3333333333333321</v>
      </c>
      <c r="DV22">
        <f>((0/12)*100)</f>
        <v>0</v>
      </c>
      <c r="DW22">
        <f>((10/12)*100)</f>
        <v>83.333333333333343</v>
      </c>
      <c r="DX22">
        <f>((3/12)*100)</f>
        <v>25</v>
      </c>
      <c r="DY22">
        <f>((12/15)*100)</f>
        <v>80</v>
      </c>
      <c r="DZ22">
        <f>((0/15)*100)</f>
        <v>0</v>
      </c>
      <c r="EA22">
        <f>((2/15)*100)</f>
        <v>13.333333333333334</v>
      </c>
    </row>
    <row r="23" spans="1:131" x14ac:dyDescent="0.25">
      <c r="A23">
        <v>216.69</v>
      </c>
      <c r="B23">
        <v>8.5211459999999999</v>
      </c>
      <c r="C23">
        <v>224.86838599999999</v>
      </c>
      <c r="D23">
        <v>6.820157</v>
      </c>
      <c r="E23">
        <v>214.79052100000001</v>
      </c>
      <c r="F23">
        <v>8.6899479999999993</v>
      </c>
      <c r="G23">
        <v>203.252272</v>
      </c>
      <c r="H23">
        <v>4.9859650000000002</v>
      </c>
      <c r="K23">
        <f>(14/200)</f>
        <v>7.0000000000000007E-2</v>
      </c>
      <c r="L23">
        <f>(15/200)</f>
        <v>7.4999999999999997E-2</v>
      </c>
      <c r="M23">
        <f>(14/200)</f>
        <v>7.0000000000000007E-2</v>
      </c>
      <c r="N23">
        <f>(13/200)</f>
        <v>6.5000000000000002E-2</v>
      </c>
      <c r="P23">
        <f>(13/200)</f>
        <v>6.5000000000000002E-2</v>
      </c>
      <c r="Q23">
        <f>(13/200)</f>
        <v>6.5000000000000002E-2</v>
      </c>
      <c r="R23">
        <f>(14/200)</f>
        <v>7.0000000000000007E-2</v>
      </c>
      <c r="S23">
        <f>(15/200)</f>
        <v>7.4999999999999997E-2</v>
      </c>
      <c r="U23">
        <f>0.07+0.065</f>
        <v>0.13500000000000001</v>
      </c>
      <c r="V23">
        <f>0.075+0.065</f>
        <v>0.14000000000000001</v>
      </c>
      <c r="W23">
        <f>0.07+0.07</f>
        <v>0.14000000000000001</v>
      </c>
      <c r="X23">
        <f>0.065+0.075</f>
        <v>0.14000000000000001</v>
      </c>
      <c r="Z23">
        <f>SQRT((ABS($A$24-$A$23)^2+(ABS($B$24-$B$23)^2)))</f>
        <v>18.004985025743554</v>
      </c>
      <c r="AA23">
        <f>SQRT((ABS($C$24-$C$23)^2+(ABS($D$24-$D$23)^2)))</f>
        <v>21.19822013814294</v>
      </c>
      <c r="AB23">
        <f>SQRT((ABS($E$24-$E$23)^2+(ABS($F$24-$F$23)^2)))</f>
        <v>18.324281604222868</v>
      </c>
      <c r="AC23">
        <f>SQRT((ABS($G$24-$G$23)^2+(ABS($H$24-$H$23)^2)))</f>
        <v>19.23092516606231</v>
      </c>
      <c r="AJ23">
        <f>1/0.135</f>
        <v>7.4074074074074066</v>
      </c>
      <c r="AK23">
        <f>1/0.14</f>
        <v>7.1428571428571423</v>
      </c>
      <c r="AL23">
        <f>1/0.14</f>
        <v>7.1428571428571423</v>
      </c>
      <c r="AM23">
        <f>1/0.14</f>
        <v>7.1428571428571423</v>
      </c>
      <c r="AO23">
        <f t="shared" si="4"/>
        <v>133.37025944995224</v>
      </c>
      <c r="AP23">
        <f t="shared" si="5"/>
        <v>151.41585812959241</v>
      </c>
      <c r="AQ23">
        <f t="shared" si="6"/>
        <v>130.88772574444906</v>
      </c>
      <c r="AR23">
        <f t="shared" si="7"/>
        <v>137.36375118615933</v>
      </c>
      <c r="AV23">
        <f>((0.07/0.135)*100)</f>
        <v>51.851851851851848</v>
      </c>
      <c r="AW23">
        <f>((0.075/0.14)*100)</f>
        <v>53.571428571428569</v>
      </c>
      <c r="AX23">
        <f>((0.07/0.14)*100)</f>
        <v>50</v>
      </c>
      <c r="AY23">
        <f>((0.065/0.14)*100)</f>
        <v>46.428571428571423</v>
      </c>
      <c r="BA23">
        <f>((0.065/0.135)*100)</f>
        <v>48.148148148148145</v>
      </c>
      <c r="BB23">
        <f>((0.065/0.14)*100)</f>
        <v>46.428571428571423</v>
      </c>
      <c r="BC23">
        <f>((0.07/0.14)*100)</f>
        <v>50</v>
      </c>
      <c r="BD23">
        <f>((0.075/0.14)*100)</f>
        <v>53.571428571428569</v>
      </c>
      <c r="BF23">
        <f>ABS($B$23-$D$23)</f>
        <v>1.7009889999999999</v>
      </c>
      <c r="BG23">
        <f>ABS($F$23-$H$23)</f>
        <v>3.7039829999999991</v>
      </c>
      <c r="BL23">
        <f>SQRT((ABS($A$23-$E$23)^2+(ABS($B$23-$F$23)^2)))</f>
        <v>1.906964757578111</v>
      </c>
      <c r="BM23">
        <f>SQRT((ABS($C$23-$G$24)^2+(ABS($D$23-$H$24)^2)))</f>
        <v>2.5292673838953741</v>
      </c>
      <c r="BO23">
        <f>SQRT((ABS($A$23-$G$24)^2+(ABS($B$23-$H$24)^2)))</f>
        <v>6.261729054774567</v>
      </c>
      <c r="BP23">
        <f>SQRT((ABS($C$23-$E$23)^2+(ABS($D$23-$F$23)^2)))</f>
        <v>10.249852747327909</v>
      </c>
      <c r="BR23">
        <f>DEGREES(ACOS((10.7884342409306^2+21.6461760819479^2-11.5359655884986^2)/(2*10.7884342409306*21.6461760819479)))</f>
        <v>14.65164158293288</v>
      </c>
      <c r="BS23">
        <f>DEGREES(ACOS((11.5359655884986^2+19.8601187877522^2-9.28670219819938^2)/(2*11.5359655884986*19.8601187877522)))</f>
        <v>15.633435837839947</v>
      </c>
      <c r="BU23">
        <v>14</v>
      </c>
      <c r="BV23">
        <v>1</v>
      </c>
      <c r="BW23">
        <v>1</v>
      </c>
      <c r="BX23">
        <v>12</v>
      </c>
      <c r="BY23">
        <v>15</v>
      </c>
      <c r="BZ23">
        <v>2</v>
      </c>
      <c r="CA23">
        <v>13</v>
      </c>
      <c r="CB23">
        <v>1</v>
      </c>
      <c r="CC23">
        <v>14</v>
      </c>
      <c r="CD23">
        <v>2</v>
      </c>
      <c r="CE23">
        <v>13</v>
      </c>
      <c r="CF23">
        <v>2</v>
      </c>
      <c r="CG23">
        <v>13</v>
      </c>
      <c r="CH23">
        <v>12</v>
      </c>
      <c r="CI23">
        <v>1</v>
      </c>
      <c r="CJ23">
        <v>2</v>
      </c>
      <c r="CL23">
        <v>13</v>
      </c>
      <c r="CM23">
        <v>0</v>
      </c>
      <c r="CN23">
        <v>0</v>
      </c>
      <c r="CO23">
        <v>12</v>
      </c>
      <c r="CP23">
        <v>13</v>
      </c>
      <c r="CQ23">
        <v>0</v>
      </c>
      <c r="CR23">
        <v>12</v>
      </c>
      <c r="CS23">
        <v>1</v>
      </c>
      <c r="CT23">
        <v>14</v>
      </c>
      <c r="CU23">
        <v>1</v>
      </c>
      <c r="CV23">
        <v>12</v>
      </c>
      <c r="CW23">
        <v>3</v>
      </c>
      <c r="CX23">
        <v>15</v>
      </c>
      <c r="CY23">
        <v>12</v>
      </c>
      <c r="CZ23">
        <v>1</v>
      </c>
      <c r="DA23">
        <v>3</v>
      </c>
      <c r="DC23">
        <f>((1/14)*100)</f>
        <v>7.1428571428571423</v>
      </c>
      <c r="DD23">
        <f>((1/14)*100)</f>
        <v>7.1428571428571423</v>
      </c>
      <c r="DE23">
        <f>((12/14)*100)</f>
        <v>85.714285714285708</v>
      </c>
      <c r="DF23">
        <f>((2/15)*100)</f>
        <v>13.333333333333334</v>
      </c>
      <c r="DG23">
        <f>((13/15)*100)</f>
        <v>86.666666666666671</v>
      </c>
      <c r="DH23">
        <f>((1/15)*100)</f>
        <v>6.666666666666667</v>
      </c>
      <c r="DI23">
        <f>((2/14)*100)</f>
        <v>14.285714285714285</v>
      </c>
      <c r="DJ23">
        <f>((13/14)*100)</f>
        <v>92.857142857142861</v>
      </c>
      <c r="DK23">
        <f>((2/14)*100)</f>
        <v>14.285714285714285</v>
      </c>
      <c r="DL23">
        <f>((12/13)*100)</f>
        <v>92.307692307692307</v>
      </c>
      <c r="DM23">
        <f>((1/13)*100)</f>
        <v>7.6923076923076925</v>
      </c>
      <c r="DN23">
        <f>((2/13)*100)</f>
        <v>15.384615384615385</v>
      </c>
      <c r="DP23">
        <f>((0/13)*100)</f>
        <v>0</v>
      </c>
      <c r="DQ23">
        <f>((0/13)*100)</f>
        <v>0</v>
      </c>
      <c r="DR23">
        <f>((12/13)*100)</f>
        <v>92.307692307692307</v>
      </c>
      <c r="DS23">
        <f>((0/13)*100)</f>
        <v>0</v>
      </c>
      <c r="DT23">
        <f>((12/13)*100)</f>
        <v>92.307692307692307</v>
      </c>
      <c r="DU23">
        <f>((1/13)*100)</f>
        <v>7.6923076923076925</v>
      </c>
      <c r="DV23">
        <f>((1/14)*100)</f>
        <v>7.1428571428571423</v>
      </c>
      <c r="DW23">
        <f>((12/14)*100)</f>
        <v>85.714285714285708</v>
      </c>
      <c r="DX23">
        <f>((3/14)*100)</f>
        <v>21.428571428571427</v>
      </c>
      <c r="DY23">
        <f>((12/15)*100)</f>
        <v>80</v>
      </c>
      <c r="DZ23">
        <f>((1/15)*100)</f>
        <v>6.666666666666667</v>
      </c>
      <c r="EA23">
        <f>((3/15)*100)</f>
        <v>20</v>
      </c>
    </row>
    <row r="24" spans="1:131" x14ac:dyDescent="0.25">
      <c r="A24">
        <v>234.68755099999998</v>
      </c>
      <c r="B24">
        <v>9.0384890000000002</v>
      </c>
      <c r="C24">
        <v>246.06229400000001</v>
      </c>
      <c r="D24">
        <v>7.2477090000000004</v>
      </c>
      <c r="E24">
        <v>233.107551</v>
      </c>
      <c r="F24">
        <v>9.2054170000000006</v>
      </c>
      <c r="G24">
        <v>222.452552</v>
      </c>
      <c r="H24">
        <v>6.0711979999999999</v>
      </c>
      <c r="K24">
        <f>(15/200)</f>
        <v>7.4999999999999997E-2</v>
      </c>
      <c r="L24">
        <f>(14/200)</f>
        <v>7.0000000000000007E-2</v>
      </c>
      <c r="M24">
        <f>(16/200)</f>
        <v>0.08</v>
      </c>
      <c r="N24">
        <f>(15/200)</f>
        <v>7.4999999999999997E-2</v>
      </c>
      <c r="P24">
        <f>(13/200)</f>
        <v>6.5000000000000002E-2</v>
      </c>
      <c r="Q24">
        <f>(14/200)</f>
        <v>7.0000000000000007E-2</v>
      </c>
      <c r="R24">
        <f>(15/200)</f>
        <v>7.4999999999999997E-2</v>
      </c>
      <c r="S24">
        <f>(15/200)</f>
        <v>7.4999999999999997E-2</v>
      </c>
      <c r="U24">
        <f>0.075+0.065</f>
        <v>0.14000000000000001</v>
      </c>
      <c r="V24">
        <f>0.07+0.07</f>
        <v>0.14000000000000001</v>
      </c>
      <c r="W24">
        <f>0.08+0.075</f>
        <v>0.155</v>
      </c>
      <c r="X24">
        <f>0.075+0.075</f>
        <v>0.15</v>
      </c>
      <c r="Z24">
        <f>SQRT((ABS($A$25-$A$24)^2+(ABS($B$25-$B$24)^2)))</f>
        <v>22.007123308572833</v>
      </c>
      <c r="AA24">
        <f>SQRT((ABS($C$25-$C$24)^2+(ABS($D$25-$D$24)^2)))</f>
        <v>20.248544833131103</v>
      </c>
      <c r="AB24">
        <f>SQRT((ABS($E$25-$E$24)^2+(ABS($F$25-$F$24)^2)))</f>
        <v>21.646176081947871</v>
      </c>
      <c r="AC24">
        <f>SQRT((ABS($G$25-$G$24)^2+(ABS($H$25-$H$24)^2)))</f>
        <v>21.181667431847021</v>
      </c>
      <c r="AJ24">
        <f>1/0.14</f>
        <v>7.1428571428571423</v>
      </c>
      <c r="AK24">
        <f>1/0.14</f>
        <v>7.1428571428571423</v>
      </c>
      <c r="AL24">
        <f>1/0.155</f>
        <v>6.4516129032258069</v>
      </c>
      <c r="AM24">
        <f>1/0.15</f>
        <v>6.666666666666667</v>
      </c>
      <c r="AO24">
        <f t="shared" si="4"/>
        <v>157.19373791837737</v>
      </c>
      <c r="AP24">
        <f t="shared" si="5"/>
        <v>144.63246309379358</v>
      </c>
      <c r="AQ24">
        <f t="shared" si="6"/>
        <v>139.65274891579273</v>
      </c>
      <c r="AR24">
        <f t="shared" si="7"/>
        <v>141.21111621231347</v>
      </c>
      <c r="AV24">
        <f>((0.075/0.14)*100)</f>
        <v>53.571428571428569</v>
      </c>
      <c r="AW24">
        <f>((0.07/0.14)*100)</f>
        <v>50</v>
      </c>
      <c r="AX24">
        <f>((0.08/0.155)*100)</f>
        <v>51.612903225806448</v>
      </c>
      <c r="AY24">
        <f>((0.075/0.15)*100)</f>
        <v>50</v>
      </c>
      <c r="BA24">
        <f>((0.065/0.14)*100)</f>
        <v>46.428571428571423</v>
      </c>
      <c r="BB24">
        <f>((0.07/0.14)*100)</f>
        <v>50</v>
      </c>
      <c r="BC24">
        <f>((0.075/0.155)*100)</f>
        <v>48.387096774193544</v>
      </c>
      <c r="BD24">
        <f>((0.075/0.15)*100)</f>
        <v>50</v>
      </c>
      <c r="BF24">
        <f>ABS($B$24-$D$24)</f>
        <v>1.7907799999999998</v>
      </c>
      <c r="BG24">
        <f>ABS($F$24-$H$24)</f>
        <v>3.1342190000000008</v>
      </c>
      <c r="BL24">
        <f>SQRT((ABS($A$24-$E$24)^2+(ABS($B$24-$F$24)^2)))</f>
        <v>1.5887935539848939</v>
      </c>
      <c r="BM24">
        <f>SQRT((ABS($C$24-$G$25)^2+(ABS($D$24-$H$25)^2)))</f>
        <v>2.4828834886317339</v>
      </c>
      <c r="BO24">
        <f>SQRT((ABS($A$24-$G$25)^2+(ABS($B$24-$H$25)^2)))</f>
        <v>9.2131587988418566</v>
      </c>
      <c r="BP24">
        <f>SQRT((ABS($C$24-$E$24)^2+(ABS($D$24-$F$24)^2)))</f>
        <v>13.10183142958698</v>
      </c>
      <c r="BU24">
        <v>15</v>
      </c>
      <c r="BV24">
        <v>1</v>
      </c>
      <c r="BW24">
        <v>2</v>
      </c>
      <c r="BX24">
        <v>15</v>
      </c>
      <c r="BY24">
        <v>14</v>
      </c>
      <c r="BZ24">
        <v>0</v>
      </c>
      <c r="CA24">
        <v>12</v>
      </c>
      <c r="CB24">
        <v>0</v>
      </c>
      <c r="CC24">
        <v>16</v>
      </c>
      <c r="CD24">
        <v>3</v>
      </c>
      <c r="CE24">
        <v>12</v>
      </c>
      <c r="CF24">
        <v>2</v>
      </c>
      <c r="CG24">
        <v>15</v>
      </c>
      <c r="CH24">
        <v>15</v>
      </c>
      <c r="CI24">
        <v>1</v>
      </c>
      <c r="CJ24">
        <v>2</v>
      </c>
      <c r="CL24">
        <v>13</v>
      </c>
      <c r="CM24">
        <v>0</v>
      </c>
      <c r="CN24">
        <v>1</v>
      </c>
      <c r="CO24">
        <v>13</v>
      </c>
      <c r="CP24">
        <v>14</v>
      </c>
      <c r="CQ24">
        <v>0</v>
      </c>
      <c r="CR24">
        <v>13</v>
      </c>
      <c r="CS24">
        <v>0</v>
      </c>
      <c r="CT24">
        <v>15</v>
      </c>
      <c r="CU24">
        <v>2</v>
      </c>
      <c r="CV24">
        <v>13</v>
      </c>
      <c r="CW24">
        <v>2</v>
      </c>
      <c r="CX24">
        <v>15</v>
      </c>
      <c r="CY24">
        <v>13</v>
      </c>
      <c r="CZ24">
        <v>1</v>
      </c>
      <c r="DA24">
        <v>3</v>
      </c>
      <c r="DC24">
        <f>((1/15)*100)</f>
        <v>6.666666666666667</v>
      </c>
      <c r="DD24">
        <f>((2/15)*100)</f>
        <v>13.333333333333334</v>
      </c>
      <c r="DE24">
        <f>((15/15)*100)</f>
        <v>100</v>
      </c>
      <c r="DF24">
        <f>((0/14)*100)</f>
        <v>0</v>
      </c>
      <c r="DG24">
        <f>((12/14)*100)</f>
        <v>85.714285714285708</v>
      </c>
      <c r="DH24">
        <f>((0/14)*100)</f>
        <v>0</v>
      </c>
      <c r="DI24">
        <f>((3/16)*100)</f>
        <v>18.75</v>
      </c>
      <c r="DJ24">
        <f>((12/16)*100)</f>
        <v>75</v>
      </c>
      <c r="DK24">
        <f>((2/16)*100)</f>
        <v>12.5</v>
      </c>
      <c r="DL24">
        <f>((15/15)*100)</f>
        <v>100</v>
      </c>
      <c r="DM24">
        <f>((1/15)*100)</f>
        <v>6.666666666666667</v>
      </c>
      <c r="DN24">
        <f>((2/15)*100)</f>
        <v>13.333333333333334</v>
      </c>
      <c r="DP24">
        <f>((0/13)*100)</f>
        <v>0</v>
      </c>
      <c r="DQ24">
        <f>((1/13)*100)</f>
        <v>7.6923076923076925</v>
      </c>
      <c r="DR24">
        <f>((13/13)*100)</f>
        <v>100</v>
      </c>
      <c r="DS24">
        <f>((0/14)*100)</f>
        <v>0</v>
      </c>
      <c r="DT24">
        <f>((13/14)*100)</f>
        <v>92.857142857142861</v>
      </c>
      <c r="DU24">
        <f>((0/14)*100)</f>
        <v>0</v>
      </c>
      <c r="DV24">
        <f>((2/15)*100)</f>
        <v>13.333333333333334</v>
      </c>
      <c r="DW24">
        <f>((13/15)*100)</f>
        <v>86.666666666666671</v>
      </c>
      <c r="DX24">
        <f>((2/15)*100)</f>
        <v>13.333333333333334</v>
      </c>
      <c r="DY24">
        <f>((13/15)*100)</f>
        <v>86.666666666666671</v>
      </c>
      <c r="DZ24">
        <f>((1/15)*100)</f>
        <v>6.666666666666667</v>
      </c>
      <c r="EA24">
        <f>((3/15)*100)</f>
        <v>20</v>
      </c>
    </row>
    <row r="25" spans="1:131" x14ac:dyDescent="0.25">
      <c r="A25">
        <v>256.69156199999998</v>
      </c>
      <c r="B25">
        <v>8.6683859999999999</v>
      </c>
      <c r="C25">
        <v>266.31062299999996</v>
      </c>
      <c r="D25">
        <v>7.1542180000000002</v>
      </c>
      <c r="E25">
        <v>254.74406399999998</v>
      </c>
      <c r="F25">
        <v>9.8521350000000005</v>
      </c>
      <c r="G25">
        <v>243.62203199999999</v>
      </c>
      <c r="H25">
        <v>6.7896349999999996</v>
      </c>
      <c r="K25">
        <f>(15/200)</f>
        <v>7.4999999999999997E-2</v>
      </c>
      <c r="N25">
        <f>(14/200)</f>
        <v>7.0000000000000007E-2</v>
      </c>
      <c r="P25">
        <f>(15/200)</f>
        <v>7.4999999999999997E-2</v>
      </c>
      <c r="Q25">
        <f>(17/200)</f>
        <v>8.5000000000000006E-2</v>
      </c>
      <c r="R25">
        <f>(15/200)</f>
        <v>7.4999999999999997E-2</v>
      </c>
      <c r="S25">
        <f>(16/200)</f>
        <v>0.08</v>
      </c>
      <c r="U25">
        <f>0.075+0.075</f>
        <v>0.15</v>
      </c>
      <c r="X25">
        <f>0.07+0.08</f>
        <v>0.15000000000000002</v>
      </c>
      <c r="Z25">
        <f>SQRT((ABS($A$26-$A$25)^2+(ABS($B$26-$B$25)^2)))</f>
        <v>18.653523178346891</v>
      </c>
      <c r="AC25">
        <f>SQRT((ABS($G$26-$G$25)^2+(ABS($H$26-$H$25)^2)))</f>
        <v>19.86011878775216</v>
      </c>
      <c r="AJ25">
        <f>1/0.15</f>
        <v>6.666666666666667</v>
      </c>
      <c r="AM25">
        <f>1/0.15</f>
        <v>6.666666666666667</v>
      </c>
      <c r="AO25">
        <f t="shared" si="4"/>
        <v>124.35682118897928</v>
      </c>
      <c r="AR25">
        <f t="shared" si="7"/>
        <v>132.40079191834772</v>
      </c>
      <c r="AV25">
        <f>((0.075/0.15)*100)</f>
        <v>50</v>
      </c>
      <c r="AY25">
        <f>((0.07/0.15)*100)</f>
        <v>46.666666666666671</v>
      </c>
      <c r="BA25">
        <f>((0.075/0.15)*100)</f>
        <v>50</v>
      </c>
      <c r="BD25">
        <f>((0.08/0.15)*100)</f>
        <v>53.333333333333336</v>
      </c>
      <c r="BF25">
        <f>ABS($B$25-$D$25)</f>
        <v>1.5141679999999997</v>
      </c>
      <c r="BG25">
        <f>ABS($F$25-$H$25)</f>
        <v>3.0625000000000009</v>
      </c>
      <c r="BL25">
        <f>SQRT((ABS($A$25-$E$25)^2+(ABS($B$25-$F$25)^2)))</f>
        <v>2.2790371113707177</v>
      </c>
      <c r="BO25">
        <f>SQRT((ABS($A$25-$G$25)^2+(ABS($B$25-$H$25)^2)))</f>
        <v>13.203875178935185</v>
      </c>
      <c r="BP25">
        <f>SQRT((ABS($C$25-$E$25)^2+(ABS($D$25-$F$25)^2)))</f>
        <v>11.877038487744731</v>
      </c>
      <c r="BU25">
        <v>15</v>
      </c>
      <c r="BV25">
        <v>0</v>
      </c>
      <c r="BW25">
        <v>3</v>
      </c>
      <c r="BX25">
        <v>14</v>
      </c>
      <c r="CG25">
        <v>14</v>
      </c>
      <c r="CH25">
        <v>14</v>
      </c>
      <c r="CI25">
        <v>0</v>
      </c>
      <c r="CJ25">
        <v>2</v>
      </c>
      <c r="CL25">
        <v>15</v>
      </c>
      <c r="CM25">
        <v>1</v>
      </c>
      <c r="CN25">
        <v>2</v>
      </c>
      <c r="CO25">
        <v>15</v>
      </c>
      <c r="CP25">
        <v>17</v>
      </c>
      <c r="CQ25">
        <v>2</v>
      </c>
      <c r="CR25">
        <v>13</v>
      </c>
      <c r="CS25">
        <v>3</v>
      </c>
      <c r="CT25">
        <v>15</v>
      </c>
      <c r="CU25">
        <v>3</v>
      </c>
      <c r="CV25">
        <v>13</v>
      </c>
      <c r="CW25">
        <v>3</v>
      </c>
      <c r="CX25">
        <v>16</v>
      </c>
      <c r="CY25">
        <v>15</v>
      </c>
      <c r="CZ25">
        <v>2</v>
      </c>
      <c r="DA25">
        <v>2</v>
      </c>
      <c r="DC25">
        <f>((0/15)*100)</f>
        <v>0</v>
      </c>
      <c r="DD25">
        <f>((3/15)*100)</f>
        <v>20</v>
      </c>
      <c r="DE25">
        <f>((14/15)*100)</f>
        <v>93.333333333333329</v>
      </c>
      <c r="DL25">
        <f>((14/14)*100)</f>
        <v>100</v>
      </c>
      <c r="DM25">
        <f>((0/14)*100)</f>
        <v>0</v>
      </c>
      <c r="DN25">
        <f>((2/14)*100)</f>
        <v>14.285714285714285</v>
      </c>
      <c r="DP25">
        <f>((1/15)*100)</f>
        <v>6.666666666666667</v>
      </c>
      <c r="DQ25">
        <f>((2/15)*100)</f>
        <v>13.333333333333334</v>
      </c>
      <c r="DR25">
        <f>((15/15)*100)</f>
        <v>100</v>
      </c>
      <c r="DS25">
        <f>((2/17)*100)</f>
        <v>11.76470588235294</v>
      </c>
      <c r="DT25">
        <f>((13/17)*100)</f>
        <v>76.470588235294116</v>
      </c>
      <c r="DU25">
        <f>((3/17)*100)</f>
        <v>17.647058823529413</v>
      </c>
      <c r="DV25">
        <f>((3/15)*100)</f>
        <v>20</v>
      </c>
      <c r="DW25">
        <f>((13/15)*100)</f>
        <v>86.666666666666671</v>
      </c>
      <c r="DX25">
        <f>((3/15)*100)</f>
        <v>20</v>
      </c>
      <c r="DY25">
        <f>((15/16)*100)</f>
        <v>93.75</v>
      </c>
      <c r="DZ25">
        <f>((2/16)*100)</f>
        <v>12.5</v>
      </c>
      <c r="EA25">
        <f>((2/16)*100)</f>
        <v>12.5</v>
      </c>
    </row>
    <row r="26" spans="1:131" x14ac:dyDescent="0.25">
      <c r="A26">
        <v>275.30895599999997</v>
      </c>
      <c r="B26">
        <v>7.5079690000000001</v>
      </c>
      <c r="G26">
        <v>263.48197900000002</v>
      </c>
      <c r="H26">
        <v>6.7070309999999997</v>
      </c>
      <c r="BI26">
        <v>2.1096719999999998</v>
      </c>
      <c r="BJ26">
        <v>2.1044314999999996</v>
      </c>
      <c r="BO26">
        <f>SQRT((ABS($A$26-$G$26)^2+(ABS($B$26-$H$26)^2)))</f>
        <v>11.854066249113494</v>
      </c>
      <c r="BR26">
        <f>DEGREES(ACOS((6.14962060617962^2+15.8099461369738^2-9.68521107510538^2)/(2*6.14962060617962*15.8099461369738)))</f>
        <v>4.0326161190334595</v>
      </c>
      <c r="BS26">
        <f>DEGREES(ACOS((13.6690667033455^2+19.7247045407179^2-6.14962060617962^2)/(2*13.6690667033455*19.7247045407179)))</f>
        <v>3.7378560558509011</v>
      </c>
    </row>
    <row r="27" spans="1:131" x14ac:dyDescent="0.25">
      <c r="A27" t="s">
        <v>22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BR27">
        <f>DEGREES(ACOS((8.58466655958081^2+21.3145655166608^2-12.9134250937863^2)/(2*8.58466655958081*21.3145655166608)))</f>
        <v>9.198675907452456</v>
      </c>
      <c r="BS27">
        <f>DEGREES(ACOS((9.68521107510538^2+18.1176361330408^2-8.58466655958081^2)/(2*9.68521107510538*18.1176361330408)))</f>
        <v>6.9661696520298957</v>
      </c>
    </row>
    <row r="28" spans="1:131" x14ac:dyDescent="0.25">
      <c r="A28">
        <v>75.249008000000003</v>
      </c>
      <c r="B28">
        <v>9.6646199999999993</v>
      </c>
      <c r="C28">
        <v>69.349318000000011</v>
      </c>
      <c r="D28">
        <v>7.6020899999999996</v>
      </c>
      <c r="E28">
        <v>69.127885000000006</v>
      </c>
      <c r="F28">
        <v>8.7729680000000005</v>
      </c>
      <c r="G28">
        <v>55.603538000000007</v>
      </c>
      <c r="H28">
        <v>6.7891779999999997</v>
      </c>
      <c r="K28">
        <f>(13/200)</f>
        <v>6.5000000000000002E-2</v>
      </c>
      <c r="L28">
        <f>(13/200)</f>
        <v>6.5000000000000002E-2</v>
      </c>
      <c r="M28">
        <f>(14/200)</f>
        <v>7.0000000000000007E-2</v>
      </c>
      <c r="N28">
        <f>(14/200)</f>
        <v>7.0000000000000007E-2</v>
      </c>
      <c r="P28">
        <f>(12/200)</f>
        <v>0.06</v>
      </c>
      <c r="Q28">
        <f>(11/200)</f>
        <v>5.5E-2</v>
      </c>
      <c r="R28">
        <f>(13/200)</f>
        <v>6.5000000000000002E-2</v>
      </c>
      <c r="S28">
        <f>(13/200)</f>
        <v>6.5000000000000002E-2</v>
      </c>
      <c r="U28">
        <f>0.065+0.06</f>
        <v>0.125</v>
      </c>
      <c r="V28">
        <f>0.065+0.055</f>
        <v>0.12</v>
      </c>
      <c r="W28">
        <f>0.07+0.065</f>
        <v>0.13500000000000001</v>
      </c>
      <c r="X28">
        <f>0.07+0.065</f>
        <v>0.13500000000000001</v>
      </c>
      <c r="Z28">
        <f>SQRT((ABS($A$29-$A$28)^2+(ABS($B$29-$B$28)^2)))</f>
        <v>17.303104470848037</v>
      </c>
      <c r="AA28">
        <f>SQRT((ABS($C$29-$C$28)^2+(ABS($D$29-$D$28)^2)))</f>
        <v>14.162631049860362</v>
      </c>
      <c r="AB28">
        <f>SQRT((ABS($E$29-$E$28)^2+(ABS($F$29-$F$28)^2)))</f>
        <v>15.80994613697381</v>
      </c>
      <c r="AC28">
        <f>SQRT((ABS($G$29-$G$28)^2+(ABS($H$29-$H$28)^2)))</f>
        <v>19.724704540717912</v>
      </c>
      <c r="AJ28">
        <f>1/0.125</f>
        <v>8</v>
      </c>
      <c r="AK28">
        <f>1/0.12</f>
        <v>8.3333333333333339</v>
      </c>
      <c r="AL28">
        <f>1/0.135</f>
        <v>7.4074074074074066</v>
      </c>
      <c r="AM28">
        <f>1/0.135</f>
        <v>7.4074074074074066</v>
      </c>
      <c r="AO28">
        <f t="shared" ref="AO28:AO37" si="8">$Z28/$U28</f>
        <v>138.4248357667843</v>
      </c>
      <c r="AP28">
        <f t="shared" ref="AP28:AP37" si="9">$AA28/$V28</f>
        <v>118.02192541550302</v>
      </c>
      <c r="AQ28">
        <f t="shared" ref="AQ28:AQ36" si="10">$AB28/$W28</f>
        <v>117.11071212573192</v>
      </c>
      <c r="AR28">
        <f t="shared" ref="AR28:AR37" si="11">$AC28/$X28</f>
        <v>146.10892252383638</v>
      </c>
      <c r="AV28">
        <f>((0.065/0.125)*100)</f>
        <v>52</v>
      </c>
      <c r="AW28">
        <f>((0.065/0.12)*100)</f>
        <v>54.166666666666671</v>
      </c>
      <c r="AX28">
        <f>((0.07/0.135)*100)</f>
        <v>51.851851851851848</v>
      </c>
      <c r="AY28">
        <f>((0.07/0.135)*100)</f>
        <v>51.851851851851848</v>
      </c>
      <c r="BA28">
        <f>((0.06/0.125)*100)</f>
        <v>48</v>
      </c>
      <c r="BB28">
        <f>((0.055/0.12)*100)</f>
        <v>45.833333333333336</v>
      </c>
      <c r="BC28">
        <f>((0.065/0.135)*100)</f>
        <v>48.148148148148145</v>
      </c>
      <c r="BD28">
        <f>((0.065/0.135)*100)</f>
        <v>48.148148148148145</v>
      </c>
      <c r="BF28">
        <f>ABS($B$28-$D$28)</f>
        <v>2.0625299999999998</v>
      </c>
      <c r="BG28">
        <f>ABS($F$28-$H$28)</f>
        <v>1.9837900000000008</v>
      </c>
      <c r="BL28">
        <f>SQRT((ABS($A$28-$E$28)^2+(ABS($B$28-$F$28)^2)))</f>
        <v>6.1857247004884535</v>
      </c>
      <c r="BO28">
        <f>SQRT((ABS($A$28-$G$29)^2+(ABS($B$28-$H$29)^2)))</f>
        <v>1.2912521172606055</v>
      </c>
      <c r="BP28">
        <f>SQRT((ABS($C$28-$E$28)^2+(ABS($D$28-$F$28)^2)))</f>
        <v>1.1916324367744462</v>
      </c>
      <c r="BR28">
        <f>DEGREES(ACOS((8.59363249343256^2+21.1248551248209^2-12.987840732861^2)/(2*8.59363249343256*21.1248551248209)))</f>
        <v>14.555083448253225</v>
      </c>
      <c r="BS28">
        <f>DEGREES(ACOS((12.9134250937863^2+21.2833624407605^2-8.59363249343256^2)/(2*12.9134250937863*21.2833624407605)))</f>
        <v>6.7362601814892269</v>
      </c>
      <c r="BU28">
        <v>13</v>
      </c>
      <c r="BV28">
        <v>2</v>
      </c>
      <c r="BW28">
        <v>8</v>
      </c>
      <c r="BX28">
        <v>4</v>
      </c>
      <c r="BY28">
        <v>13</v>
      </c>
      <c r="BZ28">
        <v>1</v>
      </c>
      <c r="CA28">
        <v>4</v>
      </c>
      <c r="CB28">
        <v>11</v>
      </c>
      <c r="CC28">
        <v>14</v>
      </c>
      <c r="CD28">
        <v>8</v>
      </c>
      <c r="CE28">
        <v>7</v>
      </c>
      <c r="CF28">
        <v>4</v>
      </c>
      <c r="CG28">
        <v>14</v>
      </c>
      <c r="CH28">
        <v>4</v>
      </c>
      <c r="CI28">
        <v>11</v>
      </c>
      <c r="CJ28">
        <v>2</v>
      </c>
      <c r="CL28">
        <v>12</v>
      </c>
      <c r="CM28">
        <v>0</v>
      </c>
      <c r="CN28">
        <v>8</v>
      </c>
      <c r="CO28">
        <v>2</v>
      </c>
      <c r="CP28">
        <v>11</v>
      </c>
      <c r="CQ28">
        <v>0</v>
      </c>
      <c r="CR28">
        <v>0</v>
      </c>
      <c r="CS28">
        <v>11</v>
      </c>
      <c r="CT28">
        <v>13</v>
      </c>
      <c r="CU28">
        <v>8</v>
      </c>
      <c r="CV28">
        <v>4</v>
      </c>
      <c r="CW28">
        <v>1</v>
      </c>
      <c r="CX28">
        <v>13</v>
      </c>
      <c r="CY28">
        <v>2</v>
      </c>
      <c r="CZ28">
        <v>11</v>
      </c>
      <c r="DA28">
        <v>0</v>
      </c>
      <c r="DC28">
        <f>((2/13)*100)</f>
        <v>15.384615384615385</v>
      </c>
      <c r="DD28">
        <f>((8/13)*100)</f>
        <v>61.53846153846154</v>
      </c>
      <c r="DE28">
        <f>((4/13)*100)</f>
        <v>30.76923076923077</v>
      </c>
      <c r="DF28">
        <f>((1/13)*100)</f>
        <v>7.6923076923076925</v>
      </c>
      <c r="DG28">
        <f>((4/13)*100)</f>
        <v>30.76923076923077</v>
      </c>
      <c r="DH28">
        <f>((11/13)*100)</f>
        <v>84.615384615384613</v>
      </c>
      <c r="DI28">
        <f>((8/14)*100)</f>
        <v>57.142857142857139</v>
      </c>
      <c r="DJ28">
        <f>((7/14)*100)</f>
        <v>50</v>
      </c>
      <c r="DK28">
        <f>((4/14)*100)</f>
        <v>28.571428571428569</v>
      </c>
      <c r="DL28">
        <f>((4/14)*100)</f>
        <v>28.571428571428569</v>
      </c>
      <c r="DM28">
        <f>((11/14)*100)</f>
        <v>78.571428571428569</v>
      </c>
      <c r="DN28">
        <f>((2/14)*100)</f>
        <v>14.285714285714285</v>
      </c>
      <c r="DP28">
        <f>((0/12)*100)</f>
        <v>0</v>
      </c>
      <c r="DQ28">
        <f>((8/12)*100)</f>
        <v>66.666666666666657</v>
      </c>
      <c r="DR28">
        <f>((2/12)*100)</f>
        <v>16.666666666666664</v>
      </c>
      <c r="DS28">
        <f>((0/11)*100)</f>
        <v>0</v>
      </c>
      <c r="DT28">
        <f>((0/11)*100)</f>
        <v>0</v>
      </c>
      <c r="DU28">
        <f>((11/11)*100)</f>
        <v>100</v>
      </c>
      <c r="DV28">
        <f>((8/13)*100)</f>
        <v>61.53846153846154</v>
      </c>
      <c r="DW28">
        <f>((4/13)*100)</f>
        <v>30.76923076923077</v>
      </c>
      <c r="DX28">
        <f>((1/13)*100)</f>
        <v>7.6923076923076925</v>
      </c>
      <c r="DY28">
        <f>((2/13)*100)</f>
        <v>15.384615384615385</v>
      </c>
      <c r="DZ28">
        <f>((11/13)*100)</f>
        <v>84.615384615384613</v>
      </c>
      <c r="EA28">
        <f>((0/13)*100)</f>
        <v>0</v>
      </c>
    </row>
    <row r="29" spans="1:131" x14ac:dyDescent="0.25">
      <c r="A29">
        <v>92.504549000000011</v>
      </c>
      <c r="B29">
        <v>8.3825400000000005</v>
      </c>
      <c r="C29">
        <v>83.511880000000005</v>
      </c>
      <c r="D29">
        <v>7.5578649999999996</v>
      </c>
      <c r="E29">
        <v>84.93760300000001</v>
      </c>
      <c r="F29">
        <v>8.857901</v>
      </c>
      <c r="G29">
        <v>75.264515000000003</v>
      </c>
      <c r="H29">
        <v>8.3734610000000007</v>
      </c>
      <c r="K29">
        <f>(12/200)</f>
        <v>0.06</v>
      </c>
      <c r="L29">
        <f>(13/200)</f>
        <v>6.5000000000000002E-2</v>
      </c>
      <c r="M29">
        <f>(13/200)</f>
        <v>6.5000000000000002E-2</v>
      </c>
      <c r="N29">
        <f>(13/200)</f>
        <v>6.5000000000000002E-2</v>
      </c>
      <c r="P29">
        <f>(11/200)</f>
        <v>5.5E-2</v>
      </c>
      <c r="Q29">
        <f>(11/200)</f>
        <v>5.5E-2</v>
      </c>
      <c r="R29">
        <f>(11/200)</f>
        <v>5.5E-2</v>
      </c>
      <c r="S29">
        <f>(11/200)</f>
        <v>5.5E-2</v>
      </c>
      <c r="U29">
        <f>0.06+0.055</f>
        <v>0.11499999999999999</v>
      </c>
      <c r="V29">
        <f>0.065+0.055</f>
        <v>0.12</v>
      </c>
      <c r="W29">
        <f>0.065+0.055</f>
        <v>0.12</v>
      </c>
      <c r="X29">
        <f>0.065+0.055</f>
        <v>0.12</v>
      </c>
      <c r="Z29">
        <f>SQRT((ABS($A$30-$A$29)^2+(ABS($B$30-$B$29)^2)))</f>
        <v>21.718937452777748</v>
      </c>
      <c r="AA29">
        <f>SQRT((ABS($C$30-$C$29)^2+(ABS($D$30-$D$29)^2)))</f>
        <v>19.876768744866464</v>
      </c>
      <c r="AB29">
        <f>SQRT((ABS($E$30-$E$29)^2+(ABS($F$30-$F$29)^2)))</f>
        <v>21.314565516660803</v>
      </c>
      <c r="AC29">
        <f>SQRT((ABS($G$30-$G$29)^2+(ABS($H$30-$H$29)^2)))</f>
        <v>18.11763613304079</v>
      </c>
      <c r="AJ29">
        <f>1/0.115</f>
        <v>8.695652173913043</v>
      </c>
      <c r="AK29">
        <f>1/0.12</f>
        <v>8.3333333333333339</v>
      </c>
      <c r="AL29">
        <f>1/0.12</f>
        <v>8.3333333333333339</v>
      </c>
      <c r="AM29">
        <f>1/0.12</f>
        <v>8.3333333333333339</v>
      </c>
      <c r="AO29">
        <f t="shared" si="8"/>
        <v>188.86032567632827</v>
      </c>
      <c r="AP29">
        <f t="shared" si="9"/>
        <v>165.63973954055388</v>
      </c>
      <c r="AQ29">
        <f t="shared" si="10"/>
        <v>177.62137930550671</v>
      </c>
      <c r="AR29">
        <f t="shared" si="11"/>
        <v>150.98030110867325</v>
      </c>
      <c r="AV29">
        <f>((0.06/0.115)*100)</f>
        <v>52.173913043478258</v>
      </c>
      <c r="AW29">
        <f>((0.065/0.12)*100)</f>
        <v>54.166666666666671</v>
      </c>
      <c r="AX29">
        <f>((0.065/0.12)*100)</f>
        <v>54.166666666666671</v>
      </c>
      <c r="AY29">
        <f>((0.065/0.12)*100)</f>
        <v>54.166666666666671</v>
      </c>
      <c r="BA29">
        <f>((0.055/0.115)*100)</f>
        <v>47.826086956521735</v>
      </c>
      <c r="BB29">
        <f>((0.055/0.12)*100)</f>
        <v>45.833333333333336</v>
      </c>
      <c r="BC29">
        <f>((0.055/0.12)*100)</f>
        <v>45.833333333333336</v>
      </c>
      <c r="BD29">
        <f>((0.055/0.12)*100)</f>
        <v>45.833333333333336</v>
      </c>
      <c r="BF29">
        <f>ABS($B$29-$D$29)</f>
        <v>0.82467500000000094</v>
      </c>
      <c r="BG29">
        <f>ABS($F$29-$H$29)</f>
        <v>0.48443999999999932</v>
      </c>
      <c r="BL29">
        <f>SQRT((ABS($A$29-$E$29)^2+(ABS($B$29-$F$29)^2)))</f>
        <v>7.5818625579231531</v>
      </c>
      <c r="BM29">
        <f>SQRT((ABS($C$29-$G$29)^2+(ABS($D$29-$H$29)^2)))</f>
        <v>8.2875947221398949</v>
      </c>
      <c r="BO29">
        <f>SQRT((ABS($A$29-$G$30)^2+(ABS($B$29-$H$30)^2)))</f>
        <v>1.5465563161146119</v>
      </c>
      <c r="BP29">
        <f>SQRT((ABS($C$29-$E$29)^2+(ABS($D$29-$F$29)^2)))</f>
        <v>1.9294506145597548</v>
      </c>
      <c r="BR29">
        <f>DEGREES(ACOS((9.40567375726572^2+28.4181510164118^2-19.2972616631488^2)/(2*9.40567375726572*28.4181510164118)))</f>
        <v>11.595349680172887</v>
      </c>
      <c r="BS29">
        <f>DEGREES(ACOS((12.987840732861^2+22.1500523283035^2-9.40567375726572^2)/(2*12.987840732861*22.1500523283035)))</f>
        <v>7.187014130798719</v>
      </c>
      <c r="BU29">
        <v>12</v>
      </c>
      <c r="BV29">
        <v>2</v>
      </c>
      <c r="BW29">
        <v>6</v>
      </c>
      <c r="BX29">
        <v>4</v>
      </c>
      <c r="BY29">
        <v>13</v>
      </c>
      <c r="BZ29">
        <v>2</v>
      </c>
      <c r="CA29">
        <v>7</v>
      </c>
      <c r="CB29">
        <v>10</v>
      </c>
      <c r="CC29">
        <v>13</v>
      </c>
      <c r="CD29">
        <v>6</v>
      </c>
      <c r="CE29">
        <v>8</v>
      </c>
      <c r="CF29">
        <v>3</v>
      </c>
      <c r="CG29">
        <v>13</v>
      </c>
      <c r="CH29">
        <v>4</v>
      </c>
      <c r="CI29">
        <v>10</v>
      </c>
      <c r="CJ29">
        <v>4</v>
      </c>
      <c r="CL29">
        <v>11</v>
      </c>
      <c r="CM29">
        <v>0</v>
      </c>
      <c r="CN29">
        <v>5</v>
      </c>
      <c r="CO29">
        <v>2</v>
      </c>
      <c r="CP29">
        <v>11</v>
      </c>
      <c r="CQ29">
        <v>0</v>
      </c>
      <c r="CR29">
        <v>4</v>
      </c>
      <c r="CS29">
        <v>8</v>
      </c>
      <c r="CT29">
        <v>11</v>
      </c>
      <c r="CU29">
        <v>5</v>
      </c>
      <c r="CV29">
        <v>5</v>
      </c>
      <c r="CW29">
        <v>2</v>
      </c>
      <c r="CX29">
        <v>11</v>
      </c>
      <c r="CY29">
        <v>2</v>
      </c>
      <c r="CZ29">
        <v>8</v>
      </c>
      <c r="DA29">
        <v>1</v>
      </c>
      <c r="DC29">
        <f>((2/12)*100)</f>
        <v>16.666666666666664</v>
      </c>
      <c r="DD29">
        <f>((6/12)*100)</f>
        <v>50</v>
      </c>
      <c r="DE29">
        <f>((4/12)*100)</f>
        <v>33.333333333333329</v>
      </c>
      <c r="DF29">
        <f>((2/13)*100)</f>
        <v>15.384615384615385</v>
      </c>
      <c r="DG29">
        <f>((7/13)*100)</f>
        <v>53.846153846153847</v>
      </c>
      <c r="DH29">
        <f>((10/13)*100)</f>
        <v>76.923076923076934</v>
      </c>
      <c r="DI29">
        <f>((6/13)*100)</f>
        <v>46.153846153846153</v>
      </c>
      <c r="DJ29">
        <f>((8/13)*100)</f>
        <v>61.53846153846154</v>
      </c>
      <c r="DK29">
        <f>((3/13)*100)</f>
        <v>23.076923076923077</v>
      </c>
      <c r="DL29">
        <f>((4/13)*100)</f>
        <v>30.76923076923077</v>
      </c>
      <c r="DM29">
        <f>((10/13)*100)</f>
        <v>76.923076923076934</v>
      </c>
      <c r="DN29">
        <f>((4/13)*100)</f>
        <v>30.76923076923077</v>
      </c>
      <c r="DP29">
        <f>((0/11)*100)</f>
        <v>0</v>
      </c>
      <c r="DQ29">
        <f>((5/11)*100)</f>
        <v>45.454545454545453</v>
      </c>
      <c r="DR29">
        <f>((2/11)*100)</f>
        <v>18.181818181818183</v>
      </c>
      <c r="DS29">
        <f>((0/11)*100)</f>
        <v>0</v>
      </c>
      <c r="DT29">
        <f>((4/11)*100)</f>
        <v>36.363636363636367</v>
      </c>
      <c r="DU29">
        <f>((8/11)*100)</f>
        <v>72.727272727272734</v>
      </c>
      <c r="DV29">
        <f>((5/11)*100)</f>
        <v>45.454545454545453</v>
      </c>
      <c r="DW29">
        <f>((5/11)*100)</f>
        <v>45.454545454545453</v>
      </c>
      <c r="DX29">
        <f>((2/11)*100)</f>
        <v>18.181818181818183</v>
      </c>
      <c r="DY29">
        <f>((2/11)*100)</f>
        <v>18.181818181818183</v>
      </c>
      <c r="DZ29">
        <f>((8/11)*100)</f>
        <v>72.727272727272734</v>
      </c>
      <c r="EA29">
        <f>((1/11)*100)</f>
        <v>9.0909090909090917</v>
      </c>
    </row>
    <row r="30" spans="1:131" x14ac:dyDescent="0.25">
      <c r="A30">
        <v>114.21497500000001</v>
      </c>
      <c r="B30">
        <v>7.7745540000000002</v>
      </c>
      <c r="C30">
        <v>103.35045400000001</v>
      </c>
      <c r="D30">
        <v>6.3262330000000002</v>
      </c>
      <c r="E30">
        <v>106.22735400000001</v>
      </c>
      <c r="F30">
        <v>7.8296960000000002</v>
      </c>
      <c r="G30">
        <v>93.33580400000001</v>
      </c>
      <c r="H30">
        <v>7.078373</v>
      </c>
      <c r="K30">
        <f>(10/200)</f>
        <v>0.05</v>
      </c>
      <c r="L30">
        <f>(13/200)</f>
        <v>6.5000000000000002E-2</v>
      </c>
      <c r="M30">
        <f>(13/200)</f>
        <v>6.5000000000000002E-2</v>
      </c>
      <c r="N30">
        <f>(10/200)</f>
        <v>0.05</v>
      </c>
      <c r="P30">
        <f>(12/200)</f>
        <v>0.06</v>
      </c>
      <c r="Q30">
        <f>(10/200)</f>
        <v>0.05</v>
      </c>
      <c r="R30">
        <f>(10/200)</f>
        <v>0.05</v>
      </c>
      <c r="S30">
        <f>(12/200)</f>
        <v>0.06</v>
      </c>
      <c r="U30">
        <f>0.05+0.06</f>
        <v>0.11</v>
      </c>
      <c r="V30">
        <f>0.065+0.05</f>
        <v>0.115</v>
      </c>
      <c r="W30">
        <f>0.065+0.05</f>
        <v>0.115</v>
      </c>
      <c r="X30">
        <f>0.05+0.06</f>
        <v>0.11</v>
      </c>
      <c r="Z30">
        <f>SQRT((ABS($A$31-$A$30)^2+(ABS($B$31-$B$30)^2)))</f>
        <v>18.821919588433829</v>
      </c>
      <c r="AA30">
        <f>SQRT((ABS($C$31-$C$30)^2+(ABS($D$31-$D$30)^2)))</f>
        <v>21.05385315630954</v>
      </c>
      <c r="AB30">
        <f>SQRT((ABS($E$31-$E$30)^2+(ABS($F$31-$F$30)^2)))</f>
        <v>21.124855124820915</v>
      </c>
      <c r="AC30">
        <f>SQRT((ABS($G$31-$G$30)^2+(ABS($H$31-$H$30)^2)))</f>
        <v>21.283362440760452</v>
      </c>
      <c r="AJ30">
        <f>1/0.11</f>
        <v>9.0909090909090917</v>
      </c>
      <c r="AK30">
        <f>1/0.115</f>
        <v>8.695652173913043</v>
      </c>
      <c r="AL30">
        <f>1/0.115</f>
        <v>8.695652173913043</v>
      </c>
      <c r="AM30">
        <f>1/0.11</f>
        <v>9.0909090909090917</v>
      </c>
      <c r="AO30">
        <f t="shared" si="8"/>
        <v>171.10835989485298</v>
      </c>
      <c r="AP30">
        <f t="shared" si="9"/>
        <v>183.07698396790903</v>
      </c>
      <c r="AQ30">
        <f t="shared" si="10"/>
        <v>183.69439238974707</v>
      </c>
      <c r="AR30">
        <f t="shared" si="11"/>
        <v>193.48511309782231</v>
      </c>
      <c r="AV30">
        <f>((0.05/0.11)*100)</f>
        <v>45.45454545454546</v>
      </c>
      <c r="AW30">
        <f>((0.065/0.115)*100)</f>
        <v>56.521739130434781</v>
      </c>
      <c r="AX30">
        <f>((0.065/0.115)*100)</f>
        <v>56.521739130434781</v>
      </c>
      <c r="AY30">
        <f>((0.05/0.11)*100)</f>
        <v>45.45454545454546</v>
      </c>
      <c r="BA30">
        <f>((0.06/0.11)*100)</f>
        <v>54.54545454545454</v>
      </c>
      <c r="BB30">
        <f>((0.05/0.115)*100)</f>
        <v>43.478260869565219</v>
      </c>
      <c r="BC30">
        <f>((0.05/0.115)*100)</f>
        <v>43.478260869565219</v>
      </c>
      <c r="BD30">
        <f>((0.06/0.11)*100)</f>
        <v>54.54545454545454</v>
      </c>
      <c r="BF30">
        <f>ABS($B$30-$D$30)</f>
        <v>1.448321</v>
      </c>
      <c r="BG30">
        <f>ABS($F$30-$H$30)</f>
        <v>0.75132300000000019</v>
      </c>
      <c r="BL30">
        <f>SQRT((ABS($A$30-$E$30)^2+(ABS($B$30-$F$30)^2)))</f>
        <v>7.9878113322614892</v>
      </c>
      <c r="BM30">
        <f>SQRT((ABS($C$30-$G$30)^2+(ABS($D$30-$H$30)^2)))</f>
        <v>10.042854634121717</v>
      </c>
      <c r="BO30">
        <f>SQRT((ABS($A$30-$G$31)^2+(ABS($B$30-$H$31)^2)))</f>
        <v>1.9927560477130655</v>
      </c>
      <c r="BP30">
        <f>SQRT((ABS($C$30-$E$30)^2+(ABS($D$30-$F$30)^2)))</f>
        <v>3.2460675597357729</v>
      </c>
      <c r="BR30">
        <f>DEGREES(ACOS((8.42044307062197^2+19.849939415906^2-12.0564984638799^2)/(2*8.42044307062197*19.849939415906)))</f>
        <v>17.069540782539228</v>
      </c>
      <c r="BS30">
        <f>DEGREES(ACOS((19.2972616631488^2+26.7926303637096^2-8.42044307062197^2)/(2*19.2972616631488*26.7926303637096)))</f>
        <v>9.6802482272310115</v>
      </c>
      <c r="BU30">
        <v>10</v>
      </c>
      <c r="BV30">
        <v>0</v>
      </c>
      <c r="BW30">
        <v>5</v>
      </c>
      <c r="BX30">
        <v>2</v>
      </c>
      <c r="BY30">
        <v>13</v>
      </c>
      <c r="BZ30">
        <v>1</v>
      </c>
      <c r="CA30">
        <v>8</v>
      </c>
      <c r="CB30">
        <v>8</v>
      </c>
      <c r="CC30">
        <v>13</v>
      </c>
      <c r="CD30">
        <v>5</v>
      </c>
      <c r="CE30">
        <v>8</v>
      </c>
      <c r="CF30">
        <v>3</v>
      </c>
      <c r="CG30">
        <v>10</v>
      </c>
      <c r="CH30">
        <v>2</v>
      </c>
      <c r="CI30">
        <v>8</v>
      </c>
      <c r="CJ30">
        <v>3</v>
      </c>
      <c r="CL30">
        <v>12</v>
      </c>
      <c r="CM30">
        <v>0</v>
      </c>
      <c r="CN30">
        <v>5</v>
      </c>
      <c r="CO30">
        <v>4</v>
      </c>
      <c r="CP30">
        <v>10</v>
      </c>
      <c r="CQ30">
        <v>0</v>
      </c>
      <c r="CR30">
        <v>5</v>
      </c>
      <c r="CS30">
        <v>7</v>
      </c>
      <c r="CT30">
        <v>10</v>
      </c>
      <c r="CU30">
        <v>5</v>
      </c>
      <c r="CV30">
        <v>5</v>
      </c>
      <c r="CW30">
        <v>3</v>
      </c>
      <c r="CX30">
        <v>12</v>
      </c>
      <c r="CY30">
        <v>4</v>
      </c>
      <c r="CZ30">
        <v>7</v>
      </c>
      <c r="DA30">
        <v>2</v>
      </c>
      <c r="DC30">
        <f>((0/10)*100)</f>
        <v>0</v>
      </c>
      <c r="DD30">
        <f>((5/10)*100)</f>
        <v>50</v>
      </c>
      <c r="DE30">
        <f>((2/10)*100)</f>
        <v>20</v>
      </c>
      <c r="DF30">
        <f>((1/13)*100)</f>
        <v>7.6923076923076925</v>
      </c>
      <c r="DG30">
        <f>((8/13)*100)</f>
        <v>61.53846153846154</v>
      </c>
      <c r="DH30">
        <f>((8/13)*100)</f>
        <v>61.53846153846154</v>
      </c>
      <c r="DI30">
        <f>((5/13)*100)</f>
        <v>38.461538461538467</v>
      </c>
      <c r="DJ30">
        <f>((8/13)*100)</f>
        <v>61.53846153846154</v>
      </c>
      <c r="DK30">
        <f>((3/13)*100)</f>
        <v>23.076923076923077</v>
      </c>
      <c r="DL30">
        <f>((2/10)*100)</f>
        <v>20</v>
      </c>
      <c r="DM30">
        <f>((8/10)*100)</f>
        <v>80</v>
      </c>
      <c r="DN30">
        <f>((3/10)*100)</f>
        <v>30</v>
      </c>
      <c r="DP30">
        <f>((0/12)*100)</f>
        <v>0</v>
      </c>
      <c r="DQ30">
        <f>((5/12)*100)</f>
        <v>41.666666666666671</v>
      </c>
      <c r="DR30">
        <f>((4/12)*100)</f>
        <v>33.333333333333329</v>
      </c>
      <c r="DS30">
        <f>((0/10)*100)</f>
        <v>0</v>
      </c>
      <c r="DT30">
        <f>((5/10)*100)</f>
        <v>50</v>
      </c>
      <c r="DU30">
        <f>((7/10)*100)</f>
        <v>70</v>
      </c>
      <c r="DV30">
        <f>((5/10)*100)</f>
        <v>50</v>
      </c>
      <c r="DW30">
        <f>((5/10)*100)</f>
        <v>50</v>
      </c>
      <c r="DX30">
        <f>((3/10)*100)</f>
        <v>30</v>
      </c>
      <c r="DY30">
        <f>((4/12)*100)</f>
        <v>33.333333333333329</v>
      </c>
      <c r="DZ30">
        <f>((7/12)*100)</f>
        <v>58.333333333333336</v>
      </c>
      <c r="EA30">
        <f>((2/12)*100)</f>
        <v>16.666666666666664</v>
      </c>
    </row>
    <row r="31" spans="1:131" x14ac:dyDescent="0.25">
      <c r="A31">
        <v>133.03657000000001</v>
      </c>
      <c r="B31">
        <v>7.6640160000000002</v>
      </c>
      <c r="C31">
        <v>124.40295600000002</v>
      </c>
      <c r="D31">
        <v>6.0877119999999998</v>
      </c>
      <c r="E31">
        <v>127.34897800000002</v>
      </c>
      <c r="F31">
        <v>8.1991599999999991</v>
      </c>
      <c r="G31">
        <v>114.581686</v>
      </c>
      <c r="H31">
        <v>5.8158300000000001</v>
      </c>
      <c r="K31">
        <f>(11/200)</f>
        <v>5.5E-2</v>
      </c>
      <c r="L31">
        <f>(14/200)</f>
        <v>7.0000000000000007E-2</v>
      </c>
      <c r="M31">
        <f>(13/200)</f>
        <v>6.5000000000000002E-2</v>
      </c>
      <c r="N31">
        <f>(17/200)</f>
        <v>8.5000000000000006E-2</v>
      </c>
      <c r="P31">
        <f>(12/200)</f>
        <v>0.06</v>
      </c>
      <c r="Q31">
        <f>(10/200)</f>
        <v>0.05</v>
      </c>
      <c r="R31">
        <f>(14/200)</f>
        <v>7.0000000000000007E-2</v>
      </c>
      <c r="S31">
        <f>(13/200)</f>
        <v>6.5000000000000002E-2</v>
      </c>
      <c r="U31">
        <f>0.055+0.06</f>
        <v>0.11499999999999999</v>
      </c>
      <c r="V31">
        <f>0.07+0.05</f>
        <v>0.12000000000000001</v>
      </c>
      <c r="W31">
        <f>0.065+0.07</f>
        <v>0.13500000000000001</v>
      </c>
      <c r="X31">
        <f>0.085+0.065</f>
        <v>0.15000000000000002</v>
      </c>
      <c r="Z31">
        <f>SQRT((ABS($A$32-$A$31)^2+(ABS($B$32-$B$31)^2)))</f>
        <v>24.694082867218878</v>
      </c>
      <c r="AA31">
        <f>SQRT((ABS($C$32-$C$31)^2+(ABS($D$32-$D$31)^2)))</f>
        <v>27.98387040691626</v>
      </c>
      <c r="AB31">
        <f>SQRT((ABS($E$32-$E$31)^2+(ABS($F$32-$F$31)^2)))</f>
        <v>28.418151016411784</v>
      </c>
      <c r="AC31">
        <f>SQRT((ABS($G$32-$G$31)^2+(ABS($H$32-$H$31)^2)))</f>
        <v>22.150052328303538</v>
      </c>
      <c r="AJ31">
        <f>1/0.115</f>
        <v>8.695652173913043</v>
      </c>
      <c r="AK31">
        <f>1/0.12</f>
        <v>8.3333333333333339</v>
      </c>
      <c r="AL31">
        <f>1/0.135</f>
        <v>7.4074074074074066</v>
      </c>
      <c r="AM31">
        <f>1/0.15</f>
        <v>6.666666666666667</v>
      </c>
      <c r="AO31">
        <f t="shared" si="8"/>
        <v>214.73115536712069</v>
      </c>
      <c r="AP31">
        <f t="shared" si="9"/>
        <v>233.19892005763549</v>
      </c>
      <c r="AQ31">
        <f t="shared" si="10"/>
        <v>210.50482234379098</v>
      </c>
      <c r="AR31">
        <f t="shared" si="11"/>
        <v>147.66701552202358</v>
      </c>
      <c r="AV31">
        <f>((0.055/0.115)*100)</f>
        <v>47.826086956521735</v>
      </c>
      <c r="AW31">
        <f>((0.07/0.12)*100)</f>
        <v>58.333333333333336</v>
      </c>
      <c r="AX31">
        <f>((0.065/0.135)*100)</f>
        <v>48.148148148148145</v>
      </c>
      <c r="AY31">
        <f>((0.085/0.15)*100)</f>
        <v>56.666666666666679</v>
      </c>
      <c r="BA31">
        <f>((0.06/0.115)*100)</f>
        <v>52.173913043478258</v>
      </c>
      <c r="BB31">
        <f>((0.05/0.12)*100)</f>
        <v>41.666666666666671</v>
      </c>
      <c r="BC31">
        <f>((0.07/0.135)*100)</f>
        <v>51.851851851851848</v>
      </c>
      <c r="BD31">
        <f>((0.065/0.15)*100)</f>
        <v>43.333333333333336</v>
      </c>
      <c r="BF31">
        <f>ABS($B$31-$D$31)</f>
        <v>1.5763040000000004</v>
      </c>
      <c r="BG31">
        <f>ABS($F$31-$H$31)</f>
        <v>2.3833299999999991</v>
      </c>
      <c r="BL31">
        <f>SQRT((ABS($A$31-$E$31)^2+(ABS($B$31-$F$31)^2)))</f>
        <v>5.7127123032058895</v>
      </c>
      <c r="BM31">
        <f>SQRT((ABS($C$31-$G$31)^2+(ABS($D$31-$H$31)^2)))</f>
        <v>9.8250325309804563</v>
      </c>
      <c r="BO31">
        <f>SQRT((ABS($A$31-$G$32)^2+(ABS($B$31-$H$32)^2)))</f>
        <v>3.69607730062088</v>
      </c>
      <c r="BP31">
        <f>SQRT((ABS($C$31-$E$31)^2+(ABS($D$31-$F$31)^2)))</f>
        <v>3.624535595243616</v>
      </c>
      <c r="BR31">
        <f>DEGREES(ACOS((10.5480266390148^2+23.0089055744618^2-13.0945789402107^2)/(2*10.5480266390148*23.0089055744618)))</f>
        <v>14.841836625815317</v>
      </c>
      <c r="BS31">
        <f>DEGREES(ACOS((12.0564984638799^2+21.9674513162337^2-10.5480266390148^2)/(2*12.0564984638799*21.9674513162337)))</f>
        <v>12.7366032096335</v>
      </c>
      <c r="BU31">
        <v>11</v>
      </c>
      <c r="BV31">
        <v>2</v>
      </c>
      <c r="BW31">
        <v>1</v>
      </c>
      <c r="BX31">
        <v>10</v>
      </c>
      <c r="BY31">
        <v>14</v>
      </c>
      <c r="BZ31">
        <v>2</v>
      </c>
      <c r="CA31">
        <v>8</v>
      </c>
      <c r="CB31">
        <v>9</v>
      </c>
      <c r="CC31">
        <v>13</v>
      </c>
      <c r="CD31">
        <v>1</v>
      </c>
      <c r="CE31">
        <v>10</v>
      </c>
      <c r="CF31">
        <v>0</v>
      </c>
      <c r="CG31">
        <v>17</v>
      </c>
      <c r="CH31">
        <v>10</v>
      </c>
      <c r="CI31">
        <v>9</v>
      </c>
      <c r="CJ31">
        <v>3</v>
      </c>
      <c r="CL31">
        <v>12</v>
      </c>
      <c r="CM31">
        <v>0</v>
      </c>
      <c r="CN31">
        <v>4</v>
      </c>
      <c r="CO31">
        <v>5</v>
      </c>
      <c r="CP31">
        <v>10</v>
      </c>
      <c r="CQ31">
        <v>0</v>
      </c>
      <c r="CR31">
        <v>5</v>
      </c>
      <c r="CS31">
        <v>8</v>
      </c>
      <c r="CT31">
        <v>14</v>
      </c>
      <c r="CU31">
        <v>4</v>
      </c>
      <c r="CV31">
        <v>8</v>
      </c>
      <c r="CW31">
        <v>0</v>
      </c>
      <c r="CX31">
        <v>13</v>
      </c>
      <c r="CY31">
        <v>5</v>
      </c>
      <c r="CZ31">
        <v>8</v>
      </c>
      <c r="DA31">
        <v>3</v>
      </c>
      <c r="DC31">
        <f>((2/11)*100)</f>
        <v>18.181818181818183</v>
      </c>
      <c r="DD31">
        <f>((1/11)*100)</f>
        <v>9.0909090909090917</v>
      </c>
      <c r="DE31">
        <f>((10/11)*100)</f>
        <v>90.909090909090907</v>
      </c>
      <c r="DF31">
        <f>((2/14)*100)</f>
        <v>14.285714285714285</v>
      </c>
      <c r="DG31">
        <f>((8/14)*100)</f>
        <v>57.142857142857139</v>
      </c>
      <c r="DH31">
        <f>((9/14)*100)</f>
        <v>64.285714285714292</v>
      </c>
      <c r="DI31">
        <f>((1/13)*100)</f>
        <v>7.6923076923076925</v>
      </c>
      <c r="DJ31">
        <f>((10/13)*100)</f>
        <v>76.923076923076934</v>
      </c>
      <c r="DK31">
        <f>((0/13)*100)</f>
        <v>0</v>
      </c>
      <c r="DL31">
        <f>((10/17)*100)</f>
        <v>58.82352941176471</v>
      </c>
      <c r="DM31">
        <f>((9/17)*100)</f>
        <v>52.941176470588239</v>
      </c>
      <c r="DN31">
        <f>((3/17)*100)</f>
        <v>17.647058823529413</v>
      </c>
      <c r="DP31">
        <f>((0/12)*100)</f>
        <v>0</v>
      </c>
      <c r="DQ31">
        <f>((4/12)*100)</f>
        <v>33.333333333333329</v>
      </c>
      <c r="DR31">
        <f>((5/12)*100)</f>
        <v>41.666666666666671</v>
      </c>
      <c r="DS31">
        <f>((0/10)*100)</f>
        <v>0</v>
      </c>
      <c r="DT31">
        <f>((5/10)*100)</f>
        <v>50</v>
      </c>
      <c r="DU31">
        <f>((8/10)*100)</f>
        <v>80</v>
      </c>
      <c r="DV31">
        <f>((4/14)*100)</f>
        <v>28.571428571428569</v>
      </c>
      <c r="DW31">
        <f>((8/14)*100)</f>
        <v>57.142857142857139</v>
      </c>
      <c r="DX31">
        <f>((0/14)*100)</f>
        <v>0</v>
      </c>
      <c r="DY31">
        <f>((5/13)*100)</f>
        <v>38.461538461538467</v>
      </c>
      <c r="DZ31">
        <f>((8/13)*100)</f>
        <v>61.53846153846154</v>
      </c>
      <c r="EA31">
        <f>((3/13)*100)</f>
        <v>23.076923076923077</v>
      </c>
    </row>
    <row r="32" spans="1:131" x14ac:dyDescent="0.25">
      <c r="A32">
        <v>157.66673800000001</v>
      </c>
      <c r="B32">
        <v>9.4395589999999991</v>
      </c>
      <c r="C32">
        <v>152.32584199999999</v>
      </c>
      <c r="D32">
        <v>7.9341790000000003</v>
      </c>
      <c r="E32">
        <v>155.65750599999998</v>
      </c>
      <c r="F32">
        <v>10.692862</v>
      </c>
      <c r="G32">
        <v>136.693049</v>
      </c>
      <c r="H32">
        <v>7.1244339999999999</v>
      </c>
      <c r="K32">
        <f>(15/200)</f>
        <v>7.4999999999999997E-2</v>
      </c>
      <c r="L32">
        <f>(13/200)</f>
        <v>6.5000000000000002E-2</v>
      </c>
      <c r="M32">
        <f>(15/200)</f>
        <v>7.4999999999999997E-2</v>
      </c>
      <c r="N32">
        <f>(13/200)</f>
        <v>6.5000000000000002E-2</v>
      </c>
      <c r="P32">
        <f>(12/200)</f>
        <v>0.06</v>
      </c>
      <c r="Q32">
        <f>(11/200)</f>
        <v>5.5E-2</v>
      </c>
      <c r="R32">
        <f>(13/200)</f>
        <v>6.5000000000000002E-2</v>
      </c>
      <c r="S32">
        <f>(13/200)</f>
        <v>6.5000000000000002E-2</v>
      </c>
      <c r="U32">
        <f>0.075+0.06</f>
        <v>0.13500000000000001</v>
      </c>
      <c r="V32">
        <f>0.065+0.055</f>
        <v>0.12</v>
      </c>
      <c r="W32">
        <f>0.075+0.065</f>
        <v>0.14000000000000001</v>
      </c>
      <c r="X32">
        <f>0.065+0.065</f>
        <v>0.13</v>
      </c>
      <c r="Z32">
        <f>SQRT((ABS($A$33-$A$32)^2+(ABS($B$33-$B$32)^2)))</f>
        <v>19.422512445731229</v>
      </c>
      <c r="AA32">
        <f>SQRT((ABS($C$33-$C$32)^2+(ABS($D$33-$D$32)^2)))</f>
        <v>15.081460838384205</v>
      </c>
      <c r="AB32">
        <f>SQRT((ABS($E$33-$E$32)^2+(ABS($F$33-$F$32)^2)))</f>
        <v>19.849939415906036</v>
      </c>
      <c r="AC32">
        <f>SQRT((ABS($G$33-$G$32)^2+(ABS($H$33-$H$32)^2)))</f>
        <v>26.792630363709574</v>
      </c>
      <c r="AJ32">
        <f>1/0.135</f>
        <v>7.4074074074074066</v>
      </c>
      <c r="AK32">
        <f>1/0.12</f>
        <v>8.3333333333333339</v>
      </c>
      <c r="AL32">
        <f>1/0.14</f>
        <v>7.1428571428571423</v>
      </c>
      <c r="AM32">
        <f>1/0.13</f>
        <v>7.6923076923076916</v>
      </c>
      <c r="AO32">
        <f t="shared" si="8"/>
        <v>143.87046256097204</v>
      </c>
      <c r="AP32">
        <f t="shared" si="9"/>
        <v>125.67884031986837</v>
      </c>
      <c r="AQ32">
        <f t="shared" si="10"/>
        <v>141.78528154218597</v>
      </c>
      <c r="AR32">
        <f t="shared" si="11"/>
        <v>206.09715664391979</v>
      </c>
      <c r="AV32">
        <f>((0.075/0.135)*100)</f>
        <v>55.55555555555555</v>
      </c>
      <c r="AW32">
        <f>((0.065/0.12)*100)</f>
        <v>54.166666666666671</v>
      </c>
      <c r="AX32">
        <f>((0.075/0.14)*100)</f>
        <v>53.571428571428569</v>
      </c>
      <c r="AY32">
        <f>((0.065/0.13)*100)</f>
        <v>50</v>
      </c>
      <c r="BA32">
        <f>((0.06/0.135)*100)</f>
        <v>44.444444444444443</v>
      </c>
      <c r="BB32">
        <f>((0.055/0.12)*100)</f>
        <v>45.833333333333336</v>
      </c>
      <c r="BC32">
        <f>((0.065/0.14)*100)</f>
        <v>46.428571428571423</v>
      </c>
      <c r="BD32">
        <f>((0.065/0.13)*100)</f>
        <v>50</v>
      </c>
      <c r="BF32">
        <f>ABS($B$32-$D$32)</f>
        <v>1.5053799999999988</v>
      </c>
      <c r="BG32">
        <f>ABS($F$32-$H$32)</f>
        <v>3.5684279999999999</v>
      </c>
      <c r="BL32">
        <f>SQRT((ABS($A$32-$E$32)^2+(ABS($B$32-$F$32)^2)))</f>
        <v>2.3680755139211893</v>
      </c>
      <c r="BM32">
        <f>SQRT((ABS($C$32-$G$32)^2+(ABS($D$32-$H$32)^2)))</f>
        <v>15.653750475393229</v>
      </c>
      <c r="BO32">
        <f>SQRT((ABS($A$32-$G$33)^2+(ABS($B$32-$H$33)^2)))</f>
        <v>6.1048771732519516</v>
      </c>
      <c r="BP32">
        <f>SQRT((ABS($C$32-$E$32)^2+(ABS($D$32-$F$32)^2)))</f>
        <v>4.3255423825671766</v>
      </c>
      <c r="BR32">
        <f>DEGREES(ACOS((8.73705603755784^2+19.3296460269641^2-12.041903418158^2)/(2*8.73705603755784*19.3296460269641)))</f>
        <v>25.460909794660125</v>
      </c>
      <c r="BS32">
        <f>DEGREES(ACOS((13.0945789402107^2+21.2057480479381^2-8.73705603755784^2)/(2*13.0945789402107*21.2057480479381)))</f>
        <v>11.183163677431715</v>
      </c>
      <c r="BU32">
        <v>15</v>
      </c>
      <c r="BV32">
        <v>3</v>
      </c>
      <c r="BW32">
        <v>2</v>
      </c>
      <c r="BX32">
        <v>13</v>
      </c>
      <c r="BY32">
        <v>13</v>
      </c>
      <c r="BZ32">
        <v>3</v>
      </c>
      <c r="CA32">
        <v>10</v>
      </c>
      <c r="CB32">
        <v>3</v>
      </c>
      <c r="CC32">
        <v>15</v>
      </c>
      <c r="CD32">
        <v>4</v>
      </c>
      <c r="CE32">
        <v>13</v>
      </c>
      <c r="CF32">
        <v>2</v>
      </c>
      <c r="CG32">
        <v>13</v>
      </c>
      <c r="CH32">
        <v>13</v>
      </c>
      <c r="CI32">
        <v>3</v>
      </c>
      <c r="CJ32">
        <v>0</v>
      </c>
      <c r="CL32">
        <v>12</v>
      </c>
      <c r="CM32">
        <v>2</v>
      </c>
      <c r="CN32">
        <v>0</v>
      </c>
      <c r="CO32">
        <v>12</v>
      </c>
      <c r="CP32">
        <v>11</v>
      </c>
      <c r="CQ32">
        <v>2</v>
      </c>
      <c r="CR32">
        <v>8</v>
      </c>
      <c r="CS32">
        <v>3</v>
      </c>
      <c r="CT32">
        <v>13</v>
      </c>
      <c r="CU32">
        <v>0</v>
      </c>
      <c r="CV32">
        <v>10</v>
      </c>
      <c r="CW32">
        <v>0</v>
      </c>
      <c r="CX32">
        <v>13</v>
      </c>
      <c r="CY32">
        <v>12</v>
      </c>
      <c r="CZ32">
        <v>3</v>
      </c>
      <c r="DA32">
        <v>0</v>
      </c>
      <c r="DC32">
        <f>((3/15)*100)</f>
        <v>20</v>
      </c>
      <c r="DD32">
        <f>((2/15)*100)</f>
        <v>13.333333333333334</v>
      </c>
      <c r="DE32">
        <f>((13/15)*100)</f>
        <v>86.666666666666671</v>
      </c>
      <c r="DF32">
        <f>((3/13)*100)</f>
        <v>23.076923076923077</v>
      </c>
      <c r="DG32">
        <f>((10/13)*100)</f>
        <v>76.923076923076934</v>
      </c>
      <c r="DH32">
        <f>((3/13)*100)</f>
        <v>23.076923076923077</v>
      </c>
      <c r="DI32">
        <f>((4/15)*100)</f>
        <v>26.666666666666668</v>
      </c>
      <c r="DJ32">
        <f>((13/15)*100)</f>
        <v>86.666666666666671</v>
      </c>
      <c r="DK32">
        <f>((2/15)*100)</f>
        <v>13.333333333333334</v>
      </c>
      <c r="DL32">
        <f>((13/13)*100)</f>
        <v>100</v>
      </c>
      <c r="DM32">
        <f>((3/13)*100)</f>
        <v>23.076923076923077</v>
      </c>
      <c r="DN32">
        <f>((0/13)*100)</f>
        <v>0</v>
      </c>
      <c r="DP32">
        <f>((2/12)*100)</f>
        <v>16.666666666666664</v>
      </c>
      <c r="DQ32">
        <f>((0/12)*100)</f>
        <v>0</v>
      </c>
      <c r="DR32">
        <f>((12/12)*100)</f>
        <v>100</v>
      </c>
      <c r="DS32">
        <f>((2/11)*100)</f>
        <v>18.181818181818183</v>
      </c>
      <c r="DT32">
        <f>((8/11)*100)</f>
        <v>72.727272727272734</v>
      </c>
      <c r="DU32">
        <f>((3/11)*100)</f>
        <v>27.27272727272727</v>
      </c>
      <c r="DV32">
        <f>((0/13)*100)</f>
        <v>0</v>
      </c>
      <c r="DW32">
        <f>((10/13)*100)</f>
        <v>76.923076923076934</v>
      </c>
      <c r="DX32">
        <f>((0/13)*100)</f>
        <v>0</v>
      </c>
      <c r="DY32">
        <f>((12/13)*100)</f>
        <v>92.307692307692307</v>
      </c>
      <c r="DZ32">
        <f>((3/13)*100)</f>
        <v>23.076923076923077</v>
      </c>
      <c r="EA32">
        <f>((0/13)*100)</f>
        <v>0</v>
      </c>
    </row>
    <row r="33" spans="1:131" x14ac:dyDescent="0.25">
      <c r="A33">
        <v>177.077462</v>
      </c>
      <c r="B33">
        <v>8.7629619999999999</v>
      </c>
      <c r="C33">
        <v>167.39995599999997</v>
      </c>
      <c r="D33">
        <v>7.4634900000000002</v>
      </c>
      <c r="E33">
        <v>175.44295399999999</v>
      </c>
      <c r="F33">
        <v>9.094068</v>
      </c>
      <c r="G33">
        <v>163.48179099999999</v>
      </c>
      <c r="H33">
        <v>7.5808809999999998</v>
      </c>
      <c r="K33">
        <f>(16/200)</f>
        <v>0.08</v>
      </c>
      <c r="L33">
        <f>(13/200)</f>
        <v>6.5000000000000002E-2</v>
      </c>
      <c r="M33">
        <f>(14/200)</f>
        <v>7.0000000000000007E-2</v>
      </c>
      <c r="N33">
        <f>(12/200)</f>
        <v>0.06</v>
      </c>
      <c r="P33">
        <f>(11/200)</f>
        <v>5.5E-2</v>
      </c>
      <c r="Q33">
        <f>(12/200)</f>
        <v>0.06</v>
      </c>
      <c r="R33">
        <f>(12/200)</f>
        <v>0.06</v>
      </c>
      <c r="S33">
        <f>(13/200)</f>
        <v>6.5000000000000002E-2</v>
      </c>
      <c r="U33">
        <f>0.08+0.055</f>
        <v>0.13500000000000001</v>
      </c>
      <c r="V33">
        <f>0.065+0.06</f>
        <v>0.125</v>
      </c>
      <c r="W33">
        <f>0.07+0.06</f>
        <v>0.13</v>
      </c>
      <c r="X33">
        <f>0.06+0.065</f>
        <v>0.125</v>
      </c>
      <c r="Z33">
        <f>SQRT((ABS($A$34-$A$33)^2+(ABS($B$34-$B$33)^2)))</f>
        <v>23.508586797825014</v>
      </c>
      <c r="AA33">
        <f>SQRT((ABS($C$34-$C$33)^2+(ABS($D$34-$D$33)^2)))</f>
        <v>21.179901819672853</v>
      </c>
      <c r="AB33">
        <f>SQRT((ABS($E$34-$E$33)^2+(ABS($F$34-$F$33)^2)))</f>
        <v>23.008905574461821</v>
      </c>
      <c r="AC33">
        <f>SQRT((ABS($G$34-$G$33)^2+(ABS($H$34-$H$33)^2)))</f>
        <v>21.967451316233685</v>
      </c>
      <c r="AJ33">
        <f>1/0.135</f>
        <v>7.4074074074074066</v>
      </c>
      <c r="AK33">
        <f>1/0.125</f>
        <v>8</v>
      </c>
      <c r="AL33">
        <f>1/0.13</f>
        <v>7.6923076923076916</v>
      </c>
      <c r="AM33">
        <f>1/0.125</f>
        <v>8</v>
      </c>
      <c r="AO33">
        <f t="shared" si="8"/>
        <v>174.13767998388897</v>
      </c>
      <c r="AP33">
        <f t="shared" si="9"/>
        <v>169.43921455738283</v>
      </c>
      <c r="AQ33">
        <f t="shared" si="10"/>
        <v>176.991581342014</v>
      </c>
      <c r="AR33">
        <f t="shared" si="11"/>
        <v>175.73961052986948</v>
      </c>
      <c r="AV33">
        <f>((0.08/0.135)*100)</f>
        <v>59.259259259259252</v>
      </c>
      <c r="AW33">
        <f>((0.065/0.125)*100)</f>
        <v>52</v>
      </c>
      <c r="AX33">
        <f>((0.07/0.13)*100)</f>
        <v>53.846153846153854</v>
      </c>
      <c r="AY33">
        <f>((0.06/0.125)*100)</f>
        <v>48</v>
      </c>
      <c r="BA33">
        <f>((0.055/0.135)*100)</f>
        <v>40.74074074074074</v>
      </c>
      <c r="BB33">
        <f>((0.06/0.125)*100)</f>
        <v>48</v>
      </c>
      <c r="BC33">
        <f>((0.06/0.13)*100)</f>
        <v>46.153846153846153</v>
      </c>
      <c r="BD33">
        <f>((0.065/0.125)*100)</f>
        <v>52</v>
      </c>
      <c r="BF33">
        <f>ABS($B$33-$D$33)</f>
        <v>1.2994719999999997</v>
      </c>
      <c r="BG33">
        <f>ABS($F$33-$H$33)</f>
        <v>1.5131870000000003</v>
      </c>
      <c r="BL33">
        <f>SQRT((ABS($A$33-$E$33)^2+(ABS($B$33-$F$33)^2)))</f>
        <v>1.6677072840579774</v>
      </c>
      <c r="BM33">
        <f>SQRT((ABS($C$33-$G$33)^2+(ABS($D$33-$H$33)^2)))</f>
        <v>3.9199231643115025</v>
      </c>
      <c r="BO33">
        <f>SQRT((ABS($A$33-$G$34)^2+(ABS($B$33-$H$34)^2)))</f>
        <v>8.9029303191772104</v>
      </c>
      <c r="BP33">
        <f>SQRT((ABS($C$33-$E$33)^2+(ABS($D$33-$F$33)^2)))</f>
        <v>8.2066193674428565</v>
      </c>
      <c r="BR33">
        <f>DEGREES(ACOS((8.87291439932816^2+18.6534923833661^2-10.3358802402217^2)/(2*8.87291439932816*18.6534923833661)))</f>
        <v>14.927216443265912</v>
      </c>
      <c r="BS33">
        <f>DEGREES(ACOS((12.041903418158^2+20.0449520014727^2-8.87291439932816^2)/(2*12.041903418158*20.0449520014727)))</f>
        <v>14.165752931703832</v>
      </c>
      <c r="BU33">
        <v>16</v>
      </c>
      <c r="BV33">
        <v>4</v>
      </c>
      <c r="BW33">
        <v>4</v>
      </c>
      <c r="BX33">
        <v>12</v>
      </c>
      <c r="BY33">
        <v>13</v>
      </c>
      <c r="BZ33">
        <v>2</v>
      </c>
      <c r="CA33">
        <v>13</v>
      </c>
      <c r="CB33">
        <v>2</v>
      </c>
      <c r="CC33">
        <v>14</v>
      </c>
      <c r="CD33">
        <v>3</v>
      </c>
      <c r="CE33">
        <v>14</v>
      </c>
      <c r="CF33">
        <v>3</v>
      </c>
      <c r="CG33">
        <v>12</v>
      </c>
      <c r="CH33">
        <v>12</v>
      </c>
      <c r="CI33">
        <v>2</v>
      </c>
      <c r="CJ33">
        <v>2</v>
      </c>
      <c r="CL33">
        <v>11</v>
      </c>
      <c r="CM33">
        <v>0</v>
      </c>
      <c r="CN33">
        <v>0</v>
      </c>
      <c r="CO33">
        <v>11</v>
      </c>
      <c r="CP33">
        <v>12</v>
      </c>
      <c r="CQ33">
        <v>0</v>
      </c>
      <c r="CR33">
        <v>10</v>
      </c>
      <c r="CS33">
        <v>2</v>
      </c>
      <c r="CT33">
        <v>12</v>
      </c>
      <c r="CU33">
        <v>0</v>
      </c>
      <c r="CV33">
        <v>12</v>
      </c>
      <c r="CW33">
        <v>2</v>
      </c>
      <c r="CX33">
        <v>13</v>
      </c>
      <c r="CY33">
        <v>11</v>
      </c>
      <c r="CZ33">
        <v>2</v>
      </c>
      <c r="DA33">
        <v>0</v>
      </c>
      <c r="DC33">
        <f>((4/16)*100)</f>
        <v>25</v>
      </c>
      <c r="DD33">
        <f>((4/16)*100)</f>
        <v>25</v>
      </c>
      <c r="DE33">
        <f>((12/16)*100)</f>
        <v>75</v>
      </c>
      <c r="DF33">
        <f>((2/13)*100)</f>
        <v>15.384615384615385</v>
      </c>
      <c r="DG33">
        <f>((13/13)*100)</f>
        <v>100</v>
      </c>
      <c r="DH33">
        <f>((2/13)*100)</f>
        <v>15.384615384615385</v>
      </c>
      <c r="DI33">
        <f>((3/14)*100)</f>
        <v>21.428571428571427</v>
      </c>
      <c r="DJ33">
        <f>((14/14)*100)</f>
        <v>100</v>
      </c>
      <c r="DK33">
        <f>((3/14)*100)</f>
        <v>21.428571428571427</v>
      </c>
      <c r="DL33">
        <f>((12/12)*100)</f>
        <v>100</v>
      </c>
      <c r="DM33">
        <f>((2/12)*100)</f>
        <v>16.666666666666664</v>
      </c>
      <c r="DN33">
        <f>((2/12)*100)</f>
        <v>16.666666666666664</v>
      </c>
      <c r="DP33">
        <f>((0/11)*100)</f>
        <v>0</v>
      </c>
      <c r="DQ33">
        <f>((0/11)*100)</f>
        <v>0</v>
      </c>
      <c r="DR33">
        <f>((11/11)*100)</f>
        <v>100</v>
      </c>
      <c r="DS33">
        <f>((0/12)*100)</f>
        <v>0</v>
      </c>
      <c r="DT33">
        <f>((10/12)*100)</f>
        <v>83.333333333333343</v>
      </c>
      <c r="DU33">
        <f>((2/12)*100)</f>
        <v>16.666666666666664</v>
      </c>
      <c r="DV33">
        <f>((0/12)*100)</f>
        <v>0</v>
      </c>
      <c r="DW33">
        <f>((12/12)*100)</f>
        <v>100</v>
      </c>
      <c r="DX33">
        <f>((2/12)*100)</f>
        <v>16.666666666666664</v>
      </c>
      <c r="DY33">
        <f>((11/13)*100)</f>
        <v>84.615384615384613</v>
      </c>
      <c r="DZ33">
        <f>((2/13)*100)</f>
        <v>15.384615384615385</v>
      </c>
      <c r="EA33">
        <f>((0/13)*100)</f>
        <v>0</v>
      </c>
    </row>
    <row r="34" spans="1:131" x14ac:dyDescent="0.25">
      <c r="A34">
        <v>200.48705899999999</v>
      </c>
      <c r="B34">
        <v>6.6078700000000001</v>
      </c>
      <c r="C34">
        <v>188.53558999999998</v>
      </c>
      <c r="D34">
        <v>6.0948349999999998</v>
      </c>
      <c r="E34">
        <v>198.35421199999999</v>
      </c>
      <c r="F34">
        <v>6.9765240000000004</v>
      </c>
      <c r="G34">
        <v>185.34713199999999</v>
      </c>
      <c r="H34">
        <v>5.4652770000000004</v>
      </c>
      <c r="K34">
        <f>(14/200)</f>
        <v>7.0000000000000007E-2</v>
      </c>
      <c r="L34">
        <f>(14/200)</f>
        <v>7.0000000000000007E-2</v>
      </c>
      <c r="M34">
        <f>(14/200)</f>
        <v>7.0000000000000007E-2</v>
      </c>
      <c r="N34">
        <f>(12/200)</f>
        <v>0.06</v>
      </c>
      <c r="P34">
        <f>(11/200)</f>
        <v>5.5E-2</v>
      </c>
      <c r="Q34">
        <f>(12/200)</f>
        <v>0.06</v>
      </c>
      <c r="R34">
        <f>(11/200)</f>
        <v>5.5E-2</v>
      </c>
      <c r="S34">
        <f>(13/200)</f>
        <v>6.5000000000000002E-2</v>
      </c>
      <c r="U34">
        <f>0.07+0.055</f>
        <v>0.125</v>
      </c>
      <c r="V34">
        <f>0.07+0.06</f>
        <v>0.13</v>
      </c>
      <c r="W34">
        <f>0.07+0.055</f>
        <v>0.125</v>
      </c>
      <c r="X34">
        <f>0.06+0.065</f>
        <v>0.125</v>
      </c>
      <c r="Z34">
        <f>SQRT((ABS($A$35-$A$34)^2+(ABS($B$35-$B$34)^2)))</f>
        <v>20.009061380934643</v>
      </c>
      <c r="AA34">
        <f>SQRT((ABS($C$35-$C$34)^2+(ABS($D$35-$D$34)^2)))</f>
        <v>21.727259957864657</v>
      </c>
      <c r="AB34">
        <f>SQRT((ABS($E$35-$E$34)^2+(ABS($F$35-$F$34)^2)))</f>
        <v>19.329646026964141</v>
      </c>
      <c r="AC34">
        <f>SQRT((ABS($G$35-$G$34)^2+(ABS($H$35-$H$34)^2)))</f>
        <v>21.205748047938062</v>
      </c>
      <c r="AJ34">
        <f>1/0.125</f>
        <v>8</v>
      </c>
      <c r="AK34">
        <f>1/0.13</f>
        <v>7.6923076923076916</v>
      </c>
      <c r="AL34">
        <f>1/0.125</f>
        <v>8</v>
      </c>
      <c r="AM34">
        <f>1/0.125</f>
        <v>8</v>
      </c>
      <c r="AO34">
        <f t="shared" si="8"/>
        <v>160.07249104747714</v>
      </c>
      <c r="AP34">
        <f t="shared" si="9"/>
        <v>167.13276890665119</v>
      </c>
      <c r="AQ34">
        <f t="shared" si="10"/>
        <v>154.63716821571313</v>
      </c>
      <c r="AR34">
        <f t="shared" si="11"/>
        <v>169.6459843835045</v>
      </c>
      <c r="AV34">
        <f>((0.07/0.125)*100)</f>
        <v>56.000000000000007</v>
      </c>
      <c r="AW34">
        <f>((0.07/0.13)*100)</f>
        <v>53.846153846153854</v>
      </c>
      <c r="AX34">
        <f>((0.07/0.125)*100)</f>
        <v>56.000000000000007</v>
      </c>
      <c r="AY34">
        <f>((0.06/0.125)*100)</f>
        <v>48</v>
      </c>
      <c r="BA34">
        <f>((0.055/0.125)*100)</f>
        <v>44</v>
      </c>
      <c r="BB34">
        <f>((0.06/0.13)*100)</f>
        <v>46.153846153846153</v>
      </c>
      <c r="BC34">
        <f>((0.055/0.125)*100)</f>
        <v>44</v>
      </c>
      <c r="BD34">
        <f>((0.065/0.125)*100)</f>
        <v>52</v>
      </c>
      <c r="BF34">
        <f>ABS($B$34-$D$34)</f>
        <v>0.51303500000000035</v>
      </c>
      <c r="BG34">
        <f>ABS($F$34-$H$34)</f>
        <v>1.511247</v>
      </c>
      <c r="BL34">
        <f>SQRT((ABS($A$34-$E$34)^2+(ABS($B$34-$F$34)^2)))</f>
        <v>2.1644727064864995</v>
      </c>
      <c r="BM34">
        <f>SQRT((ABS($C$34-$G$34)^2+(ABS($D$34-$H$34)^2)))</f>
        <v>3.2500165681313042</v>
      </c>
      <c r="BO34">
        <f>SQRT((ABS($A$34-$G$35)^2+(ABS($B$34-$H$35)^2)))</f>
        <v>6.6315698086613706</v>
      </c>
      <c r="BP34">
        <f>SQRT((ABS($C$34-$E$34)^2+(ABS($D$34-$F$34)^2)))</f>
        <v>9.8581293089310353</v>
      </c>
      <c r="BR34">
        <f>DEGREES(ACOS((9.59106747797013^2+18.8552201931366^2-10.1634315978359^2)/(2*9.59106747797013*18.8552201931366)))</f>
        <v>17.881083489489214</v>
      </c>
      <c r="BS34">
        <f>DEGREES(ACOS((10.3358802402217^2+19.0137707982592^2-9.59106747797013^2)/(2*10.3358802402217*19.0137707982592)))</f>
        <v>16.753183353184788</v>
      </c>
      <c r="BU34">
        <v>14</v>
      </c>
      <c r="BV34">
        <v>2</v>
      </c>
      <c r="BW34">
        <v>3</v>
      </c>
      <c r="BX34">
        <v>10</v>
      </c>
      <c r="BY34">
        <v>14</v>
      </c>
      <c r="BZ34">
        <v>3</v>
      </c>
      <c r="CA34">
        <v>14</v>
      </c>
      <c r="CB34">
        <v>3</v>
      </c>
      <c r="CC34">
        <v>14</v>
      </c>
      <c r="CD34">
        <v>2</v>
      </c>
      <c r="CE34">
        <v>13</v>
      </c>
      <c r="CF34">
        <v>1</v>
      </c>
      <c r="CG34">
        <v>12</v>
      </c>
      <c r="CH34">
        <v>10</v>
      </c>
      <c r="CI34">
        <v>3</v>
      </c>
      <c r="CJ34">
        <v>3</v>
      </c>
      <c r="CL34">
        <v>11</v>
      </c>
      <c r="CM34">
        <v>0</v>
      </c>
      <c r="CN34">
        <v>0</v>
      </c>
      <c r="CO34">
        <v>9</v>
      </c>
      <c r="CP34">
        <v>12</v>
      </c>
      <c r="CQ34">
        <v>0</v>
      </c>
      <c r="CR34">
        <v>12</v>
      </c>
      <c r="CS34">
        <v>2</v>
      </c>
      <c r="CT34">
        <v>11</v>
      </c>
      <c r="CU34">
        <v>0</v>
      </c>
      <c r="CV34">
        <v>11</v>
      </c>
      <c r="CW34">
        <v>2</v>
      </c>
      <c r="CX34">
        <v>13</v>
      </c>
      <c r="CY34">
        <v>9</v>
      </c>
      <c r="CZ34">
        <v>2</v>
      </c>
      <c r="DA34">
        <v>2</v>
      </c>
      <c r="DC34">
        <f>((2/14)*100)</f>
        <v>14.285714285714285</v>
      </c>
      <c r="DD34">
        <f>((3/14)*100)</f>
        <v>21.428571428571427</v>
      </c>
      <c r="DE34">
        <f>((10/14)*100)</f>
        <v>71.428571428571431</v>
      </c>
      <c r="DF34">
        <f>((3/14)*100)</f>
        <v>21.428571428571427</v>
      </c>
      <c r="DG34">
        <f>((14/14)*100)</f>
        <v>100</v>
      </c>
      <c r="DH34">
        <f>((3/14)*100)</f>
        <v>21.428571428571427</v>
      </c>
      <c r="DI34">
        <f>((2/14)*100)</f>
        <v>14.285714285714285</v>
      </c>
      <c r="DJ34">
        <f>((13/14)*100)</f>
        <v>92.857142857142861</v>
      </c>
      <c r="DK34">
        <f>((1/14)*100)</f>
        <v>7.1428571428571423</v>
      </c>
      <c r="DL34">
        <f>((10/12)*100)</f>
        <v>83.333333333333343</v>
      </c>
      <c r="DM34">
        <f>((3/12)*100)</f>
        <v>25</v>
      </c>
      <c r="DN34">
        <f>((3/12)*100)</f>
        <v>25</v>
      </c>
      <c r="DP34">
        <f>((0/11)*100)</f>
        <v>0</v>
      </c>
      <c r="DQ34">
        <f>((0/11)*100)</f>
        <v>0</v>
      </c>
      <c r="DR34">
        <f>((9/11)*100)</f>
        <v>81.818181818181827</v>
      </c>
      <c r="DS34">
        <f>((0/12)*100)</f>
        <v>0</v>
      </c>
      <c r="DT34">
        <f>((12/12)*100)</f>
        <v>100</v>
      </c>
      <c r="DU34">
        <f>((2/12)*100)</f>
        <v>16.666666666666664</v>
      </c>
      <c r="DV34">
        <f>((0/11)*100)</f>
        <v>0</v>
      </c>
      <c r="DW34">
        <f>((11/11)*100)</f>
        <v>100</v>
      </c>
      <c r="DX34">
        <f>((2/11)*100)</f>
        <v>18.181818181818183</v>
      </c>
      <c r="DY34">
        <f>((9/13)*100)</f>
        <v>69.230769230769226</v>
      </c>
      <c r="DZ34">
        <f>((2/13)*100)</f>
        <v>15.384615384615385</v>
      </c>
      <c r="EA34">
        <f>((2/13)*100)</f>
        <v>15.384615384615385</v>
      </c>
    </row>
    <row r="35" spans="1:131" x14ac:dyDescent="0.25">
      <c r="A35">
        <v>220.41723999999999</v>
      </c>
      <c r="B35">
        <v>8.3828130000000005</v>
      </c>
      <c r="C35">
        <v>210.22017499999998</v>
      </c>
      <c r="D35">
        <v>4.733733</v>
      </c>
      <c r="E35">
        <v>217.63661500000001</v>
      </c>
      <c r="F35">
        <v>8.3271350000000002</v>
      </c>
      <c r="G35">
        <v>206.48587699999999</v>
      </c>
      <c r="H35">
        <v>3.780875</v>
      </c>
      <c r="K35">
        <f>(11/200)</f>
        <v>5.5E-2</v>
      </c>
      <c r="L35">
        <f>(13/200)</f>
        <v>6.5000000000000002E-2</v>
      </c>
      <c r="M35">
        <f>(15/200)</f>
        <v>7.4999999999999997E-2</v>
      </c>
      <c r="N35">
        <f>(14/200)</f>
        <v>7.0000000000000007E-2</v>
      </c>
      <c r="P35">
        <f>(13/200)</f>
        <v>6.5000000000000002E-2</v>
      </c>
      <c r="Q35">
        <f>(12/200)</f>
        <v>0.06</v>
      </c>
      <c r="R35">
        <f>(14/200)</f>
        <v>7.0000000000000007E-2</v>
      </c>
      <c r="S35">
        <f>(15/200)</f>
        <v>7.4999999999999997E-2</v>
      </c>
      <c r="U35">
        <f>0.055+0.065</f>
        <v>0.12</v>
      </c>
      <c r="V35">
        <f>0.065+0.06</f>
        <v>0.125</v>
      </c>
      <c r="W35">
        <f>0.075+0.07</f>
        <v>0.14500000000000002</v>
      </c>
      <c r="X35">
        <f>0.07+0.075</f>
        <v>0.14500000000000002</v>
      </c>
      <c r="Z35">
        <f>SQRT((ABS($A$36-$A$35)^2+(ABS($B$36-$B$35)^2)))</f>
        <v>18.16871784570402</v>
      </c>
      <c r="AA35">
        <f>SQRT((ABS($C$36-$C$35)^2+(ABS($D$36-$D$35)^2)))</f>
        <v>19.234263674574223</v>
      </c>
      <c r="AB35">
        <f>SQRT((ABS($E$36-$E$35)^2+(ABS($F$36-$F$35)^2)))</f>
        <v>18.65349238336611</v>
      </c>
      <c r="AC35">
        <f>SQRT((ABS($G$36-$G$35)^2+(ABS($H$36-$H$35)^2)))</f>
        <v>20.044952001472733</v>
      </c>
      <c r="AJ35">
        <f>1/0.12</f>
        <v>8.3333333333333339</v>
      </c>
      <c r="AK35">
        <f>1/0.125</f>
        <v>8</v>
      </c>
      <c r="AL35">
        <f>1/0.145</f>
        <v>6.8965517241379315</v>
      </c>
      <c r="AM35">
        <f>1/0.145</f>
        <v>6.8965517241379315</v>
      </c>
      <c r="AO35">
        <f t="shared" si="8"/>
        <v>151.40598204753351</v>
      </c>
      <c r="AP35">
        <f t="shared" si="9"/>
        <v>153.87410939659378</v>
      </c>
      <c r="AQ35">
        <f t="shared" si="10"/>
        <v>128.6447750576973</v>
      </c>
      <c r="AR35">
        <f t="shared" si="11"/>
        <v>138.24104828601884</v>
      </c>
      <c r="AV35">
        <f>((0.055/0.12)*100)</f>
        <v>45.833333333333336</v>
      </c>
      <c r="AW35">
        <f>((0.065/0.125)*100)</f>
        <v>52</v>
      </c>
      <c r="AX35">
        <f>((0.075/0.145)*100)</f>
        <v>51.724137931034484</v>
      </c>
      <c r="AY35">
        <f>((0.07/0.145)*100)</f>
        <v>48.275862068965523</v>
      </c>
      <c r="BA35">
        <f>((0.065/0.12)*100)</f>
        <v>54.166666666666671</v>
      </c>
      <c r="BB35">
        <f>((0.06/0.125)*100)</f>
        <v>48</v>
      </c>
      <c r="BC35">
        <f>((0.07/0.145)*100)</f>
        <v>48.275862068965523</v>
      </c>
      <c r="BD35">
        <f>((0.075/0.145)*100)</f>
        <v>51.724137931034484</v>
      </c>
      <c r="BF35">
        <f>ABS($B$35-$D$35)</f>
        <v>3.6490800000000005</v>
      </c>
      <c r="BG35">
        <f>ABS($F$35-$H$35)</f>
        <v>4.5462600000000002</v>
      </c>
      <c r="BL35">
        <f>SQRT((ABS($A$35-$E$35)^2+(ABS($B$35-$F$35)^2)))</f>
        <v>2.7811823799076758</v>
      </c>
      <c r="BM35">
        <f>SQRT((ABS($C$35-$G$35)^2+(ABS($D$35-$H$35)^2)))</f>
        <v>3.8539486142095831</v>
      </c>
      <c r="BO35">
        <f>SQRT((ABS($A$35-$G$36)^2+(ABS($B$35-$H$36)^2)))</f>
        <v>6.1874625266538912</v>
      </c>
      <c r="BP35">
        <f>SQRT((ABS($C$35-$E$35)^2+(ABS($D$35-$F$35)^2)))</f>
        <v>8.2411237223575498</v>
      </c>
      <c r="BU35">
        <v>11</v>
      </c>
      <c r="BV35">
        <v>0</v>
      </c>
      <c r="BW35">
        <v>0</v>
      </c>
      <c r="BX35">
        <v>11</v>
      </c>
      <c r="BY35">
        <v>13</v>
      </c>
      <c r="BZ35">
        <v>1</v>
      </c>
      <c r="CA35">
        <v>13</v>
      </c>
      <c r="CB35">
        <v>1</v>
      </c>
      <c r="CC35">
        <v>15</v>
      </c>
      <c r="CD35">
        <v>3</v>
      </c>
      <c r="CE35">
        <v>12</v>
      </c>
      <c r="CF35">
        <v>1</v>
      </c>
      <c r="CG35">
        <v>14</v>
      </c>
      <c r="CH35">
        <v>11</v>
      </c>
      <c r="CI35">
        <v>1</v>
      </c>
      <c r="CJ35">
        <v>1</v>
      </c>
      <c r="CL35">
        <v>13</v>
      </c>
      <c r="CM35">
        <v>1</v>
      </c>
      <c r="CN35">
        <v>1</v>
      </c>
      <c r="CO35">
        <v>11</v>
      </c>
      <c r="CP35">
        <v>12</v>
      </c>
      <c r="CQ35">
        <v>0</v>
      </c>
      <c r="CR35">
        <v>11</v>
      </c>
      <c r="CS35">
        <v>3</v>
      </c>
      <c r="CT35">
        <v>14</v>
      </c>
      <c r="CU35">
        <v>3</v>
      </c>
      <c r="CV35">
        <v>13</v>
      </c>
      <c r="CW35">
        <v>1</v>
      </c>
      <c r="CX35">
        <v>15</v>
      </c>
      <c r="CY35">
        <v>11</v>
      </c>
      <c r="CZ35">
        <v>3</v>
      </c>
      <c r="DA35">
        <v>2</v>
      </c>
      <c r="DC35">
        <f>((0/11)*100)</f>
        <v>0</v>
      </c>
      <c r="DD35">
        <f>((0/11)*100)</f>
        <v>0</v>
      </c>
      <c r="DE35">
        <f>((11/11)*100)</f>
        <v>100</v>
      </c>
      <c r="DF35">
        <f>((1/13)*100)</f>
        <v>7.6923076923076925</v>
      </c>
      <c r="DG35">
        <f>((13/13)*100)</f>
        <v>100</v>
      </c>
      <c r="DH35">
        <f>((1/13)*100)</f>
        <v>7.6923076923076925</v>
      </c>
      <c r="DI35">
        <f>((3/15)*100)</f>
        <v>20</v>
      </c>
      <c r="DJ35">
        <f>((12/15)*100)</f>
        <v>80</v>
      </c>
      <c r="DK35">
        <f>((1/15)*100)</f>
        <v>6.666666666666667</v>
      </c>
      <c r="DL35">
        <f>((11/14)*100)</f>
        <v>78.571428571428569</v>
      </c>
      <c r="DM35">
        <f>((1/14)*100)</f>
        <v>7.1428571428571423</v>
      </c>
      <c r="DN35">
        <f>((1/14)*100)</f>
        <v>7.1428571428571423</v>
      </c>
      <c r="DP35">
        <f>((1/13)*100)</f>
        <v>7.6923076923076925</v>
      </c>
      <c r="DQ35">
        <f>((1/13)*100)</f>
        <v>7.6923076923076925</v>
      </c>
      <c r="DR35">
        <f>((11/13)*100)</f>
        <v>84.615384615384613</v>
      </c>
      <c r="DS35">
        <f>((0/12)*100)</f>
        <v>0</v>
      </c>
      <c r="DT35">
        <f>((11/12)*100)</f>
        <v>91.666666666666657</v>
      </c>
      <c r="DU35">
        <f>((3/12)*100)</f>
        <v>25</v>
      </c>
      <c r="DV35">
        <f>((3/14)*100)</f>
        <v>21.428571428571427</v>
      </c>
      <c r="DW35">
        <f>((13/14)*100)</f>
        <v>92.857142857142861</v>
      </c>
      <c r="DX35">
        <f>((1/14)*100)</f>
        <v>7.1428571428571423</v>
      </c>
      <c r="DY35">
        <f>((11/15)*100)</f>
        <v>73.333333333333329</v>
      </c>
      <c r="DZ35">
        <f>((3/15)*100)</f>
        <v>20</v>
      </c>
      <c r="EA35">
        <f>((2/15)*100)</f>
        <v>13.333333333333334</v>
      </c>
    </row>
    <row r="36" spans="1:131" x14ac:dyDescent="0.25">
      <c r="A36">
        <v>238.56952999999999</v>
      </c>
      <c r="B36">
        <v>9.1552609999999994</v>
      </c>
      <c r="C36">
        <v>229.302448</v>
      </c>
      <c r="D36">
        <v>7.146979</v>
      </c>
      <c r="E36">
        <v>236.25442799999999</v>
      </c>
      <c r="F36">
        <v>9.4803119999999996</v>
      </c>
      <c r="G36">
        <v>226.33500100000001</v>
      </c>
      <c r="H36">
        <v>6.5759379999999998</v>
      </c>
      <c r="K36">
        <f>(15/200)</f>
        <v>7.4999999999999997E-2</v>
      </c>
      <c r="L36">
        <f>(13/200)</f>
        <v>6.5000000000000002E-2</v>
      </c>
      <c r="M36">
        <f>(15/200)</f>
        <v>7.4999999999999997E-2</v>
      </c>
      <c r="N36">
        <f>(13/200)</f>
        <v>6.5000000000000002E-2</v>
      </c>
      <c r="P36">
        <f>(14/200)</f>
        <v>7.0000000000000007E-2</v>
      </c>
      <c r="Q36">
        <f>(13/200)</f>
        <v>6.5000000000000002E-2</v>
      </c>
      <c r="R36">
        <f>(16/200)</f>
        <v>0.08</v>
      </c>
      <c r="S36">
        <f>(15/200)</f>
        <v>7.4999999999999997E-2</v>
      </c>
      <c r="U36">
        <f>0.075+0.07</f>
        <v>0.14500000000000002</v>
      </c>
      <c r="V36">
        <f>0.065+0.065</f>
        <v>0.13</v>
      </c>
      <c r="W36">
        <f>0.075+0.08</f>
        <v>0.155</v>
      </c>
      <c r="X36">
        <f>0.065+0.075</f>
        <v>0.14000000000000001</v>
      </c>
      <c r="Z36">
        <f>SQRT((ABS($A$37-$A$36)^2+(ABS($B$37-$B$36)^2)))</f>
        <v>19.940557033931267</v>
      </c>
      <c r="AA36">
        <f>SQRT((ABS($C$37-$C$36)^2+(ABS($D$37-$D$36)^2)))</f>
        <v>19.764333638104908</v>
      </c>
      <c r="AB36">
        <f>SQRT((ABS($E$37-$E$36)^2+(ABS($F$37-$F$36)^2)))</f>
        <v>18.85522019313656</v>
      </c>
      <c r="AC36">
        <f>SQRT((ABS($G$37-$G$36)^2+(ABS($H$37-$H$36)^2)))</f>
        <v>19.013770798259166</v>
      </c>
      <c r="AJ36">
        <f>1/0.145</f>
        <v>6.8965517241379315</v>
      </c>
      <c r="AK36">
        <f>1/0.13</f>
        <v>7.6923076923076916</v>
      </c>
      <c r="AL36">
        <f>1/0.155</f>
        <v>6.4516129032258069</v>
      </c>
      <c r="AM36">
        <f>1/0.14</f>
        <v>7.1428571428571423</v>
      </c>
      <c r="AO36">
        <f t="shared" si="8"/>
        <v>137.5210829926294</v>
      </c>
      <c r="AP36">
        <f t="shared" si="9"/>
        <v>152.03333567773007</v>
      </c>
      <c r="AQ36">
        <f t="shared" si="10"/>
        <v>121.64658189120361</v>
      </c>
      <c r="AR36">
        <f t="shared" si="11"/>
        <v>135.81264855899403</v>
      </c>
      <c r="AV36">
        <f>((0.075/0.145)*100)</f>
        <v>51.724137931034484</v>
      </c>
      <c r="AW36">
        <f>((0.065/0.13)*100)</f>
        <v>50</v>
      </c>
      <c r="AX36">
        <f>((0.075/0.155)*100)</f>
        <v>48.387096774193544</v>
      </c>
      <c r="AY36">
        <f>((0.065/0.14)*100)</f>
        <v>46.428571428571423</v>
      </c>
      <c r="BA36">
        <f>((0.07/0.145)*100)</f>
        <v>48.275862068965523</v>
      </c>
      <c r="BB36">
        <f>((0.065/0.13)*100)</f>
        <v>50</v>
      </c>
      <c r="BC36">
        <f>((0.08/0.155)*100)</f>
        <v>51.612903225806448</v>
      </c>
      <c r="BD36">
        <f>((0.075/0.14)*100)</f>
        <v>53.571428571428569</v>
      </c>
      <c r="BF36">
        <f>ABS($B$36-$D$36)</f>
        <v>2.0082819999999995</v>
      </c>
      <c r="BG36">
        <f>ABS($F$36-$H$36)</f>
        <v>2.9043739999999998</v>
      </c>
      <c r="BL36">
        <f>SQRT((ABS($A$36-$E$36)^2+(ABS($B$36-$F$36)^2)))</f>
        <v>2.3378099629792373</v>
      </c>
      <c r="BM36">
        <f>SQRT((ABS($C$36-$G$36)^2+(ABS($D$36-$H$36)^2)))</f>
        <v>3.0218917124030034</v>
      </c>
      <c r="BO36">
        <f>SQRT((ABS($A$36-$G$36)^2+(ABS($B$36-$H$36)^2)))</f>
        <v>12.503463799690449</v>
      </c>
      <c r="BP36">
        <f>SQRT((ABS($C$36-$E$36)^2+(ABS($D$36-$F$36)^2)))</f>
        <v>7.3331077183748556</v>
      </c>
      <c r="BU36">
        <v>15</v>
      </c>
      <c r="BV36">
        <v>0</v>
      </c>
      <c r="BW36">
        <v>3</v>
      </c>
      <c r="BX36">
        <v>13</v>
      </c>
      <c r="BY36">
        <v>13</v>
      </c>
      <c r="BZ36">
        <v>0</v>
      </c>
      <c r="CA36">
        <v>12</v>
      </c>
      <c r="CB36">
        <v>0</v>
      </c>
      <c r="CC36">
        <v>15</v>
      </c>
      <c r="CD36">
        <v>1</v>
      </c>
      <c r="CE36">
        <v>13</v>
      </c>
      <c r="CF36">
        <v>0</v>
      </c>
      <c r="CG36">
        <v>13</v>
      </c>
      <c r="CH36">
        <v>13</v>
      </c>
      <c r="CI36">
        <v>0</v>
      </c>
      <c r="CJ36">
        <v>1</v>
      </c>
      <c r="CL36">
        <v>14</v>
      </c>
      <c r="CM36">
        <v>1</v>
      </c>
      <c r="CN36">
        <v>2</v>
      </c>
      <c r="CO36">
        <v>13</v>
      </c>
      <c r="CP36">
        <v>13</v>
      </c>
      <c r="CQ36">
        <v>2</v>
      </c>
      <c r="CR36">
        <v>13</v>
      </c>
      <c r="CS36">
        <v>0</v>
      </c>
      <c r="CT36">
        <v>16</v>
      </c>
      <c r="CU36">
        <v>4</v>
      </c>
      <c r="CV36">
        <v>13</v>
      </c>
      <c r="CW36">
        <v>4</v>
      </c>
      <c r="CX36">
        <v>15</v>
      </c>
      <c r="CY36">
        <v>13</v>
      </c>
      <c r="CZ36">
        <v>2</v>
      </c>
      <c r="DA36">
        <v>1</v>
      </c>
      <c r="DC36">
        <f>((0/15)*100)</f>
        <v>0</v>
      </c>
      <c r="DD36">
        <f>((3/15)*100)</f>
        <v>20</v>
      </c>
      <c r="DE36">
        <f>((13/15)*100)</f>
        <v>86.666666666666671</v>
      </c>
      <c r="DF36">
        <f>((0/13)*100)</f>
        <v>0</v>
      </c>
      <c r="DG36">
        <f>((12/13)*100)</f>
        <v>92.307692307692307</v>
      </c>
      <c r="DH36">
        <f>((0/13)*100)</f>
        <v>0</v>
      </c>
      <c r="DI36">
        <f>((1/15)*100)</f>
        <v>6.666666666666667</v>
      </c>
      <c r="DJ36">
        <f>((13/15)*100)</f>
        <v>86.666666666666671</v>
      </c>
      <c r="DK36">
        <f>((0/15)*100)</f>
        <v>0</v>
      </c>
      <c r="DL36">
        <f>((13/13)*100)</f>
        <v>100</v>
      </c>
      <c r="DM36">
        <f>((0/13)*100)</f>
        <v>0</v>
      </c>
      <c r="DN36">
        <f>((1/13)*100)</f>
        <v>7.6923076923076925</v>
      </c>
      <c r="DP36">
        <f>((1/14)*100)</f>
        <v>7.1428571428571423</v>
      </c>
      <c r="DQ36">
        <f>((2/14)*100)</f>
        <v>14.285714285714285</v>
      </c>
      <c r="DR36">
        <f>((13/14)*100)</f>
        <v>92.857142857142861</v>
      </c>
      <c r="DS36">
        <f>((2/13)*100)</f>
        <v>15.384615384615385</v>
      </c>
      <c r="DT36">
        <f>((13/13)*100)</f>
        <v>100</v>
      </c>
      <c r="DU36">
        <f>((0/13)*100)</f>
        <v>0</v>
      </c>
      <c r="DV36">
        <f>((4/16)*100)</f>
        <v>25</v>
      </c>
      <c r="DW36">
        <f>((13/16)*100)</f>
        <v>81.25</v>
      </c>
      <c r="DX36">
        <f>((4/16)*100)</f>
        <v>25</v>
      </c>
      <c r="DY36">
        <f>((13/15)*100)</f>
        <v>86.666666666666671</v>
      </c>
      <c r="DZ36">
        <f>((2/15)*100)</f>
        <v>13.333333333333334</v>
      </c>
      <c r="EA36">
        <f>((1/15)*100)</f>
        <v>6.666666666666667</v>
      </c>
    </row>
    <row r="37" spans="1:131" x14ac:dyDescent="0.25">
      <c r="A37">
        <v>258.470054</v>
      </c>
      <c r="B37">
        <v>7.8923439999999996</v>
      </c>
      <c r="C37">
        <v>249.066562</v>
      </c>
      <c r="D37">
        <v>7.0538020000000001</v>
      </c>
      <c r="E37">
        <v>255.10843599999998</v>
      </c>
      <c r="F37">
        <v>9.2665109999999995</v>
      </c>
      <c r="G37">
        <v>245.34822800000001</v>
      </c>
      <c r="H37">
        <v>6.4321359999999999</v>
      </c>
      <c r="K37">
        <f>(14/200)</f>
        <v>7.0000000000000007E-2</v>
      </c>
      <c r="L37">
        <f>(16/200)</f>
        <v>0.08</v>
      </c>
      <c r="N37">
        <f>(15/200)</f>
        <v>7.4999999999999997E-2</v>
      </c>
      <c r="P37">
        <f>(18/200)</f>
        <v>0.09</v>
      </c>
      <c r="Q37">
        <f>(16/200)</f>
        <v>0.08</v>
      </c>
      <c r="R37">
        <f>(23/200)</f>
        <v>0.115</v>
      </c>
      <c r="S37">
        <f>(20/200)</f>
        <v>0.1</v>
      </c>
      <c r="U37">
        <f>0.07+0.09</f>
        <v>0.16</v>
      </c>
      <c r="V37">
        <f>0.08+0.08</f>
        <v>0.16</v>
      </c>
      <c r="X37">
        <f>0.075+0.1</f>
        <v>0.17499999999999999</v>
      </c>
      <c r="Z37">
        <f>SQRT((ABS($A$38-$A$37)^2+(ABS($B$38-$B$37)^2)))</f>
        <v>15.646505877680941</v>
      </c>
      <c r="AA37">
        <f>SQRT((ABS($C$38-$C$37)^2+(ABS($D$38-$D$37)^2)))</f>
        <v>18.096037100318533</v>
      </c>
      <c r="AC37">
        <f>SQRT((ABS($G$38-$G$37)^2+(ABS($H$38-$H$37)^2)))</f>
        <v>18.258376994974348</v>
      </c>
      <c r="AJ37">
        <f>1/0.16</f>
        <v>6.25</v>
      </c>
      <c r="AK37">
        <f>1/0.16</f>
        <v>6.25</v>
      </c>
      <c r="AM37">
        <f>1/0.175</f>
        <v>5.7142857142857144</v>
      </c>
      <c r="AO37">
        <f t="shared" si="8"/>
        <v>97.790661735505878</v>
      </c>
      <c r="AP37">
        <f t="shared" si="9"/>
        <v>113.10023187699083</v>
      </c>
      <c r="AR37">
        <f t="shared" si="11"/>
        <v>104.33358282842485</v>
      </c>
      <c r="AV37">
        <f>((0.07/0.16)*100)</f>
        <v>43.750000000000007</v>
      </c>
      <c r="AW37">
        <f>((0.08/0.16)*100)</f>
        <v>50</v>
      </c>
      <c r="AY37">
        <f>((0.075/0.175)*100)</f>
        <v>42.857142857142861</v>
      </c>
      <c r="BA37">
        <f>((0.09/0.16)*100)</f>
        <v>56.25</v>
      </c>
      <c r="BB37">
        <f>((0.08/0.16)*100)</f>
        <v>50</v>
      </c>
      <c r="BD37">
        <f>((0.1/0.175)*100)</f>
        <v>57.142857142857153</v>
      </c>
      <c r="BF37">
        <f>ABS($B$37-$D$37)</f>
        <v>0.83854199999999945</v>
      </c>
      <c r="BG37">
        <f>ABS($F$37-$H$37)</f>
        <v>2.8343749999999996</v>
      </c>
      <c r="BL37">
        <f>SQRT((ABS($A$37-$E$37)^2+(ABS($B$37-$F$37)^2)))</f>
        <v>3.6316401971854457</v>
      </c>
      <c r="BM37">
        <f>SQRT((ABS($C$37-$G$37)^2+(ABS($D$37-$H$37)^2)))</f>
        <v>3.7699438127261247</v>
      </c>
      <c r="BO37">
        <f>SQRT((ABS($A$37-$G$37)^2+(ABS($B$37-$H$37)^2)))</f>
        <v>13.202822614029925</v>
      </c>
      <c r="BP37">
        <f>SQRT((ABS($C$37-$E$37)^2+(ABS($D$37-$F$37)^2)))</f>
        <v>6.4343082418047661</v>
      </c>
      <c r="BU37">
        <v>14</v>
      </c>
      <c r="BV37">
        <v>0</v>
      </c>
      <c r="BW37">
        <v>1</v>
      </c>
      <c r="BX37">
        <v>12</v>
      </c>
      <c r="BY37">
        <v>16</v>
      </c>
      <c r="BZ37">
        <v>0</v>
      </c>
      <c r="CA37">
        <v>13</v>
      </c>
      <c r="CB37">
        <v>0</v>
      </c>
      <c r="CG37">
        <v>15</v>
      </c>
      <c r="CH37">
        <v>12</v>
      </c>
      <c r="CI37">
        <v>0</v>
      </c>
      <c r="CJ37">
        <v>0</v>
      </c>
      <c r="CL37">
        <v>18</v>
      </c>
      <c r="CM37">
        <v>2</v>
      </c>
      <c r="CN37">
        <v>4</v>
      </c>
      <c r="CO37">
        <v>18</v>
      </c>
      <c r="CP37">
        <v>16</v>
      </c>
      <c r="CQ37">
        <v>1</v>
      </c>
      <c r="CR37">
        <v>13</v>
      </c>
      <c r="CS37">
        <v>3</v>
      </c>
      <c r="CT37">
        <v>23</v>
      </c>
      <c r="CU37">
        <v>10</v>
      </c>
      <c r="CV37">
        <v>18</v>
      </c>
      <c r="CW37">
        <v>8</v>
      </c>
      <c r="CX37">
        <v>20</v>
      </c>
      <c r="CY37">
        <v>18</v>
      </c>
      <c r="CZ37">
        <v>4</v>
      </c>
      <c r="DA37">
        <v>5</v>
      </c>
      <c r="DC37">
        <f>((0/14)*100)</f>
        <v>0</v>
      </c>
      <c r="DD37">
        <f>((1/14)*100)</f>
        <v>7.1428571428571423</v>
      </c>
      <c r="DE37">
        <f>((12/14)*100)</f>
        <v>85.714285714285708</v>
      </c>
      <c r="DF37">
        <f>((0/16)*100)</f>
        <v>0</v>
      </c>
      <c r="DG37">
        <f>((13/16)*100)</f>
        <v>81.25</v>
      </c>
      <c r="DH37">
        <f>((0/16)*100)</f>
        <v>0</v>
      </c>
      <c r="DL37">
        <f>((12/15)*100)</f>
        <v>80</v>
      </c>
      <c r="DM37">
        <f>((0/15)*100)</f>
        <v>0</v>
      </c>
      <c r="DN37">
        <f>((0/15)*100)</f>
        <v>0</v>
      </c>
      <c r="DP37">
        <f>((2/18)*100)</f>
        <v>11.111111111111111</v>
      </c>
      <c r="DQ37">
        <f>((4/18)*100)</f>
        <v>22.222222222222221</v>
      </c>
      <c r="DR37">
        <f>((18/18)*100)</f>
        <v>100</v>
      </c>
      <c r="DS37">
        <f>((1/16)*100)</f>
        <v>6.25</v>
      </c>
      <c r="DT37">
        <f>((13/16)*100)</f>
        <v>81.25</v>
      </c>
      <c r="DU37">
        <f>((3/16)*100)</f>
        <v>18.75</v>
      </c>
      <c r="DV37">
        <f>((10/23)*100)</f>
        <v>43.478260869565219</v>
      </c>
      <c r="DW37">
        <f>((18/23)*100)</f>
        <v>78.260869565217391</v>
      </c>
      <c r="DX37">
        <f>((8/23)*100)</f>
        <v>34.782608695652172</v>
      </c>
      <c r="DY37">
        <f>((18/20)*100)</f>
        <v>90</v>
      </c>
      <c r="DZ37">
        <f>((4/20)*100)</f>
        <v>20</v>
      </c>
      <c r="EA37">
        <f>((5/20)*100)</f>
        <v>25</v>
      </c>
    </row>
    <row r="38" spans="1:131" x14ac:dyDescent="0.25">
      <c r="A38">
        <v>274.11531400000001</v>
      </c>
      <c r="B38">
        <v>7.694896</v>
      </c>
      <c r="C38">
        <v>267.139118</v>
      </c>
      <c r="D38">
        <v>6.1322390000000002</v>
      </c>
      <c r="G38">
        <v>263.59849099999997</v>
      </c>
      <c r="H38">
        <v>5.8878649999999997</v>
      </c>
      <c r="Q38">
        <f>(20/200)</f>
        <v>0.1</v>
      </c>
      <c r="BF38">
        <f>ABS($B$38-$D$38)</f>
        <v>1.5626569999999997</v>
      </c>
      <c r="BI38">
        <v>3.1803549999999996</v>
      </c>
      <c r="BJ38">
        <v>4.2038729999999997</v>
      </c>
      <c r="BO38">
        <f>SQRT((ABS($A$38-$G$38)^2+(ABS($B$38-$H$38)^2)))</f>
        <v>10.670938433347413</v>
      </c>
      <c r="CP38">
        <v>20</v>
      </c>
      <c r="CQ38">
        <v>6</v>
      </c>
      <c r="CR38">
        <v>18</v>
      </c>
      <c r="CS38">
        <v>5</v>
      </c>
      <c r="DS38">
        <f>((6/20)*100)</f>
        <v>30</v>
      </c>
      <c r="DT38">
        <f>((18/20)*100)</f>
        <v>90</v>
      </c>
      <c r="DU38">
        <f>((5/20)*100)</f>
        <v>25</v>
      </c>
    </row>
    <row r="39" spans="1:131" x14ac:dyDescent="0.25">
      <c r="A39" t="s">
        <v>22</v>
      </c>
      <c r="B39" t="s">
        <v>22</v>
      </c>
      <c r="C39" t="s">
        <v>22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6D9D-35F5-4BA0-A50D-40E1F8425B54}">
  <dimension ref="A1:CB939"/>
  <sheetViews>
    <sheetView workbookViewId="0">
      <selection activeCell="AA1" sqref="AA1:AF1048576"/>
    </sheetView>
  </sheetViews>
  <sheetFormatPr defaultRowHeight="15" x14ac:dyDescent="0.25"/>
  <cols>
    <col min="1" max="1" width="4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" bestFit="1" customWidth="1"/>
    <col min="11" max="11" width="5.57031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1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4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303</v>
      </c>
      <c r="BQ1" t="s">
        <v>304</v>
      </c>
      <c r="BR1" t="s">
        <v>305</v>
      </c>
      <c r="BS1" t="s">
        <v>306</v>
      </c>
      <c r="BT1" t="s">
        <v>307</v>
      </c>
      <c r="BU1" t="s">
        <v>308</v>
      </c>
      <c r="BV1" t="s">
        <v>309</v>
      </c>
      <c r="BW1" t="s">
        <v>310</v>
      </c>
      <c r="BX1" t="s">
        <v>311</v>
      </c>
      <c r="BY1" t="s">
        <v>312</v>
      </c>
      <c r="BZ1" t="s">
        <v>313</v>
      </c>
      <c r="CA1" t="s">
        <v>314</v>
      </c>
      <c r="CB1" t="s">
        <v>315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287</v>
      </c>
      <c r="U2">
        <v>127</v>
      </c>
      <c r="X2" t="s">
        <v>276</v>
      </c>
      <c r="Y2" t="s">
        <v>259</v>
      </c>
      <c r="Z2">
        <f>(Z$6/Z$4)*100</f>
        <v>90.551181102362193</v>
      </c>
      <c r="AD2">
        <f>(AD$6/AD$4)*100</f>
        <v>94.117647058823522</v>
      </c>
      <c r="AF2">
        <f>(AF$8/AF$6)*100</f>
        <v>97.101449275362313</v>
      </c>
      <c r="AI2" t="s">
        <v>206</v>
      </c>
      <c r="AJ2">
        <f>COUNTIF($P:$P,0)</f>
        <v>12</v>
      </c>
      <c r="AK2">
        <f>(AJ2/AJ7)*100</f>
        <v>1.3029315960912053</v>
      </c>
      <c r="AL2">
        <f>(12/200)</f>
        <v>0.06</v>
      </c>
      <c r="AN2">
        <v>25</v>
      </c>
      <c r="AO2">
        <v>10</v>
      </c>
      <c r="AP2">
        <v>26</v>
      </c>
      <c r="AQ2">
        <v>4</v>
      </c>
      <c r="AR2">
        <v>3</v>
      </c>
      <c r="AT2">
        <f>(($AO$3-$AN$2)/($AN$3-$AN$2))</f>
        <v>0.5161290322580645</v>
      </c>
      <c r="AU2">
        <f>(($AP$2-$AN$2)/($AN$3-$AN$2))</f>
        <v>3.2258064516129031E-2</v>
      </c>
      <c r="AV2">
        <f>(($AQ$3-$AN$2)/($AN$3-$AN$2))</f>
        <v>0.64516129032258063</v>
      </c>
      <c r="AW2">
        <f>(($AN$2-$AO$2)/($AO$3-$AO$2))</f>
        <v>0.4838709677419355</v>
      </c>
      <c r="AX2">
        <f>(($AP$2-$AO$2)/($AO$3-$AO$2))</f>
        <v>0.5161290322580645</v>
      </c>
      <c r="AY2">
        <f>(($AQ$3-$AO$3)/($AO$4-$AO$3))</f>
        <v>0.12903225806451613</v>
      </c>
      <c r="AZ2">
        <f>(($AN$3-$AP$2)/($AP$3-$AP$2))</f>
        <v>0.81081081081081086</v>
      </c>
      <c r="BA2">
        <f>(($AO$3-$AP$2)/($AP$3-$AP$2))</f>
        <v>0.40540540540540543</v>
      </c>
      <c r="BB2">
        <f>(($AQ$3-$AP$2)/($AP$3-$AP$2))</f>
        <v>0.51351351351351349</v>
      </c>
      <c r="BC2">
        <f>(($AN$2-$AQ$2)/($AQ$3-$AQ$2))</f>
        <v>0.51219512195121952</v>
      </c>
      <c r="BD2">
        <f>(($AO$2-$AQ$2)/($AQ$3-$AQ$2))</f>
        <v>0.14634146341463414</v>
      </c>
      <c r="BE2">
        <f>(($AP$2-$AQ$2)/($AQ$3-$AQ$2))</f>
        <v>0.53658536585365857</v>
      </c>
      <c r="BG2" t="s">
        <v>22</v>
      </c>
      <c r="BH2">
        <v>3</v>
      </c>
      <c r="BI2">
        <f>($BH$6-$BH$3)/200</f>
        <v>0.11</v>
      </c>
      <c r="BJ2">
        <f>($BH$50-$BH$2)/200</f>
        <v>1.7150000000000001</v>
      </c>
      <c r="BK2">
        <f>SUM($BJ:$BJ)</f>
        <v>4.6549999999999994</v>
      </c>
      <c r="BL2" t="s">
        <v>30</v>
      </c>
      <c r="BM2">
        <f>AVERAGE($BI:$BI)</f>
        <v>0.10409448818897639</v>
      </c>
      <c r="BN2">
        <f>BK4/BK2</f>
        <v>27.282491944146084</v>
      </c>
      <c r="BQ2">
        <f>1-(($AO$3-$AN$2)/($AN$3-$AN$2))</f>
        <v>0.4838709677419355</v>
      </c>
      <c r="BR2">
        <f>(($AP$2-$AN$2)/($AN$3-$AN$2))</f>
        <v>3.2258064516129031E-2</v>
      </c>
      <c r="BS2">
        <f>1-(($AQ$3-$AN$2)/($AN$3-$AN$2))</f>
        <v>0.35483870967741937</v>
      </c>
      <c r="BT2">
        <f>(($AN$2-$AO$2)/($AO$3-$AO$2))</f>
        <v>0.4838709677419355</v>
      </c>
      <c r="BU2">
        <f>1-(($AP$2-$AO$2)/($AO$3-$AO$2))</f>
        <v>0.4838709677419355</v>
      </c>
      <c r="BV2">
        <f>(($AQ$3-$AO$3)/($AO$4-$AO$3))</f>
        <v>0.12903225806451613</v>
      </c>
      <c r="BW2">
        <f>1-(($AN$3-$AP$2)/($AP$3-$AP$2))</f>
        <v>0.18918918918918914</v>
      </c>
      <c r="BX2">
        <f>(($AO$3-$AP$2)/($AP$3-$AP$2))</f>
        <v>0.40540540540540543</v>
      </c>
      <c r="BY2">
        <f>1-(($AQ$3-$AP$2)/($AP$3-$AP$2))</f>
        <v>0.48648648648648651</v>
      </c>
      <c r="BZ2">
        <f>1-(($AN$2-$AQ$2)/($AQ$3-$AQ$2))</f>
        <v>0.48780487804878048</v>
      </c>
      <c r="CA2">
        <f>(($AO$2-$AQ$2)/($AQ$3-$AQ$2))</f>
        <v>0.14634146341463414</v>
      </c>
      <c r="CB2">
        <f>1-(($AP$2-$AQ$2)/($AQ$3-$AQ$2))</f>
        <v>0.46341463414634143</v>
      </c>
    </row>
    <row r="3" spans="1:80" x14ac:dyDescent="0.25">
      <c r="A3">
        <v>2</v>
      </c>
      <c r="Q3" t="str">
        <f t="shared" si="0"/>
        <v/>
      </c>
      <c r="R3">
        <v>4</v>
      </c>
      <c r="T3" t="s">
        <v>281</v>
      </c>
      <c r="U3">
        <v>44</v>
      </c>
      <c r="V3">
        <f t="shared" ref="V3:V9" si="1" xml:space="preserve"> (U3/U$2)*100</f>
        <v>34.645669291338585</v>
      </c>
      <c r="X3" t="s">
        <v>277</v>
      </c>
      <c r="Y3" t="s">
        <v>260</v>
      </c>
      <c r="Z3" t="s">
        <v>247</v>
      </c>
      <c r="AB3" t="s">
        <v>276</v>
      </c>
      <c r="AC3" t="str">
        <f>CONCATENATE($R3,$R4,$R5,$R6)</f>
        <v>4213</v>
      </c>
      <c r="AD3" t="s">
        <v>247</v>
      </c>
      <c r="AF3" t="s">
        <v>249</v>
      </c>
      <c r="AI3" t="s">
        <v>207</v>
      </c>
      <c r="AJ3">
        <f>COUNTIF($P:$P,1)</f>
        <v>69</v>
      </c>
      <c r="AK3">
        <f>(AJ3/AJ7)*100</f>
        <v>7.4918566775244306</v>
      </c>
      <c r="AL3">
        <f>(69/200)</f>
        <v>0.34499999999999997</v>
      </c>
      <c r="AN3">
        <v>56</v>
      </c>
      <c r="AO3">
        <v>41</v>
      </c>
      <c r="AP3">
        <v>63</v>
      </c>
      <c r="AQ3">
        <v>45</v>
      </c>
      <c r="AR3">
        <v>346</v>
      </c>
      <c r="AT3">
        <f>(($AO$4-$AN$3)/($AN$4-$AN$3))</f>
        <v>0.5161290322580645</v>
      </c>
      <c r="AU3">
        <f>(($AP$3-$AN$3)/($AN$4-$AN$3))</f>
        <v>0.22580645161290322</v>
      </c>
      <c r="AV3">
        <f>(($AQ$4-$AN$3)/($AN$4-$AN$3))</f>
        <v>0.70967741935483875</v>
      </c>
      <c r="AW3">
        <f>(($AN$3-$AO$3)/($AO$4-$AO$3))</f>
        <v>0.4838709677419355</v>
      </c>
      <c r="AX3">
        <f>(($AP$3-$AO$3)/($AO$4-$AO$3))</f>
        <v>0.70967741935483875</v>
      </c>
      <c r="AY3">
        <f>(($AQ$4-$AO$4)/($AO$5-$AO$4))</f>
        <v>0.20689655172413793</v>
      </c>
      <c r="AZ3">
        <f>(($AN$4-$AP$3)/($AP$4-$AP$3))</f>
        <v>0.72727272727272729</v>
      </c>
      <c r="BA3">
        <f>(($AO$4-$AP$3)/($AP$4-$AP$3))</f>
        <v>0.27272727272727271</v>
      </c>
      <c r="BB3">
        <f>(($AQ$4-$AP$3)/($AP$4-$AP$3))</f>
        <v>0.45454545454545453</v>
      </c>
      <c r="BC3">
        <f>(($AN$3-$AQ$3)/($AQ$4-$AQ$3))</f>
        <v>0.33333333333333331</v>
      </c>
      <c r="BD3">
        <f>(($AO$3-$AQ$2)/($AQ$3-$AQ$2))</f>
        <v>0.90243902439024393</v>
      </c>
      <c r="BE3">
        <f>(($AP$3-$AQ$3)/($AQ$4-$AQ$3))</f>
        <v>0.54545454545454541</v>
      </c>
      <c r="BG3">
        <v>4</v>
      </c>
      <c r="BH3">
        <v>4</v>
      </c>
      <c r="BI3">
        <f>($BH$7-$BH$4)/200</f>
        <v>0.155</v>
      </c>
      <c r="BJ3">
        <f>($BH$98-$BH$51)/200</f>
        <v>1.54</v>
      </c>
      <c r="BK3" t="s">
        <v>247</v>
      </c>
      <c r="BL3" t="s">
        <v>31</v>
      </c>
      <c r="BM3">
        <f>STDEV($BI:$BI)</f>
        <v>2.7024513584118306E-2</v>
      </c>
      <c r="BQ3">
        <f>1-(($AO$4-$AN$3)/($AN$4-$AN$3))</f>
        <v>0.4838709677419355</v>
      </c>
      <c r="BR3">
        <f>(($AP$3-$AN$3)/($AN$4-$AN$3))</f>
        <v>0.22580645161290322</v>
      </c>
      <c r="BS3">
        <f>1-(($AQ$4-$AN$3)/($AN$4-$AN$3))</f>
        <v>0.29032258064516125</v>
      </c>
      <c r="BT3">
        <f>(($AN$3-$AO$3)/($AO$4-$AO$3))</f>
        <v>0.4838709677419355</v>
      </c>
      <c r="BU3">
        <f>1-(($AP$3-$AO$3)/($AO$4-$AO$3))</f>
        <v>0.29032258064516125</v>
      </c>
      <c r="BV3">
        <f>(($AQ$4-$AO$4)/($AO$5-$AO$4))</f>
        <v>0.20689655172413793</v>
      </c>
      <c r="BW3">
        <f>1-(($AN$4-$AP$3)/($AP$4-$AP$3))</f>
        <v>0.27272727272727271</v>
      </c>
      <c r="BX3">
        <f>(($AO$4-$AP$3)/($AP$4-$AP$3))</f>
        <v>0.27272727272727271</v>
      </c>
      <c r="BY3">
        <f>(($AQ$4-$AP$3)/($AP$4-$AP$3))</f>
        <v>0.45454545454545453</v>
      </c>
      <c r="BZ3">
        <f>(($AN$3-$AQ$3)/($AQ$4-$AQ$3))</f>
        <v>0.33333333333333331</v>
      </c>
      <c r="CA3">
        <f>1-(($AO$3-$AQ$2)/($AQ$3-$AQ$2))</f>
        <v>9.7560975609756073E-2</v>
      </c>
      <c r="CB3">
        <f>1-(($AP$3-$AQ$3)/($AQ$4-$AQ$3))</f>
        <v>0.45454545454545459</v>
      </c>
    </row>
    <row r="4" spans="1:80" x14ac:dyDescent="0.25">
      <c r="A4">
        <v>3</v>
      </c>
      <c r="J4">
        <v>236.19093799999999</v>
      </c>
      <c r="K4" t="s">
        <v>22</v>
      </c>
      <c r="Q4" t="str">
        <f t="shared" si="0"/>
        <v/>
      </c>
      <c r="R4">
        <v>2</v>
      </c>
      <c r="T4" t="s">
        <v>282</v>
      </c>
      <c r="U4">
        <v>34</v>
      </c>
      <c r="V4">
        <f t="shared" si="1"/>
        <v>26.771653543307089</v>
      </c>
      <c r="X4" t="s">
        <v>278</v>
      </c>
      <c r="Y4" t="s">
        <v>261</v>
      </c>
      <c r="Z4">
        <v>127</v>
      </c>
      <c r="AD4">
        <f>COUNTIF($R:$R,"1")+COUNTIF($R:$R,"2")+COUNTIF($R:$R,"3")+COUNTIF($R:$R,"4")+COUNTIF($R:$R,"3D")+COUNTIF($R:$R,"4D")</f>
        <v>136</v>
      </c>
      <c r="AF4">
        <f>(AF$10/(AF$8+AF$10))*100</f>
        <v>0</v>
      </c>
      <c r="AI4" t="s">
        <v>208</v>
      </c>
      <c r="AJ4">
        <f>COUNTIF($P:$P,2)</f>
        <v>758</v>
      </c>
      <c r="AK4">
        <f>(AJ4/AJ7)*100</f>
        <v>82.301845819761127</v>
      </c>
      <c r="AL4">
        <f>(758/200)</f>
        <v>3.79</v>
      </c>
      <c r="AN4">
        <v>87</v>
      </c>
      <c r="AO4">
        <v>72</v>
      </c>
      <c r="AP4">
        <v>96</v>
      </c>
      <c r="AQ4">
        <v>78</v>
      </c>
      <c r="AR4">
        <v>348</v>
      </c>
      <c r="AT4">
        <f>(($AO$5-$AN$4)/($AN$5-$AN$4))</f>
        <v>0.5</v>
      </c>
      <c r="AU4">
        <f>(($AP$4-$AN$4)/($AN$5-$AN$4))</f>
        <v>0.32142857142857145</v>
      </c>
      <c r="AV4">
        <f>(($AQ$5-$AN$4)/($AN$5-$AN$4))</f>
        <v>0.75</v>
      </c>
      <c r="AW4">
        <f>(($AN$4-$AO$4)/($AO$5-$AO$4))</f>
        <v>0.51724137931034486</v>
      </c>
      <c r="AX4">
        <f>(($AP$4-$AO$4)/($AO$5-$AO$4))</f>
        <v>0.82758620689655171</v>
      </c>
      <c r="AY4">
        <f>(($AQ$5-$AO$5)/($AO$6-$AO$5))</f>
        <v>0.2413793103448276</v>
      </c>
      <c r="AZ4">
        <f>(($AN$5-$AP$4)/($AP$5-$AP$4))</f>
        <v>0.61290322580645162</v>
      </c>
      <c r="BA4">
        <f>(($AO$5-$AP$4)/($AP$5-$AP$4))</f>
        <v>0.16129032258064516</v>
      </c>
      <c r="BB4">
        <f>(($AQ$5-$AP$4)/($AP$5-$AP$4))</f>
        <v>0.38709677419354838</v>
      </c>
      <c r="BC4">
        <f>(($AN$4-$AQ$4)/($AQ$5-$AQ$4))</f>
        <v>0.3</v>
      </c>
      <c r="BD4">
        <f>(($AO$4-$AQ$3)/($AQ$4-$AQ$3))</f>
        <v>0.81818181818181823</v>
      </c>
      <c r="BE4">
        <f>(($AP$4-$AQ$4)/($AQ$5-$AQ$4))</f>
        <v>0.6</v>
      </c>
      <c r="BG4">
        <v>2</v>
      </c>
      <c r="BH4">
        <v>10</v>
      </c>
      <c r="BI4">
        <f>($BH$8-$BH$5)/200</f>
        <v>0.1</v>
      </c>
      <c r="BJ4">
        <f>($BH$143-$BH$99)/200</f>
        <v>1.4</v>
      </c>
      <c r="BK4">
        <f>COUNTA($Y:$Y)-1</f>
        <v>127</v>
      </c>
      <c r="BQ4">
        <f>(($AO$5-$AN$4)/($AN$5-$AN$4))</f>
        <v>0.5</v>
      </c>
      <c r="BR4">
        <f>(($AP$4-$AN$4)/($AN$5-$AN$4))</f>
        <v>0.32142857142857145</v>
      </c>
      <c r="BS4">
        <f>1-(($AQ$5-$AN$4)/($AN$5-$AN$4))</f>
        <v>0.25</v>
      </c>
      <c r="BT4">
        <f>1-(($AN$4-$AO$4)/($AO$5-$AO$4))</f>
        <v>0.48275862068965514</v>
      </c>
      <c r="BU4">
        <f>1-(($AP$4-$AO$4)/($AO$5-$AO$4))</f>
        <v>0.17241379310344829</v>
      </c>
      <c r="BV4">
        <f>(($AQ$5-$AO$5)/($AO$6-$AO$5))</f>
        <v>0.2413793103448276</v>
      </c>
      <c r="BW4">
        <f>1-(($AN$5-$AP$4)/($AP$5-$AP$4))</f>
        <v>0.38709677419354838</v>
      </c>
      <c r="BX4">
        <f>(($AO$5-$AP$4)/($AP$5-$AP$4))</f>
        <v>0.16129032258064516</v>
      </c>
      <c r="BY4">
        <f>(($AQ$5-$AP$4)/($AP$5-$AP$4))</f>
        <v>0.38709677419354838</v>
      </c>
      <c r="BZ4">
        <f>(($AN$4-$AQ$4)/($AQ$5-$AQ$4))</f>
        <v>0.3</v>
      </c>
      <c r="CA4">
        <f>1-(($AO$4-$AQ$3)/($AQ$4-$AQ$3))</f>
        <v>0.18181818181818177</v>
      </c>
      <c r="CB4">
        <f>1-(($AP$4-$AQ$4)/($AQ$5-$AQ$4))</f>
        <v>0.4</v>
      </c>
    </row>
    <row r="5" spans="1:80" x14ac:dyDescent="0.25">
      <c r="A5">
        <v>4</v>
      </c>
      <c r="H5">
        <v>260.904583</v>
      </c>
      <c r="I5" s="2">
        <v>4</v>
      </c>
      <c r="Q5" t="str">
        <f t="shared" si="0"/>
        <v>4</v>
      </c>
      <c r="R5">
        <v>1</v>
      </c>
      <c r="T5" t="s">
        <v>283</v>
      </c>
      <c r="U5">
        <v>0</v>
      </c>
      <c r="V5">
        <f t="shared" si="1"/>
        <v>0</v>
      </c>
      <c r="X5" t="s">
        <v>278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78</v>
      </c>
      <c r="AK5">
        <f>(AJ5/AJ7)*100</f>
        <v>8.4690553745928341</v>
      </c>
      <c r="AL5">
        <f>(78/200)</f>
        <v>0.39</v>
      </c>
      <c r="AN5">
        <v>115</v>
      </c>
      <c r="AO5">
        <v>101</v>
      </c>
      <c r="AP5">
        <v>127</v>
      </c>
      <c r="AQ5">
        <v>108</v>
      </c>
      <c r="AR5">
        <v>656</v>
      </c>
      <c r="AT5">
        <f>(($AO$6-$AN$5)/($AN$6-$AN$5))</f>
        <v>0.51724137931034486</v>
      </c>
      <c r="AU5">
        <f>(($AP$5-$AN$5)/($AN$6-$AN$5))</f>
        <v>0.41379310344827586</v>
      </c>
      <c r="AV5">
        <f>(($AQ$6-$AN$5)/($AN$6-$AN$5))</f>
        <v>0.93103448275862066</v>
      </c>
      <c r="AW5">
        <f>(($AN$5-$AO$5)/($AO$6-$AO$5))</f>
        <v>0.48275862068965519</v>
      </c>
      <c r="AX5">
        <f>(($AP$5-$AO$5)/($AO$6-$AO$5))</f>
        <v>0.89655172413793105</v>
      </c>
      <c r="AY5">
        <f>(($AQ$6-$AO$6)/($AO$7-$AO$6))</f>
        <v>0.41379310344827586</v>
      </c>
      <c r="AZ5">
        <f>(($AN$6-$AP$5)/($AP$6-$AP$5))</f>
        <v>0.53125</v>
      </c>
      <c r="BA5">
        <f>(($AO$6-$AP$5)/($AP$6-$AP$5))</f>
        <v>9.375E-2</v>
      </c>
      <c r="BB5">
        <f>(($AQ$6-$AP$5)/($AP$6-$AP$5))</f>
        <v>0.46875</v>
      </c>
      <c r="BC5">
        <f>(($AN$5-$AQ$5)/($AQ$6-$AQ$5))</f>
        <v>0.20588235294117646</v>
      </c>
      <c r="BD5">
        <f>(($AO$5-$AQ$4)/($AQ$5-$AQ$4))</f>
        <v>0.76666666666666672</v>
      </c>
      <c r="BE5">
        <f>(($AP$5-$AQ$5)/($AQ$6-$AQ$5))</f>
        <v>0.55882352941176472</v>
      </c>
      <c r="BG5">
        <v>1</v>
      </c>
      <c r="BH5">
        <v>25</v>
      </c>
      <c r="BI5">
        <f>($BH$9-$BH$6)/200</f>
        <v>0.15</v>
      </c>
      <c r="BQ5">
        <f>1-(($AO$6-$AN$5)/($AN$6-$AN$5))</f>
        <v>0.48275862068965514</v>
      </c>
      <c r="BR5">
        <f>(($AP$5-$AN$5)/($AN$6-$AN$5))</f>
        <v>0.41379310344827586</v>
      </c>
      <c r="BS5">
        <f>1-(($AQ$6-$AN$5)/($AN$6-$AN$5))</f>
        <v>6.8965517241379337E-2</v>
      </c>
      <c r="BT5">
        <f>(($AN$5-$AO$5)/($AO$6-$AO$5))</f>
        <v>0.48275862068965519</v>
      </c>
      <c r="BU5">
        <f>1-(($AP$5-$AO$5)/($AO$6-$AO$5))</f>
        <v>0.10344827586206895</v>
      </c>
      <c r="BV5">
        <f>(($AQ$6-$AO$6)/($AO$7-$AO$6))</f>
        <v>0.41379310344827586</v>
      </c>
      <c r="BW5">
        <f>1-(($AN$6-$AP$5)/($AP$6-$AP$5))</f>
        <v>0.46875</v>
      </c>
      <c r="BX5">
        <f>(($AO$6-$AP$5)/($AP$6-$AP$5))</f>
        <v>9.375E-2</v>
      </c>
      <c r="BY5">
        <f>(($AQ$6-$AP$5)/($AP$6-$AP$5))</f>
        <v>0.46875</v>
      </c>
      <c r="BZ5">
        <f>(($AN$5-$AQ$5)/($AQ$6-$AQ$5))</f>
        <v>0.20588235294117646</v>
      </c>
      <c r="CA5">
        <f>1-(($AO$5-$AQ$4)/($AQ$5-$AQ$4))</f>
        <v>0.23333333333333328</v>
      </c>
      <c r="CB5">
        <f>1-(($AP$5-$AQ$5)/($AQ$6-$AQ$5))</f>
        <v>0.44117647058823528</v>
      </c>
    </row>
    <row r="6" spans="1:80" x14ac:dyDescent="0.25">
      <c r="A6">
        <v>5</v>
      </c>
      <c r="H6">
        <v>260.904583</v>
      </c>
      <c r="I6" s="2">
        <v>4</v>
      </c>
      <c r="Q6" t="str">
        <f t="shared" si="0"/>
        <v>4</v>
      </c>
      <c r="R6">
        <v>3</v>
      </c>
      <c r="T6" t="s">
        <v>284</v>
      </c>
      <c r="U6">
        <v>0</v>
      </c>
      <c r="V6">
        <f t="shared" si="1"/>
        <v>0</v>
      </c>
      <c r="X6" t="s">
        <v>278</v>
      </c>
      <c r="Y6" t="s">
        <v>263</v>
      </c>
      <c r="Z6">
        <v>115</v>
      </c>
      <c r="AD6">
        <v>128</v>
      </c>
      <c r="AF6">
        <f>COUNTIF($R:$R,1)+COUNTIF($R:$R,2)</f>
        <v>69</v>
      </c>
      <c r="AI6" t="s">
        <v>210</v>
      </c>
      <c r="AJ6">
        <f>COUNTIF($P:$P,4)</f>
        <v>4</v>
      </c>
      <c r="AK6">
        <f>(AJ6/AJ7)*100</f>
        <v>0.43431053203040176</v>
      </c>
      <c r="AL6">
        <f>(4/200)</f>
        <v>0.02</v>
      </c>
      <c r="AN6">
        <v>144</v>
      </c>
      <c r="AO6">
        <v>130</v>
      </c>
      <c r="AP6">
        <v>159</v>
      </c>
      <c r="AQ6">
        <v>142</v>
      </c>
      <c r="AR6">
        <v>658</v>
      </c>
      <c r="AT6">
        <f>(($AO$7-$AN$6)/($AN$7-$AN$6))</f>
        <v>0.5</v>
      </c>
      <c r="AU6">
        <f>(($AP$6-$AN$6)/($AN$7-$AN$6))</f>
        <v>0.5</v>
      </c>
      <c r="AV6">
        <f>(($AQ$7-$AN$6)/($AN$7-$AN$6))</f>
        <v>0.93333333333333335</v>
      </c>
      <c r="AW6">
        <f>(($AN$6-$AO$6)/($AO$7-$AO$6))</f>
        <v>0.48275862068965519</v>
      </c>
      <c r="AX6">
        <f>(($AP$6-$AO$7)/($AO$8-$AO$7))</f>
        <v>0</v>
      </c>
      <c r="AY6">
        <f>(($AQ$7-$AO$7)/($AO$8-$AO$7))</f>
        <v>0.4642857142857143</v>
      </c>
      <c r="AZ6">
        <f>(($AN$7-$AP$6)/($AP$7-$AP$6))</f>
        <v>0.46875</v>
      </c>
      <c r="BA6">
        <f>(($AO$7-$AP$6)/($AP$7-$AP$6))</f>
        <v>0</v>
      </c>
      <c r="BB6">
        <f>(($AQ$7-$AP$6)/($AP$7-$AP$6))</f>
        <v>0.40625</v>
      </c>
      <c r="BC6">
        <f>(($AN$6-$AQ$6)/($AQ$7-$AQ$6))</f>
        <v>6.6666666666666666E-2</v>
      </c>
      <c r="BD6">
        <f>(($AO$6-$AQ$5)/($AQ$6-$AQ$5))</f>
        <v>0.6470588235294118</v>
      </c>
      <c r="BE6">
        <f>(($AP$6-$AQ$6)/($AQ$7-$AQ$6))</f>
        <v>0.56666666666666665</v>
      </c>
      <c r="BG6">
        <v>3</v>
      </c>
      <c r="BH6">
        <v>26</v>
      </c>
      <c r="BI6">
        <f>($BH$10-$BH$7)/200</f>
        <v>0.11</v>
      </c>
      <c r="BQ6">
        <f>(($AO$7-$AN$6)/($AN$7-$AN$6))</f>
        <v>0.5</v>
      </c>
      <c r="BR6">
        <f>(($AP$6-$AN$6)/($AN$7-$AN$6))</f>
        <v>0.5</v>
      </c>
      <c r="BS6">
        <f>1-(($AQ$7-$AN$6)/($AN$7-$AN$6))</f>
        <v>6.6666666666666652E-2</v>
      </c>
      <c r="BT6">
        <f>(($AN$6-$AO$6)/($AO$7-$AO$6))</f>
        <v>0.48275862068965519</v>
      </c>
      <c r="BU6">
        <f>(($AP$6-$AO$7)/($AO$8-$AO$7))</f>
        <v>0</v>
      </c>
      <c r="BV6">
        <f>(($AQ$7-$AO$7)/($AO$8-$AO$7))</f>
        <v>0.4642857142857143</v>
      </c>
      <c r="BW6">
        <f>(($AN$7-$AP$6)/($AP$7-$AP$6))</f>
        <v>0.46875</v>
      </c>
      <c r="BX6">
        <f>(($AO$7-$AP$6)/($AP$7-$AP$6))</f>
        <v>0</v>
      </c>
      <c r="BY6">
        <f>(($AQ$7-$AP$6)/($AP$7-$AP$6))</f>
        <v>0.40625</v>
      </c>
      <c r="BZ6">
        <f>(($AN$6-$AQ$6)/($AQ$7-$AQ$6))</f>
        <v>6.6666666666666666E-2</v>
      </c>
      <c r="CA6">
        <f>1-(($AO$6-$AQ$5)/($AQ$6-$AQ$5))</f>
        <v>0.3529411764705882</v>
      </c>
      <c r="CB6">
        <f>1-(($AP$6-$AQ$6)/($AQ$7-$AQ$6))</f>
        <v>0.43333333333333335</v>
      </c>
    </row>
    <row r="7" spans="1:80" x14ac:dyDescent="0.25">
      <c r="A7">
        <v>6</v>
      </c>
      <c r="H7">
        <v>260.90338500000001</v>
      </c>
      <c r="I7" s="2">
        <v>4</v>
      </c>
      <c r="Q7" t="str">
        <f t="shared" si="0"/>
        <v>4</v>
      </c>
      <c r="R7">
        <v>2</v>
      </c>
      <c r="T7" t="s">
        <v>285</v>
      </c>
      <c r="U7">
        <v>36</v>
      </c>
      <c r="V7">
        <f t="shared" si="1"/>
        <v>28.346456692913385</v>
      </c>
      <c r="X7" t="s">
        <v>278</v>
      </c>
      <c r="Y7" t="s">
        <v>264</v>
      </c>
      <c r="AB7" t="s">
        <v>278</v>
      </c>
      <c r="AC7" t="str">
        <f>CONCATENATE($R7,$R8,$R9,$R10)</f>
        <v>2413</v>
      </c>
      <c r="AF7" t="s">
        <v>251</v>
      </c>
      <c r="AI7" t="s">
        <v>211</v>
      </c>
      <c r="AJ7">
        <f>COUNT($P:$P)</f>
        <v>921</v>
      </c>
      <c r="AN7">
        <v>174</v>
      </c>
      <c r="AO7">
        <v>159</v>
      </c>
      <c r="AP7">
        <v>191</v>
      </c>
      <c r="AQ7">
        <v>172</v>
      </c>
      <c r="AR7">
        <v>938</v>
      </c>
      <c r="AT7">
        <f>(($AO$8-$AN$7)/($AN$8-$AN$7))</f>
        <v>0.43333333333333335</v>
      </c>
      <c r="AU7">
        <f>(($AP$7-$AN$7)/($AN$8-$AN$7))</f>
        <v>0.56666666666666665</v>
      </c>
      <c r="AV7">
        <f>(($AQ$8-$AN$7)/($AN$8-$AN$7))</f>
        <v>0.8666666666666667</v>
      </c>
      <c r="AW7">
        <f>(($AN$7-$AO$7)/($AO$8-$AO$7))</f>
        <v>0.5357142857142857</v>
      </c>
      <c r="AX7">
        <f>(($AP$7-$AO$8)/($AO$9-$AO$8))</f>
        <v>0.12903225806451613</v>
      </c>
      <c r="AY7">
        <f>(($AQ$8-$AO$8)/($AO$9-$AO$8))</f>
        <v>0.41935483870967744</v>
      </c>
      <c r="AZ7">
        <f>(($AN$8-$AP$7)/($AP$8-$AP$7))</f>
        <v>0.4642857142857143</v>
      </c>
      <c r="BA7">
        <f>(($AO$8-$AP$6)/($AP$7-$AP$6))</f>
        <v>0.875</v>
      </c>
      <c r="BB7">
        <f>(($AQ$8-$AP$7)/($AP$8-$AP$7))</f>
        <v>0.32142857142857145</v>
      </c>
      <c r="BC7">
        <f>(($AN$7-$AQ$7)/($AQ$8-$AQ$7))</f>
        <v>7.1428571428571425E-2</v>
      </c>
      <c r="BD7">
        <f>(($AO$7-$AQ$6)/($AQ$7-$AQ$6))</f>
        <v>0.56666666666666665</v>
      </c>
      <c r="BE7">
        <f>(($AP$7-$AQ$7)/($AQ$8-$AQ$7))</f>
        <v>0.6785714285714286</v>
      </c>
      <c r="BG7">
        <v>2</v>
      </c>
      <c r="BH7">
        <v>41</v>
      </c>
      <c r="BI7">
        <f>($BH$11-$BH$8)/200</f>
        <v>0.13500000000000001</v>
      </c>
      <c r="BQ7">
        <f>(($AO$8-$AN$7)/($AN$8-$AN$7))</f>
        <v>0.43333333333333335</v>
      </c>
      <c r="BR7">
        <f>1-(($AP$7-$AN$7)/($AN$8-$AN$7))</f>
        <v>0.43333333333333335</v>
      </c>
      <c r="BS7">
        <f>1-(($AQ$8-$AN$7)/($AN$8-$AN$7))</f>
        <v>0.1333333333333333</v>
      </c>
      <c r="BT7">
        <f>1-(($AN$7-$AO$7)/($AO$8-$AO$7))</f>
        <v>0.4642857142857143</v>
      </c>
      <c r="BU7">
        <f>(($AP$7-$AO$8)/($AO$9-$AO$8))</f>
        <v>0.12903225806451613</v>
      </c>
      <c r="BV7">
        <f>(($AQ$8-$AO$8)/($AO$9-$AO$8))</f>
        <v>0.41935483870967744</v>
      </c>
      <c r="BW7">
        <f>(($AN$8-$AP$7)/($AP$8-$AP$7))</f>
        <v>0.4642857142857143</v>
      </c>
      <c r="BX7">
        <f>1-(($AO$8-$AP$6)/($AP$7-$AP$6))</f>
        <v>0.125</v>
      </c>
      <c r="BY7">
        <f>(($AQ$8-$AP$7)/($AP$8-$AP$7))</f>
        <v>0.32142857142857145</v>
      </c>
      <c r="BZ7">
        <f>(($AN$7-$AQ$7)/($AQ$8-$AQ$7))</f>
        <v>7.1428571428571425E-2</v>
      </c>
      <c r="CA7">
        <f>1-(($AO$7-$AQ$6)/($AQ$7-$AQ$6))</f>
        <v>0.43333333333333335</v>
      </c>
      <c r="CB7">
        <f>1-(($AP$7-$AQ$7)/($AQ$8-$AQ$7))</f>
        <v>0.3214285714285714</v>
      </c>
    </row>
    <row r="8" spans="1:80" x14ac:dyDescent="0.25">
      <c r="A8">
        <v>7</v>
      </c>
      <c r="H8">
        <v>260.90338500000001</v>
      </c>
      <c r="I8" s="2">
        <v>4</v>
      </c>
      <c r="Q8" t="str">
        <f t="shared" si="0"/>
        <v>4</v>
      </c>
      <c r="R8">
        <v>4</v>
      </c>
      <c r="T8" t="s">
        <v>286</v>
      </c>
      <c r="U8">
        <v>1</v>
      </c>
      <c r="V8">
        <f t="shared" si="1"/>
        <v>0.78740157480314954</v>
      </c>
      <c r="X8" t="s">
        <v>278</v>
      </c>
      <c r="Y8" t="s">
        <v>261</v>
      </c>
      <c r="AF8">
        <f>COUNTIF($R:$R,3)+COUNTIF($R:$R,4)</f>
        <v>67</v>
      </c>
      <c r="AN8">
        <v>204</v>
      </c>
      <c r="AO8">
        <v>187</v>
      </c>
      <c r="AP8">
        <v>219</v>
      </c>
      <c r="AQ8">
        <v>200</v>
      </c>
      <c r="AT8">
        <f>(($AO$9-$AN$8)/($AN$9-$AN$8))</f>
        <v>0.5</v>
      </c>
      <c r="AU8">
        <f>(($AP$8-$AN$8)/($AN$9-$AN$8))</f>
        <v>0.5357142857142857</v>
      </c>
      <c r="AV8">
        <f>(($AQ$9-$AN$9)/($AN$10-$AN$9))</f>
        <v>3.4482758620689655E-2</v>
      </c>
      <c r="AW8">
        <f>(($AN$8-$AO$8)/($AO$9-$AO$8))</f>
        <v>0.54838709677419351</v>
      </c>
      <c r="AX8">
        <f>(($AP$8-$AO$9)/($AO$10-$AO$9))</f>
        <v>3.4482758620689655E-2</v>
      </c>
      <c r="AY8">
        <f>(($AQ$9-$AO$9)/($AO$10-$AO$9))</f>
        <v>0.51724137931034486</v>
      </c>
      <c r="AZ8">
        <f>(($AN$9-$AP$8)/($AP$9-$AP$8))</f>
        <v>0.44827586206896552</v>
      </c>
      <c r="BA8">
        <f>(($AO$9-$AP$7)/($AP$8-$AP$7))</f>
        <v>0.9642857142857143</v>
      </c>
      <c r="BB8">
        <f>(($AQ$9-$AP$8)/($AP$9-$AP$8))</f>
        <v>0.48275862068965519</v>
      </c>
      <c r="BC8">
        <f>(($AN$8-$AQ$8)/($AQ$9-$AQ$8))</f>
        <v>0.12121212121212122</v>
      </c>
      <c r="BD8">
        <f>(($AO$8-$AQ$7)/($AQ$8-$AQ$7))</f>
        <v>0.5357142857142857</v>
      </c>
      <c r="BE8">
        <f>(($AP$8-$AQ$8)/($AQ$9-$AQ$8))</f>
        <v>0.5757575757575758</v>
      </c>
      <c r="BG8">
        <v>4</v>
      </c>
      <c r="BH8">
        <v>45</v>
      </c>
      <c r="BI8">
        <f>($BH$12-$BH$9)/200</f>
        <v>0.11</v>
      </c>
      <c r="BQ8">
        <f>(($AO$9-$AN$8)/($AN$9-$AN$8))</f>
        <v>0.5</v>
      </c>
      <c r="BR8">
        <f>1-(($AP$8-$AN$8)/($AN$9-$AN$8))</f>
        <v>0.4642857142857143</v>
      </c>
      <c r="BS8">
        <f>(($AQ$9-$AN$9)/($AN$10-$AN$9))</f>
        <v>3.4482758620689655E-2</v>
      </c>
      <c r="BT8">
        <f>1-(($AN$8-$AO$8)/($AO$9-$AO$8))</f>
        <v>0.45161290322580649</v>
      </c>
      <c r="BU8">
        <f>(($AP$8-$AO$9)/($AO$10-$AO$9))</f>
        <v>3.4482758620689655E-2</v>
      </c>
      <c r="BV8">
        <f>1-(($AQ$9-$AO$9)/($AO$10-$AO$9))</f>
        <v>0.48275862068965514</v>
      </c>
      <c r="BW8">
        <f>(($AN$9-$AP$8)/($AP$9-$AP$8))</f>
        <v>0.44827586206896552</v>
      </c>
      <c r="BX8">
        <f>1-(($AO$9-$AP$7)/($AP$8-$AP$7))</f>
        <v>3.5714285714285698E-2</v>
      </c>
      <c r="BY8">
        <f>(($AQ$9-$AP$8)/($AP$9-$AP$8))</f>
        <v>0.48275862068965519</v>
      </c>
      <c r="BZ8">
        <f>(($AN$8-$AQ$8)/($AQ$9-$AQ$8))</f>
        <v>0.12121212121212122</v>
      </c>
      <c r="CA8">
        <f>1-(($AO$8-$AQ$7)/($AQ$8-$AQ$7))</f>
        <v>0.4642857142857143</v>
      </c>
      <c r="CB8">
        <f>1-(($AP$8-$AQ$8)/($AQ$9-$AQ$8))</f>
        <v>0.4242424242424242</v>
      </c>
    </row>
    <row r="9" spans="1:80" x14ac:dyDescent="0.25">
      <c r="A9">
        <v>8</v>
      </c>
      <c r="H9">
        <v>260.90338500000001</v>
      </c>
      <c r="I9" s="2">
        <v>4</v>
      </c>
      <c r="Q9" t="str">
        <f t="shared" si="0"/>
        <v>4</v>
      </c>
      <c r="R9">
        <v>1</v>
      </c>
      <c r="T9" t="s">
        <v>277</v>
      </c>
      <c r="U9">
        <v>12</v>
      </c>
      <c r="V9">
        <f t="shared" si="1"/>
        <v>9.4488188976377945</v>
      </c>
      <c r="X9" t="s">
        <v>278</v>
      </c>
      <c r="Y9" t="s">
        <v>262</v>
      </c>
      <c r="AF9" t="s">
        <v>252</v>
      </c>
      <c r="AN9">
        <v>232</v>
      </c>
      <c r="AO9">
        <v>218</v>
      </c>
      <c r="AP9">
        <v>248</v>
      </c>
      <c r="AQ9">
        <v>233</v>
      </c>
      <c r="AT9">
        <f>(($AO$10-$AN$9)/($AN$10-$AN$9))</f>
        <v>0.51724137931034486</v>
      </c>
      <c r="AU9">
        <f>(($AP$9-$AN$9)/($AN$10-$AN$9))</f>
        <v>0.55172413793103448</v>
      </c>
      <c r="AV9">
        <f>(($AQ$10-$AN$10)/($AN$11-$AN$10))</f>
        <v>0</v>
      </c>
      <c r="AW9">
        <f>(($AN$9-$AO$9)/($AO$10-$AO$9))</f>
        <v>0.48275862068965519</v>
      </c>
      <c r="AX9">
        <f>(($AP$9-$AO$10)/($AO$11-$AO$10))</f>
        <v>3.4482758620689655E-2</v>
      </c>
      <c r="AY9">
        <f>(($AQ$10-$AO$10)/($AO$11-$AO$10))</f>
        <v>0.48275862068965519</v>
      </c>
      <c r="AZ9">
        <f>(($AN$10-$AP$9)/($AP$10-$AP$9))</f>
        <v>0.41935483870967744</v>
      </c>
      <c r="BA9">
        <f>(($AO$10-$AP$8)/($AP$9-$AP$8))</f>
        <v>0.96551724137931039</v>
      </c>
      <c r="BB9">
        <f>(($AQ$10-$AP$9)/($AP$10-$AP$9))</f>
        <v>0.41935483870967744</v>
      </c>
      <c r="BC9">
        <f>(($AN$9-$AQ$8)/($AQ$9-$AQ$8))</f>
        <v>0.96969696969696972</v>
      </c>
      <c r="BD9">
        <f>(($AO$9-$AQ$8)/($AQ$9-$AQ$8))</f>
        <v>0.54545454545454541</v>
      </c>
      <c r="BE9">
        <f>(($AP$9-$AQ$9)/($AQ$10-$AQ$9))</f>
        <v>0.5357142857142857</v>
      </c>
      <c r="BG9">
        <v>1</v>
      </c>
      <c r="BH9">
        <v>56</v>
      </c>
      <c r="BI9">
        <f>($BH$13-$BH$10)/200</f>
        <v>0.12</v>
      </c>
      <c r="BQ9">
        <f>1-(($AO$10-$AN$9)/($AN$10-$AN$9))</f>
        <v>0.48275862068965514</v>
      </c>
      <c r="BR9">
        <f>1-(($AP$9-$AN$9)/($AN$10-$AN$9))</f>
        <v>0.44827586206896552</v>
      </c>
      <c r="BS9">
        <f>(($AQ$10-$AN$10)/($AN$11-$AN$10))</f>
        <v>0</v>
      </c>
      <c r="BT9">
        <f>(($AN$9-$AO$9)/($AO$10-$AO$9))</f>
        <v>0.48275862068965519</v>
      </c>
      <c r="BU9">
        <f>(($AP$9-$AO$10)/($AO$11-$AO$10))</f>
        <v>3.4482758620689655E-2</v>
      </c>
      <c r="BV9">
        <f>(($AQ$10-$AO$10)/($AO$11-$AO$10))</f>
        <v>0.48275862068965519</v>
      </c>
      <c r="BW9">
        <f>(($AN$10-$AP$9)/($AP$10-$AP$9))</f>
        <v>0.41935483870967744</v>
      </c>
      <c r="BX9">
        <f>1-(($AO$10-$AP$8)/($AP$9-$AP$8))</f>
        <v>3.4482758620689613E-2</v>
      </c>
      <c r="BY9">
        <f>(($AQ$10-$AP$9)/($AP$10-$AP$9))</f>
        <v>0.41935483870967744</v>
      </c>
      <c r="BZ9">
        <f>1-(($AN$9-$AQ$8)/($AQ$9-$AQ$8))</f>
        <v>3.0303030303030276E-2</v>
      </c>
      <c r="CA9">
        <f>1-(($AO$9-$AQ$8)/($AQ$9-$AQ$8))</f>
        <v>0.45454545454545459</v>
      </c>
      <c r="CB9">
        <f>1-(($AP$9-$AQ$9)/($AQ$10-$AQ$9))</f>
        <v>0.4642857142857143</v>
      </c>
    </row>
    <row r="10" spans="1:80" x14ac:dyDescent="0.25">
      <c r="A10">
        <v>9</v>
      </c>
      <c r="H10">
        <v>260.90338500000001</v>
      </c>
      <c r="I10" s="2">
        <v>4</v>
      </c>
      <c r="Q10" t="str">
        <f t="shared" si="0"/>
        <v>4</v>
      </c>
      <c r="R10">
        <v>3</v>
      </c>
      <c r="X10" t="s">
        <v>278</v>
      </c>
      <c r="Y10" t="s">
        <v>263</v>
      </c>
      <c r="AF10">
        <v>0</v>
      </c>
      <c r="AN10">
        <v>261</v>
      </c>
      <c r="AO10">
        <v>247</v>
      </c>
      <c r="AP10">
        <v>279</v>
      </c>
      <c r="AQ10">
        <v>261</v>
      </c>
      <c r="AT10">
        <f>(($AO$11-$AN$10)/($AN$11-$AN$10))</f>
        <v>0.4838709677419355</v>
      </c>
      <c r="AU10">
        <f>(($AP$10-$AN$10)/($AN$11-$AN$10))</f>
        <v>0.58064516129032262</v>
      </c>
      <c r="AV10">
        <f>(($AQ$11-$AN$10)/($AN$11-$AN$10))</f>
        <v>0.83870967741935487</v>
      </c>
      <c r="AW10">
        <f>(($AN$10-$AO$10)/($AO$11-$AO$10))</f>
        <v>0.48275862068965519</v>
      </c>
      <c r="AX10">
        <f>(($AP$10-$AO$11)/($AO$12-$AO$11))</f>
        <v>0.10344827586206896</v>
      </c>
      <c r="AY10">
        <f>(($AQ$11-$AO$11)/($AO$12-$AO$11))</f>
        <v>0.37931034482758619</v>
      </c>
      <c r="AZ10">
        <f>(($AN$11-$AP$10)/($AP$11-$AP$10))</f>
        <v>0.5</v>
      </c>
      <c r="BA10">
        <f>(($AO$11-$AP$9)/($AP$10-$AP$9))</f>
        <v>0.90322580645161288</v>
      </c>
      <c r="BB10">
        <f>(($AQ$11-$AP$10)/($AP$11-$AP$10))</f>
        <v>0.30769230769230771</v>
      </c>
      <c r="BC10">
        <f>(($AN$10-$AQ$10)/($AQ$11-$AQ$10))</f>
        <v>0</v>
      </c>
      <c r="BD10">
        <f>(($AO$10-$AQ$9)/($AQ$10-$AQ$9))</f>
        <v>0.5</v>
      </c>
      <c r="BE10">
        <f>(($AP$10-$AQ$10)/($AQ$11-$AQ$10))</f>
        <v>0.69230769230769229</v>
      </c>
      <c r="BG10">
        <v>3</v>
      </c>
      <c r="BH10">
        <v>63</v>
      </c>
      <c r="BI10">
        <f>($BH$14-$BH$11)/200</f>
        <v>0.12</v>
      </c>
      <c r="BQ10">
        <f>(($AO$11-$AN$10)/($AN$11-$AN$10))</f>
        <v>0.4838709677419355</v>
      </c>
      <c r="BR10">
        <f>1-(($AP$10-$AN$10)/($AN$11-$AN$10))</f>
        <v>0.41935483870967738</v>
      </c>
      <c r="BS10">
        <f>1-(($AQ$11-$AN$10)/($AN$11-$AN$10))</f>
        <v>0.16129032258064513</v>
      </c>
      <c r="BT10">
        <f>(($AN$10-$AO$10)/($AO$11-$AO$10))</f>
        <v>0.48275862068965519</v>
      </c>
      <c r="BU10">
        <f>(($AP$10-$AO$11)/($AO$12-$AO$11))</f>
        <v>0.10344827586206896</v>
      </c>
      <c r="BV10">
        <f>(($AQ$11-$AO$11)/($AO$12-$AO$11))</f>
        <v>0.37931034482758619</v>
      </c>
      <c r="BW10">
        <f>(($AN$11-$AP$10)/($AP$11-$AP$10))</f>
        <v>0.5</v>
      </c>
      <c r="BX10">
        <f>1-(($AO$11-$AP$9)/($AP$10-$AP$9))</f>
        <v>9.6774193548387122E-2</v>
      </c>
      <c r="BY10">
        <f>(($AQ$11-$AP$10)/($AP$11-$AP$10))</f>
        <v>0.30769230769230771</v>
      </c>
      <c r="BZ10">
        <f>(($AN$10-$AQ$10)/($AQ$11-$AQ$10))</f>
        <v>0</v>
      </c>
      <c r="CA10">
        <f>(($AO$10-$AQ$9)/($AQ$10-$AQ$9))</f>
        <v>0.5</v>
      </c>
      <c r="CB10">
        <f>1-(($AP$10-$AQ$10)/($AQ$11-$AQ$10))</f>
        <v>0.30769230769230771</v>
      </c>
    </row>
    <row r="11" spans="1:80" x14ac:dyDescent="0.25">
      <c r="A11">
        <v>10</v>
      </c>
      <c r="D11">
        <v>245.12968799999999</v>
      </c>
      <c r="E11" s="3">
        <v>2</v>
      </c>
      <c r="H11">
        <v>260.90338500000001</v>
      </c>
      <c r="I11" s="2">
        <v>4</v>
      </c>
      <c r="P11">
        <v>2</v>
      </c>
      <c r="Q11" t="str">
        <f t="shared" si="0"/>
        <v>24</v>
      </c>
      <c r="R11">
        <v>2</v>
      </c>
      <c r="X11" t="s">
        <v>278</v>
      </c>
      <c r="Y11" t="s">
        <v>264</v>
      </c>
      <c r="AB11" t="s">
        <v>278</v>
      </c>
      <c r="AC11" t="str">
        <f>CONCATENATE($R11,$R12,$R13,$R14)</f>
        <v>2413</v>
      </c>
      <c r="AF11" t="s">
        <v>253</v>
      </c>
      <c r="AN11">
        <v>292</v>
      </c>
      <c r="AO11">
        <v>276</v>
      </c>
      <c r="AP11">
        <v>305</v>
      </c>
      <c r="AQ11">
        <v>287</v>
      </c>
      <c r="AT11">
        <f>(($AO$12-$AN$11)/($AN$12-$AN$11))</f>
        <v>0.52</v>
      </c>
      <c r="AU11">
        <f>(($AP$11-$AN$11)/($AN$12-$AN$11))</f>
        <v>0.52</v>
      </c>
      <c r="AV11">
        <f>(($AQ$12-$AN$12)/($AN$13-$AN$12))</f>
        <v>3.5714285714285712E-2</v>
      </c>
      <c r="AW11">
        <f>(($AN$11-$AO$11)/($AO$12-$AO$11))</f>
        <v>0.55172413793103448</v>
      </c>
      <c r="AX11">
        <f>(($AP$11-$AO$12)/($AO$13-$AO$12))</f>
        <v>0</v>
      </c>
      <c r="AY11">
        <f>(($AQ$12-$AO$12)/($AO$13-$AO$12))</f>
        <v>0.5</v>
      </c>
      <c r="AZ11">
        <f>(($AN$12-$AP$11)/($AP$12-$AP$11))</f>
        <v>0.42857142857142855</v>
      </c>
      <c r="BA11">
        <f>(($AO$12-$AP$11)/($AP$12-$AP$11))</f>
        <v>0</v>
      </c>
      <c r="BB11">
        <f>(($AQ$12-$AP$11)/($AP$12-$AP$11))</f>
        <v>0.4642857142857143</v>
      </c>
      <c r="BC11">
        <f>(($AN$11-$AQ$11)/($AQ$12-$AQ$11))</f>
        <v>0.16129032258064516</v>
      </c>
      <c r="BD11">
        <f>(($AO$11-$AQ$10)/($AQ$11-$AQ$10))</f>
        <v>0.57692307692307687</v>
      </c>
      <c r="BE11">
        <f>(($AP$11-$AQ$11)/($AQ$12-$AQ$11))</f>
        <v>0.58064516129032262</v>
      </c>
      <c r="BG11">
        <v>2</v>
      </c>
      <c r="BH11">
        <v>72</v>
      </c>
      <c r="BI11">
        <f>($BH$15-$BH$12)/200</f>
        <v>0.115</v>
      </c>
      <c r="BQ11">
        <f>1-(($AO$12-$AN$11)/($AN$12-$AN$11))</f>
        <v>0.48</v>
      </c>
      <c r="BR11">
        <f>1-(($AP$11-$AN$11)/($AN$12-$AN$11))</f>
        <v>0.48</v>
      </c>
      <c r="BS11">
        <f>(($AQ$12-$AN$12)/($AN$13-$AN$12))</f>
        <v>3.5714285714285712E-2</v>
      </c>
      <c r="BT11">
        <f>1-(($AN$11-$AO$11)/($AO$12-$AO$11))</f>
        <v>0.44827586206896552</v>
      </c>
      <c r="BU11">
        <f>(($AP$11-$AO$12)/($AO$13-$AO$12))</f>
        <v>0</v>
      </c>
      <c r="BV11">
        <f>(($AQ$12-$AO$12)/($AO$13-$AO$12))</f>
        <v>0.5</v>
      </c>
      <c r="BW11">
        <f>(($AN$12-$AP$11)/($AP$12-$AP$11))</f>
        <v>0.42857142857142855</v>
      </c>
      <c r="BX11">
        <f>(($AO$12-$AP$11)/($AP$12-$AP$11))</f>
        <v>0</v>
      </c>
      <c r="BY11">
        <f>(($AQ$12-$AP$11)/($AP$12-$AP$11))</f>
        <v>0.4642857142857143</v>
      </c>
      <c r="BZ11">
        <f>(($AN$11-$AQ$11)/($AQ$12-$AQ$11))</f>
        <v>0.16129032258064516</v>
      </c>
      <c r="CA11">
        <f>1-(($AO$11-$AQ$10)/($AQ$11-$AQ$10))</f>
        <v>0.42307692307692313</v>
      </c>
      <c r="CB11">
        <f>1-(($AP$11-$AQ$11)/($AQ$12-$AQ$11))</f>
        <v>0.41935483870967738</v>
      </c>
    </row>
    <row r="12" spans="1:80" x14ac:dyDescent="0.25">
      <c r="A12">
        <v>11</v>
      </c>
      <c r="D12">
        <v>245.05546899999999</v>
      </c>
      <c r="E12" s="3">
        <v>2</v>
      </c>
      <c r="H12">
        <v>260.90338500000001</v>
      </c>
      <c r="I12" s="2">
        <v>4</v>
      </c>
      <c r="P12">
        <v>2</v>
      </c>
      <c r="Q12" t="str">
        <f t="shared" si="0"/>
        <v>24</v>
      </c>
      <c r="R12">
        <v>4</v>
      </c>
      <c r="X12" t="s">
        <v>278</v>
      </c>
      <c r="Y12" t="s">
        <v>261</v>
      </c>
      <c r="AF12">
        <v>0</v>
      </c>
      <c r="AN12">
        <v>317</v>
      </c>
      <c r="AO12">
        <v>305</v>
      </c>
      <c r="AP12">
        <v>333</v>
      </c>
      <c r="AQ12">
        <v>318</v>
      </c>
      <c r="AT12">
        <f>(($AO$13-$AN$12)/($AN$13-$AN$12))</f>
        <v>0.5</v>
      </c>
      <c r="AU12">
        <f>(($AP$12-$AN$12)/($AN$13-$AN$12))</f>
        <v>0.5714285714285714</v>
      </c>
      <c r="AW12">
        <f>(($AN$12-$AO$12)/($AO$13-$AO$12))</f>
        <v>0.46153846153846156</v>
      </c>
      <c r="BA12">
        <f>(($AO$13-$AP$11)/($AP$12-$AP$11))</f>
        <v>0.9285714285714286</v>
      </c>
      <c r="BC12">
        <f>(($AN$12-$AQ$11)/($AQ$12-$AQ$11))</f>
        <v>0.967741935483871</v>
      </c>
      <c r="BD12">
        <f>(($AO$12-$AQ$11)/($AQ$12-$AQ$11))</f>
        <v>0.58064516129032262</v>
      </c>
      <c r="BE12">
        <f>(($AP$12-$AQ$12)/($AQ$13-$AQ$12))</f>
        <v>0.55555555555555558</v>
      </c>
      <c r="BG12">
        <v>4</v>
      </c>
      <c r="BH12">
        <v>78</v>
      </c>
      <c r="BI12">
        <f>($BH$16-$BH$13)/200</f>
        <v>0.105</v>
      </c>
      <c r="BQ12">
        <f>(($AO$13-$AN$12)/($AN$13-$AN$12))</f>
        <v>0.5</v>
      </c>
      <c r="BR12">
        <f>1-(($AP$12-$AN$12)/($AN$13-$AN$12))</f>
        <v>0.4285714285714286</v>
      </c>
      <c r="BT12">
        <f>(($AN$12-$AO$12)/($AO$13-$AO$12))</f>
        <v>0.46153846153846156</v>
      </c>
      <c r="BX12">
        <f>1-(($AO$13-$AP$11)/($AP$12-$AP$11))</f>
        <v>7.1428571428571397E-2</v>
      </c>
      <c r="BZ12">
        <f>1-(($AN$12-$AQ$11)/($AQ$12-$AQ$11))</f>
        <v>3.2258064516129004E-2</v>
      </c>
      <c r="CA12">
        <f>1-(($AO$12-$AQ$11)/($AQ$12-$AQ$11))</f>
        <v>0.41935483870967738</v>
      </c>
      <c r="CB12">
        <f>1-(($AP$12-$AQ$12)/($AQ$13-$AQ$12))</f>
        <v>0.44444444444444442</v>
      </c>
    </row>
    <row r="13" spans="1:80" x14ac:dyDescent="0.25">
      <c r="A13">
        <v>12</v>
      </c>
      <c r="D13">
        <v>245.05546899999999</v>
      </c>
      <c r="E13" s="3">
        <v>2</v>
      </c>
      <c r="H13">
        <v>260.90338500000001</v>
      </c>
      <c r="I13" s="2">
        <v>4</v>
      </c>
      <c r="P13">
        <v>2</v>
      </c>
      <c r="Q13" t="str">
        <f t="shared" si="0"/>
        <v>24</v>
      </c>
      <c r="R13">
        <v>1</v>
      </c>
      <c r="X13" t="s">
        <v>278</v>
      </c>
      <c r="Y13" t="s">
        <v>262</v>
      </c>
      <c r="AF13" t="s">
        <v>254</v>
      </c>
      <c r="AN13">
        <v>345</v>
      </c>
      <c r="AO13">
        <v>331</v>
      </c>
      <c r="AP13">
        <v>366</v>
      </c>
      <c r="AQ13">
        <v>345</v>
      </c>
      <c r="BD13">
        <f>(($AO$13-$AQ$12)/($AQ$13-$AQ$12))</f>
        <v>0.48148148148148145</v>
      </c>
      <c r="BG13">
        <v>1</v>
      </c>
      <c r="BH13">
        <v>87</v>
      </c>
      <c r="BI13">
        <f>($BH$17-$BH$14)/200</f>
        <v>9.5000000000000001E-2</v>
      </c>
      <c r="CA13">
        <f>(($AO$13-$AQ$12)/($AQ$13-$AQ$12))</f>
        <v>0.48148148148148145</v>
      </c>
    </row>
    <row r="14" spans="1:80" x14ac:dyDescent="0.25">
      <c r="A14">
        <v>13</v>
      </c>
      <c r="D14">
        <v>245.05546899999999</v>
      </c>
      <c r="E14" s="3">
        <v>2</v>
      </c>
      <c r="H14">
        <v>260.90338500000001</v>
      </c>
      <c r="I14" s="2">
        <v>4</v>
      </c>
      <c r="P14">
        <v>2</v>
      </c>
      <c r="Q14" t="str">
        <f t="shared" si="0"/>
        <v>24</v>
      </c>
      <c r="R14">
        <v>3</v>
      </c>
      <c r="X14" t="s">
        <v>278</v>
      </c>
      <c r="Y14" t="s">
        <v>263</v>
      </c>
      <c r="AF14">
        <v>0</v>
      </c>
      <c r="AN14">
        <v>350</v>
      </c>
      <c r="AO14">
        <v>365</v>
      </c>
      <c r="AP14">
        <v>392</v>
      </c>
      <c r="AQ14">
        <v>349</v>
      </c>
      <c r="BG14">
        <v>3</v>
      </c>
      <c r="BH14">
        <v>96</v>
      </c>
      <c r="BI14">
        <f>($BH$18-$BH$15)/200</f>
        <v>0.13</v>
      </c>
    </row>
    <row r="15" spans="1:80" x14ac:dyDescent="0.25">
      <c r="A15">
        <v>14</v>
      </c>
      <c r="D15">
        <v>245.05546899999999</v>
      </c>
      <c r="E15" s="3">
        <v>2</v>
      </c>
      <c r="H15">
        <v>260.90338500000001</v>
      </c>
      <c r="I15" s="2">
        <v>4</v>
      </c>
      <c r="P15">
        <v>2</v>
      </c>
      <c r="Q15" t="str">
        <f t="shared" si="0"/>
        <v>24</v>
      </c>
      <c r="R15">
        <v>2</v>
      </c>
      <c r="X15" t="s">
        <v>278</v>
      </c>
      <c r="Y15" t="s">
        <v>264</v>
      </c>
      <c r="AB15" t="s">
        <v>278</v>
      </c>
      <c r="AC15" t="str">
        <f>CONCATENATE($R15,$R16,$R17,$R18)</f>
        <v>2413</v>
      </c>
      <c r="AF15" t="s">
        <v>255</v>
      </c>
      <c r="AN15">
        <v>378</v>
      </c>
      <c r="AO15">
        <v>391</v>
      </c>
      <c r="AP15">
        <v>418</v>
      </c>
      <c r="AQ15">
        <v>377</v>
      </c>
      <c r="BG15">
        <v>2</v>
      </c>
      <c r="BH15">
        <v>101</v>
      </c>
      <c r="BI15">
        <f>($BH$19-$BH$16)/200</f>
        <v>0.11</v>
      </c>
    </row>
    <row r="16" spans="1:80" x14ac:dyDescent="0.25">
      <c r="A16">
        <v>15</v>
      </c>
      <c r="D16">
        <v>245.05546899999999</v>
      </c>
      <c r="E16" s="3">
        <v>2</v>
      </c>
      <c r="H16">
        <v>260.90338500000001</v>
      </c>
      <c r="I16" s="2">
        <v>4</v>
      </c>
      <c r="P16">
        <v>2</v>
      </c>
      <c r="Q16" t="str">
        <f t="shared" si="0"/>
        <v>24</v>
      </c>
      <c r="R16">
        <v>4</v>
      </c>
      <c r="X16" t="s">
        <v>278</v>
      </c>
      <c r="Y16" t="s">
        <v>261</v>
      </c>
      <c r="AF16">
        <v>0</v>
      </c>
      <c r="AN16">
        <v>403</v>
      </c>
      <c r="AO16">
        <v>417</v>
      </c>
      <c r="AP16">
        <v>445</v>
      </c>
      <c r="AQ16">
        <v>403</v>
      </c>
      <c r="AT16">
        <f>(($AO$14-$AN$14)/($AN$15-$AN$14))</f>
        <v>0.5357142857142857</v>
      </c>
      <c r="AU16">
        <f>(($AP$13-$AN$14)/($AN$15-$AN$14))</f>
        <v>0.5714285714285714</v>
      </c>
      <c r="AV16">
        <f>(($AQ$15-$AN$14)/($AN$15-$AN$14))</f>
        <v>0.9642857142857143</v>
      </c>
      <c r="AW16">
        <f>(($AN$15-$AO$14)/($AO$15-$AO$14))</f>
        <v>0.5</v>
      </c>
      <c r="AX16">
        <f>(($AP$13-$AO$14)/($AO$15-$AO$14))</f>
        <v>3.8461538461538464E-2</v>
      </c>
      <c r="AY16">
        <f>(($AQ$15-$AO$14)/($AO$15-$AO$14))</f>
        <v>0.46153846153846156</v>
      </c>
      <c r="AZ16">
        <f>(($AN$15-$AP$13)/($AP$14-$AP$13))</f>
        <v>0.46153846153846156</v>
      </c>
      <c r="BA16">
        <f>(($AO$15-$AP$13)/($AP$14-$AP$13))</f>
        <v>0.96153846153846156</v>
      </c>
      <c r="BB16">
        <f>(($AQ$15-$AP$13)/($AP$14-$AP$13))</f>
        <v>0.42307692307692307</v>
      </c>
      <c r="BC16">
        <f>(($AN$14-$AQ$14)/($AQ$15-$AQ$14))</f>
        <v>3.5714285714285712E-2</v>
      </c>
      <c r="BD16">
        <f>(($AO$14-$AQ$14)/($AQ$15-$AQ$14))</f>
        <v>0.5714285714285714</v>
      </c>
      <c r="BE16">
        <f>(($AP$13-$AQ$14)/($AQ$15-$AQ$14))</f>
        <v>0.6071428571428571</v>
      </c>
      <c r="BG16">
        <v>4</v>
      </c>
      <c r="BH16">
        <v>108</v>
      </c>
      <c r="BI16">
        <f>($BH$20-$BH$17)/200</f>
        <v>0.13500000000000001</v>
      </c>
      <c r="BQ16">
        <f>1-(($AO$14-$AN$14)/($AN$15-$AN$14))</f>
        <v>0.4642857142857143</v>
      </c>
      <c r="BR16">
        <f>1-(($AP$13-$AN$14)/($AN$15-$AN$14))</f>
        <v>0.4285714285714286</v>
      </c>
      <c r="BS16">
        <f>1-(($AQ$15-$AN$14)/($AN$15-$AN$14))</f>
        <v>3.5714285714285698E-2</v>
      </c>
      <c r="BT16">
        <f>(($AN$15-$AO$14)/($AO$15-$AO$14))</f>
        <v>0.5</v>
      </c>
      <c r="BU16">
        <f>(($AP$13-$AO$14)/($AO$15-$AO$14))</f>
        <v>3.8461538461538464E-2</v>
      </c>
      <c r="BV16">
        <f>(($AQ$15-$AO$14)/($AO$15-$AO$14))</f>
        <v>0.46153846153846156</v>
      </c>
      <c r="BW16">
        <f>(($AN$15-$AP$13)/($AP$14-$AP$13))</f>
        <v>0.46153846153846156</v>
      </c>
      <c r="BX16">
        <f>1-(($AO$15-$AP$13)/($AP$14-$AP$13))</f>
        <v>3.8461538461538436E-2</v>
      </c>
      <c r="BY16">
        <f>(($AQ$15-$AP$13)/($AP$14-$AP$13))</f>
        <v>0.42307692307692307</v>
      </c>
      <c r="BZ16">
        <f>(($AN$14-$AQ$14)/($AQ$15-$AQ$14))</f>
        <v>3.5714285714285712E-2</v>
      </c>
      <c r="CA16">
        <f>1-(($AO$14-$AQ$14)/($AQ$15-$AQ$14))</f>
        <v>0.4285714285714286</v>
      </c>
      <c r="CB16">
        <f>1-(($AP$13-$AQ$14)/($AQ$15-$AQ$14))</f>
        <v>0.3928571428571429</v>
      </c>
    </row>
    <row r="17" spans="1:80" x14ac:dyDescent="0.25">
      <c r="A17">
        <v>16</v>
      </c>
      <c r="D17">
        <v>245.05546899999999</v>
      </c>
      <c r="E17" s="3">
        <v>2</v>
      </c>
      <c r="H17">
        <v>260.90338500000001</v>
      </c>
      <c r="I17" s="2">
        <v>4</v>
      </c>
      <c r="P17">
        <v>2</v>
      </c>
      <c r="Q17" t="str">
        <f t="shared" si="0"/>
        <v>24</v>
      </c>
      <c r="R17">
        <v>1</v>
      </c>
      <c r="X17" t="s">
        <v>278</v>
      </c>
      <c r="Y17" t="s">
        <v>262</v>
      </c>
      <c r="AF17" t="s">
        <v>256</v>
      </c>
      <c r="AN17">
        <v>430</v>
      </c>
      <c r="AO17">
        <v>443</v>
      </c>
      <c r="AP17">
        <v>470</v>
      </c>
      <c r="AQ17">
        <v>429</v>
      </c>
      <c r="AT17">
        <f>(($AO$15-$AN$15)/($AN$16-$AN$15))</f>
        <v>0.52</v>
      </c>
      <c r="AU17">
        <f>(($AP$14-$AN$15)/($AN$16-$AN$15))</f>
        <v>0.56000000000000005</v>
      </c>
      <c r="AV17">
        <f>(($AQ$16-$AN$16)/($AN$17-$AN$16))</f>
        <v>0</v>
      </c>
      <c r="AW17">
        <f>(($AN$16-$AO$15)/($AO$16-$AO$15))</f>
        <v>0.46153846153846156</v>
      </c>
      <c r="AX17">
        <f>(($AP$14-$AO$15)/($AO$16-$AO$15))</f>
        <v>3.8461538461538464E-2</v>
      </c>
      <c r="AY17">
        <f>(($AQ$16-$AO$15)/($AO$16-$AO$15))</f>
        <v>0.46153846153846156</v>
      </c>
      <c r="AZ17">
        <f>(($AN$16-$AP$14)/($AP$15-$AP$14))</f>
        <v>0.42307692307692307</v>
      </c>
      <c r="BA17">
        <f>(($AO$16-$AP$14)/($AP$15-$AP$14))</f>
        <v>0.96153846153846156</v>
      </c>
      <c r="BB17">
        <f>(($AQ$16-$AP$14)/($AP$15-$AP$14))</f>
        <v>0.42307692307692307</v>
      </c>
      <c r="BC17">
        <f>(($AN$15-$AQ$15)/($AQ$16-$AQ$15))</f>
        <v>3.8461538461538464E-2</v>
      </c>
      <c r="BD17">
        <f>(($AO$15-$AQ$15)/($AQ$16-$AQ$15))</f>
        <v>0.53846153846153844</v>
      </c>
      <c r="BE17">
        <f>(($AP$14-$AQ$15)/($AQ$16-$AQ$15))</f>
        <v>0.57692307692307687</v>
      </c>
      <c r="BG17">
        <v>1</v>
      </c>
      <c r="BH17">
        <v>115</v>
      </c>
      <c r="BI17">
        <f>($BH$21-$BH$18)/200</f>
        <v>8.5000000000000006E-2</v>
      </c>
      <c r="BQ17">
        <f>1-(($AO$15-$AN$15)/($AN$16-$AN$15))</f>
        <v>0.48</v>
      </c>
      <c r="BR17">
        <f>1-(($AP$14-$AN$15)/($AN$16-$AN$15))</f>
        <v>0.43999999999999995</v>
      </c>
      <c r="BS17">
        <f>(($AQ$16-$AN$16)/($AN$17-$AN$16))</f>
        <v>0</v>
      </c>
      <c r="BT17">
        <f>(($AN$16-$AO$15)/($AO$16-$AO$15))</f>
        <v>0.46153846153846156</v>
      </c>
      <c r="BU17">
        <f>(($AP$14-$AO$15)/($AO$16-$AO$15))</f>
        <v>3.8461538461538464E-2</v>
      </c>
      <c r="BV17">
        <f>(($AQ$16-$AO$15)/($AO$16-$AO$15))</f>
        <v>0.46153846153846156</v>
      </c>
      <c r="BW17">
        <f>(($AN$16-$AP$14)/($AP$15-$AP$14))</f>
        <v>0.42307692307692307</v>
      </c>
      <c r="BX17">
        <f>1-(($AO$16-$AP$14)/($AP$15-$AP$14))</f>
        <v>3.8461538461538436E-2</v>
      </c>
      <c r="BY17">
        <f>(($AQ$16-$AP$14)/($AP$15-$AP$14))</f>
        <v>0.42307692307692307</v>
      </c>
      <c r="BZ17">
        <f>(($AN$15-$AQ$15)/($AQ$16-$AQ$15))</f>
        <v>3.8461538461538464E-2</v>
      </c>
      <c r="CA17">
        <f>1-(($AO$15-$AQ$15)/($AQ$16-$AQ$15))</f>
        <v>0.46153846153846156</v>
      </c>
      <c r="CB17">
        <f>1-(($AP$14-$AQ$15)/($AQ$16-$AQ$15))</f>
        <v>0.42307692307692313</v>
      </c>
    </row>
    <row r="18" spans="1:80" x14ac:dyDescent="0.25">
      <c r="A18">
        <v>17</v>
      </c>
      <c r="D18">
        <v>245.05546899999999</v>
      </c>
      <c r="E18" s="3">
        <v>2</v>
      </c>
      <c r="H18">
        <v>260.90338500000001</v>
      </c>
      <c r="I18" s="2">
        <v>4</v>
      </c>
      <c r="P18">
        <v>2</v>
      </c>
      <c r="Q18" t="str">
        <f t="shared" si="0"/>
        <v>24</v>
      </c>
      <c r="R18">
        <v>3</v>
      </c>
      <c r="X18" t="s">
        <v>277</v>
      </c>
      <c r="Y18" t="s">
        <v>265</v>
      </c>
      <c r="AF18">
        <v>0</v>
      </c>
      <c r="AN18">
        <v>456</v>
      </c>
      <c r="AO18">
        <v>469</v>
      </c>
      <c r="AP18">
        <v>497</v>
      </c>
      <c r="AQ18">
        <v>454</v>
      </c>
      <c r="AT18">
        <f>(($AO$16-$AN$16)/($AN$17-$AN$16))</f>
        <v>0.51851851851851849</v>
      </c>
      <c r="AU18">
        <f>(($AP$15-$AN$16)/($AN$17-$AN$16))</f>
        <v>0.55555555555555558</v>
      </c>
      <c r="AV18">
        <f>(($AQ$17-$AN$16)/($AN$17-$AN$16))</f>
        <v>0.96296296296296291</v>
      </c>
      <c r="AW18">
        <f>(($AN$17-$AO$16)/($AO$17-$AO$16))</f>
        <v>0.5</v>
      </c>
      <c r="AX18">
        <f>(($AP$15-$AO$16)/($AO$17-$AO$16))</f>
        <v>3.8461538461538464E-2</v>
      </c>
      <c r="AY18">
        <f>(($AQ$17-$AO$16)/($AO$17-$AO$16))</f>
        <v>0.46153846153846156</v>
      </c>
      <c r="AZ18">
        <f>(($AN$17-$AP$15)/($AP$16-$AP$15))</f>
        <v>0.44444444444444442</v>
      </c>
      <c r="BA18">
        <f>(($AO$17-$AP$15)/($AP$16-$AP$15))</f>
        <v>0.92592592592592593</v>
      </c>
      <c r="BB18">
        <f>(($AQ$17-$AP$15)/($AP$16-$AP$15))</f>
        <v>0.40740740740740738</v>
      </c>
      <c r="BC18">
        <f>(($AN$16-$AQ$16)/($AQ$17-$AQ$16))</f>
        <v>0</v>
      </c>
      <c r="BD18">
        <f>(($AO$16-$AQ$16)/($AQ$17-$AQ$16))</f>
        <v>0.53846153846153844</v>
      </c>
      <c r="BE18">
        <f>(($AP$15-$AQ$16)/($AQ$17-$AQ$16))</f>
        <v>0.57692307692307687</v>
      </c>
      <c r="BG18">
        <v>3</v>
      </c>
      <c r="BH18">
        <v>127</v>
      </c>
      <c r="BI18">
        <f>($BH$22-$BH$19)/200</f>
        <v>0.14499999999999999</v>
      </c>
      <c r="BQ18">
        <f>1-(($AO$16-$AN$16)/($AN$17-$AN$16))</f>
        <v>0.48148148148148151</v>
      </c>
      <c r="BR18">
        <f>1-(($AP$15-$AN$16)/($AN$17-$AN$16))</f>
        <v>0.44444444444444442</v>
      </c>
      <c r="BS18">
        <f>1-(($AQ$17-$AN$16)/($AN$17-$AN$16))</f>
        <v>3.703703703703709E-2</v>
      </c>
      <c r="BT18">
        <f>(($AN$17-$AO$16)/($AO$17-$AO$16))</f>
        <v>0.5</v>
      </c>
      <c r="BU18">
        <f>(($AP$15-$AO$16)/($AO$17-$AO$16))</f>
        <v>3.8461538461538464E-2</v>
      </c>
      <c r="BV18">
        <f>(($AQ$17-$AO$16)/($AO$17-$AO$16))</f>
        <v>0.46153846153846156</v>
      </c>
      <c r="BW18">
        <f>(($AN$17-$AP$15)/($AP$16-$AP$15))</f>
        <v>0.44444444444444442</v>
      </c>
      <c r="BX18">
        <f>1-(($AO$17-$AP$15)/($AP$16-$AP$15))</f>
        <v>7.407407407407407E-2</v>
      </c>
      <c r="BY18">
        <f>(($AQ$17-$AP$15)/($AP$16-$AP$15))</f>
        <v>0.40740740740740738</v>
      </c>
      <c r="BZ18">
        <f>(($AN$16-$AQ$16)/($AQ$17-$AQ$16))</f>
        <v>0</v>
      </c>
      <c r="CA18">
        <f>1-(($AO$16-$AQ$16)/($AQ$17-$AQ$16))</f>
        <v>0.46153846153846156</v>
      </c>
      <c r="CB18">
        <f>1-(($AP$15-$AQ$16)/($AQ$17-$AQ$16))</f>
        <v>0.42307692307692313</v>
      </c>
    </row>
    <row r="19" spans="1:80" x14ac:dyDescent="0.25">
      <c r="A19">
        <v>18</v>
      </c>
      <c r="D19">
        <v>245.05546899999999</v>
      </c>
      <c r="E19" s="3">
        <v>2</v>
      </c>
      <c r="H19">
        <v>260.90338500000001</v>
      </c>
      <c r="I19" s="2">
        <v>4</v>
      </c>
      <c r="P19">
        <v>2</v>
      </c>
      <c r="Q19" t="str">
        <f t="shared" si="0"/>
        <v>24</v>
      </c>
      <c r="R19">
        <v>2</v>
      </c>
      <c r="X19" t="s">
        <v>279</v>
      </c>
      <c r="Y19" t="s">
        <v>266</v>
      </c>
      <c r="AF19" t="s">
        <v>257</v>
      </c>
      <c r="AG19" t="s">
        <v>258</v>
      </c>
      <c r="AN19">
        <v>481</v>
      </c>
      <c r="AO19">
        <v>497</v>
      </c>
      <c r="AP19">
        <v>526</v>
      </c>
      <c r="AQ19">
        <v>481</v>
      </c>
      <c r="AT19">
        <f>(($AO$17-$AN$17)/($AN$18-$AN$17))</f>
        <v>0.5</v>
      </c>
      <c r="AU19">
        <f>(($AP$16-$AN$17)/($AN$18-$AN$17))</f>
        <v>0.57692307692307687</v>
      </c>
      <c r="AV19">
        <f>(($AQ$18-$AN$17)/($AN$18-$AN$17))</f>
        <v>0.92307692307692313</v>
      </c>
      <c r="AW19">
        <f>(($AN$18-$AO$17)/($AO$18-$AO$17))</f>
        <v>0.5</v>
      </c>
      <c r="AX19">
        <f>(($AP$16-$AO$17)/($AO$18-$AO$17))</f>
        <v>7.6923076923076927E-2</v>
      </c>
      <c r="AY19">
        <f>(($AQ$18-$AO$17)/($AO$18-$AO$17))</f>
        <v>0.42307692307692307</v>
      </c>
      <c r="AZ19">
        <f>(($AN$18-$AP$16)/($AP$17-$AP$16))</f>
        <v>0.44</v>
      </c>
      <c r="BA19">
        <f>(($AO$18-$AP$16)/($AP$17-$AP$16))</f>
        <v>0.96</v>
      </c>
      <c r="BB19">
        <f>(($AQ$18-$AP$16)/($AP$17-$AP$16))</f>
        <v>0.36</v>
      </c>
      <c r="BC19">
        <f>(($AN$17-$AQ$17)/($AQ$18-$AQ$17))</f>
        <v>0.04</v>
      </c>
      <c r="BD19">
        <f>(($AO$17-$AQ$17)/($AQ$18-$AQ$17))</f>
        <v>0.56000000000000005</v>
      </c>
      <c r="BE19">
        <f>(($AP$16-$AQ$17)/($AQ$18-$AQ$17))</f>
        <v>0.64</v>
      </c>
      <c r="BG19">
        <v>2</v>
      </c>
      <c r="BH19">
        <v>130</v>
      </c>
      <c r="BI19">
        <f>($BH$23-$BH$20)/200</f>
        <v>8.5000000000000006E-2</v>
      </c>
      <c r="BQ19">
        <f>(($AO$17-$AN$17)/($AN$18-$AN$17))</f>
        <v>0.5</v>
      </c>
      <c r="BR19">
        <f>1-(($AP$16-$AN$17)/($AN$18-$AN$17))</f>
        <v>0.42307692307692313</v>
      </c>
      <c r="BS19">
        <f>1-(($AQ$18-$AN$17)/($AN$18-$AN$17))</f>
        <v>7.6923076923076872E-2</v>
      </c>
      <c r="BT19">
        <f>(($AN$18-$AO$17)/($AO$18-$AO$17))</f>
        <v>0.5</v>
      </c>
      <c r="BU19">
        <f>(($AP$16-$AO$17)/($AO$18-$AO$17))</f>
        <v>7.6923076923076927E-2</v>
      </c>
      <c r="BV19">
        <f>(($AQ$18-$AO$17)/($AO$18-$AO$17))</f>
        <v>0.42307692307692307</v>
      </c>
      <c r="BW19">
        <f>(($AN$18-$AP$16)/($AP$17-$AP$16))</f>
        <v>0.44</v>
      </c>
      <c r="BX19">
        <f>1-(($AO$18-$AP$16)/($AP$17-$AP$16))</f>
        <v>4.0000000000000036E-2</v>
      </c>
      <c r="BY19">
        <f>(($AQ$18-$AP$16)/($AP$17-$AP$16))</f>
        <v>0.36</v>
      </c>
      <c r="BZ19">
        <f>(($AN$17-$AQ$17)/($AQ$18-$AQ$17))</f>
        <v>0.04</v>
      </c>
      <c r="CA19">
        <f>1-(($AO$17-$AQ$17)/($AQ$18-$AQ$17))</f>
        <v>0.43999999999999995</v>
      </c>
      <c r="CB19">
        <f>1-(($AP$16-$AQ$17)/($AQ$18-$AQ$17))</f>
        <v>0.36</v>
      </c>
    </row>
    <row r="20" spans="1:80" x14ac:dyDescent="0.25">
      <c r="A20">
        <v>19</v>
      </c>
      <c r="D20">
        <v>245.05546899999999</v>
      </c>
      <c r="E20" s="3">
        <v>2</v>
      </c>
      <c r="H20">
        <v>260.90338500000001</v>
      </c>
      <c r="I20" s="2">
        <v>4</v>
      </c>
      <c r="P20">
        <v>2</v>
      </c>
      <c r="Q20" t="str">
        <f t="shared" si="0"/>
        <v>24</v>
      </c>
      <c r="R20">
        <v>4</v>
      </c>
      <c r="X20" t="s">
        <v>279</v>
      </c>
      <c r="Y20" t="s">
        <v>267</v>
      </c>
      <c r="AB20" t="s">
        <v>279</v>
      </c>
      <c r="AC20" t="str">
        <f>CONCATENATE($R20,$R21,$R22,$R23)</f>
        <v>4123</v>
      </c>
      <c r="AF20">
        <v>0</v>
      </c>
      <c r="AG20">
        <v>0</v>
      </c>
      <c r="AN20">
        <v>509</v>
      </c>
      <c r="AO20">
        <v>524</v>
      </c>
      <c r="AP20">
        <v>554</v>
      </c>
      <c r="AQ20">
        <v>511</v>
      </c>
      <c r="AT20">
        <f>(($AO$18-$AN$18)/($AN$19-$AN$18))</f>
        <v>0.52</v>
      </c>
      <c r="AU20">
        <f>(($AP$17-$AN$18)/($AN$19-$AN$18))</f>
        <v>0.56000000000000005</v>
      </c>
      <c r="AV20">
        <f>(($AQ$19-$AN$19)/($AN$20-$AN$19))</f>
        <v>0</v>
      </c>
      <c r="AW20">
        <f>(($AN$19-$AO$18)/($AO$19-$AO$18))</f>
        <v>0.42857142857142855</v>
      </c>
      <c r="AX20">
        <f>(($AP$17-$AO$18)/($AO$19-$AO$18))</f>
        <v>3.5714285714285712E-2</v>
      </c>
      <c r="AY20">
        <f>(($AQ$19-$AO$18)/($AO$19-$AO$18))</f>
        <v>0.42857142857142855</v>
      </c>
      <c r="AZ20">
        <f>(($AN$19-$AP$17)/($AP$18-$AP$17))</f>
        <v>0.40740740740740738</v>
      </c>
      <c r="BA20">
        <f>(($AO$19-$AP$18)/($AP$19-$AP$18))</f>
        <v>0</v>
      </c>
      <c r="BB20">
        <f>(($AQ$19-$AP$17)/($AP$18-$AP$17))</f>
        <v>0.40740740740740738</v>
      </c>
      <c r="BC20">
        <f>(($AN$18-$AQ$18)/($AQ$19-$AQ$18))</f>
        <v>7.407407407407407E-2</v>
      </c>
      <c r="BD20">
        <f>(($AO$18-$AQ$18)/($AQ$19-$AQ$18))</f>
        <v>0.55555555555555558</v>
      </c>
      <c r="BE20">
        <f>(($AP$17-$AQ$18)/($AQ$19-$AQ$18))</f>
        <v>0.59259259259259256</v>
      </c>
      <c r="BG20">
        <v>4</v>
      </c>
      <c r="BH20">
        <v>142</v>
      </c>
      <c r="BI20">
        <f>($BH$24-$BH$21)/200</f>
        <v>0.14000000000000001</v>
      </c>
      <c r="BQ20">
        <f>1-(($AO$18-$AN$18)/($AN$19-$AN$18))</f>
        <v>0.48</v>
      </c>
      <c r="BR20">
        <f>1-(($AP$17-$AN$18)/($AN$19-$AN$18))</f>
        <v>0.43999999999999995</v>
      </c>
      <c r="BS20">
        <f>(($AQ$19-$AN$19)/($AN$20-$AN$19))</f>
        <v>0</v>
      </c>
      <c r="BT20">
        <f>(($AN$19-$AO$18)/($AO$19-$AO$18))</f>
        <v>0.42857142857142855</v>
      </c>
      <c r="BU20">
        <f>(($AP$17-$AO$18)/($AO$19-$AO$18))</f>
        <v>3.5714285714285712E-2</v>
      </c>
      <c r="BV20">
        <f>(($AQ$19-$AO$18)/($AO$19-$AO$18))</f>
        <v>0.42857142857142855</v>
      </c>
      <c r="BW20">
        <f>(($AN$19-$AP$17)/($AP$18-$AP$17))</f>
        <v>0.40740740740740738</v>
      </c>
      <c r="BX20">
        <f>(($AO$19-$AP$18)/($AP$19-$AP$18))</f>
        <v>0</v>
      </c>
      <c r="BY20">
        <f>(($AQ$19-$AP$17)/($AP$18-$AP$17))</f>
        <v>0.40740740740740738</v>
      </c>
      <c r="BZ20">
        <f>(($AN$18-$AQ$18)/($AQ$19-$AQ$18))</f>
        <v>7.407407407407407E-2</v>
      </c>
      <c r="CA20">
        <f>1-(($AO$18-$AQ$18)/($AQ$19-$AQ$18))</f>
        <v>0.44444444444444442</v>
      </c>
      <c r="CB20">
        <f>1-(($AP$17-$AQ$18)/($AQ$19-$AQ$18))</f>
        <v>0.40740740740740744</v>
      </c>
    </row>
    <row r="21" spans="1:80" x14ac:dyDescent="0.25">
      <c r="A21">
        <v>20</v>
      </c>
      <c r="D21">
        <v>245.05546899999999</v>
      </c>
      <c r="E21" s="3">
        <v>2</v>
      </c>
      <c r="H21">
        <v>260.90338500000001</v>
      </c>
      <c r="I21" s="2">
        <v>4</v>
      </c>
      <c r="P21">
        <v>2</v>
      </c>
      <c r="Q21" t="str">
        <f t="shared" si="0"/>
        <v>24</v>
      </c>
      <c r="R21">
        <v>1</v>
      </c>
      <c r="X21" t="s">
        <v>279</v>
      </c>
      <c r="Y21" t="s">
        <v>268</v>
      </c>
      <c r="AF21">
        <v>0</v>
      </c>
      <c r="AG21">
        <v>0</v>
      </c>
      <c r="AN21">
        <v>538</v>
      </c>
      <c r="AO21">
        <v>552</v>
      </c>
      <c r="AP21">
        <v>580</v>
      </c>
      <c r="AQ21">
        <v>537</v>
      </c>
      <c r="AT21">
        <f>(($AO$19-$AN$19)/($AN$20-$AN$19))</f>
        <v>0.5714285714285714</v>
      </c>
      <c r="AU21">
        <f>(($AP$18-$AN$19)/($AN$20-$AN$19))</f>
        <v>0.5714285714285714</v>
      </c>
      <c r="AV21">
        <f>(($AQ$20-$AN$20)/($AN$21-$AN$20))</f>
        <v>6.8965517241379309E-2</v>
      </c>
      <c r="AW21">
        <f>(($AN$20-$AO$19)/($AO$20-$AO$19))</f>
        <v>0.44444444444444442</v>
      </c>
      <c r="AX21">
        <f>(($AP$18-$AO$19)/($AO$20-$AO$19))</f>
        <v>0</v>
      </c>
      <c r="AY21">
        <f>(($AQ$20-$AO$19)/($AO$20-$AO$19))</f>
        <v>0.51851851851851849</v>
      </c>
      <c r="AZ21">
        <f>(($AN$20-$AP$18)/($AP$19-$AP$18))</f>
        <v>0.41379310344827586</v>
      </c>
      <c r="BA21">
        <f>(($AO$20-$AP$18)/($AP$19-$AP$18))</f>
        <v>0.93103448275862066</v>
      </c>
      <c r="BB21">
        <f>(($AQ$20-$AP$18)/($AP$19-$AP$18))</f>
        <v>0.48275862068965519</v>
      </c>
      <c r="BC21">
        <f>(($AN$19-$AQ$19)/($AQ$20-$AQ$19))</f>
        <v>0</v>
      </c>
      <c r="BD21">
        <f>(($AO$19-$AQ$19)/($AQ$20-$AQ$19))</f>
        <v>0.53333333333333333</v>
      </c>
      <c r="BE21">
        <f>(($AP$18-$AQ$19)/($AQ$20-$AQ$19))</f>
        <v>0.53333333333333333</v>
      </c>
      <c r="BG21">
        <v>1</v>
      </c>
      <c r="BH21">
        <v>144</v>
      </c>
      <c r="BI21">
        <f>($BH$25-$BH$22)/200</f>
        <v>7.4999999999999997E-2</v>
      </c>
      <c r="BQ21">
        <f>1-(($AO$19-$AN$19)/($AN$20-$AN$19))</f>
        <v>0.4285714285714286</v>
      </c>
      <c r="BR21">
        <f>1-(($AP$18-$AN$19)/($AN$20-$AN$19))</f>
        <v>0.4285714285714286</v>
      </c>
      <c r="BS21">
        <f>(($AQ$20-$AN$20)/($AN$21-$AN$20))</f>
        <v>6.8965517241379309E-2</v>
      </c>
      <c r="BT21">
        <f>(($AN$20-$AO$19)/($AO$20-$AO$19))</f>
        <v>0.44444444444444442</v>
      </c>
      <c r="BU21">
        <f>(($AP$18-$AO$19)/($AO$20-$AO$19))</f>
        <v>0</v>
      </c>
      <c r="BV21">
        <f>1-(($AQ$20-$AO$19)/($AO$20-$AO$19))</f>
        <v>0.48148148148148151</v>
      </c>
      <c r="BW21">
        <f>(($AN$20-$AP$18)/($AP$19-$AP$18))</f>
        <v>0.41379310344827586</v>
      </c>
      <c r="BX21">
        <f>1-(($AO$20-$AP$18)/($AP$19-$AP$18))</f>
        <v>6.8965517241379337E-2</v>
      </c>
      <c r="BY21">
        <f>(($AQ$20-$AP$18)/($AP$19-$AP$18))</f>
        <v>0.48275862068965519</v>
      </c>
      <c r="BZ21">
        <f>(($AN$19-$AQ$19)/($AQ$20-$AQ$19))</f>
        <v>0</v>
      </c>
      <c r="CA21">
        <f>1-(($AO$19-$AQ$19)/($AQ$20-$AQ$19))</f>
        <v>0.46666666666666667</v>
      </c>
      <c r="CB21">
        <f>1-(($AP$18-$AQ$19)/($AQ$20-$AQ$19))</f>
        <v>0.46666666666666667</v>
      </c>
    </row>
    <row r="22" spans="1:80" x14ac:dyDescent="0.25">
      <c r="A22">
        <v>21</v>
      </c>
      <c r="D22">
        <v>245.05546899999999</v>
      </c>
      <c r="E22" s="3">
        <v>2</v>
      </c>
      <c r="H22">
        <v>260.90338500000001</v>
      </c>
      <c r="I22" s="2">
        <v>4</v>
      </c>
      <c r="P22">
        <v>2</v>
      </c>
      <c r="Q22" t="str">
        <f t="shared" si="0"/>
        <v>24</v>
      </c>
      <c r="R22">
        <v>2</v>
      </c>
      <c r="X22" t="s">
        <v>279</v>
      </c>
      <c r="Y22" t="s">
        <v>269</v>
      </c>
      <c r="AF22">
        <v>0</v>
      </c>
      <c r="AG22">
        <v>0</v>
      </c>
      <c r="AN22">
        <v>566</v>
      </c>
      <c r="AO22">
        <v>579</v>
      </c>
      <c r="AP22">
        <v>608</v>
      </c>
      <c r="AQ22">
        <v>563</v>
      </c>
      <c r="AT22">
        <f>(($AO$20-$AN$20)/($AN$21-$AN$20))</f>
        <v>0.51724137931034486</v>
      </c>
      <c r="AU22">
        <f>(($AP$19-$AN$20)/($AN$21-$AN$20))</f>
        <v>0.58620689655172409</v>
      </c>
      <c r="AV22">
        <f>(($AQ$21-$AN$20)/($AN$21-$AN$20))</f>
        <v>0.96551724137931039</v>
      </c>
      <c r="AW22">
        <f>(($AN$21-$AO$20)/($AO$21-$AO$20))</f>
        <v>0.5</v>
      </c>
      <c r="AX22">
        <f>(($AP$19-$AO$20)/($AO$21-$AO$20))</f>
        <v>7.1428571428571425E-2</v>
      </c>
      <c r="AY22">
        <f>(($AQ$21-$AO$20)/($AO$21-$AO$20))</f>
        <v>0.4642857142857143</v>
      </c>
      <c r="AZ22">
        <f>(($AN$21-$AP$19)/($AP$20-$AP$19))</f>
        <v>0.42857142857142855</v>
      </c>
      <c r="BA22">
        <f>(($AO$21-$AP$19)/($AP$20-$AP$19))</f>
        <v>0.9285714285714286</v>
      </c>
      <c r="BB22">
        <f>(($AQ$21-$AP$19)/($AP$20-$AP$19))</f>
        <v>0.39285714285714285</v>
      </c>
      <c r="BC22">
        <f>(($AN$20-$AQ$19)/($AQ$20-$AQ$19))</f>
        <v>0.93333333333333335</v>
      </c>
      <c r="BD22">
        <f>(($AO$20-$AQ$20)/($AQ$21-$AQ$20))</f>
        <v>0.5</v>
      </c>
      <c r="BE22">
        <f>(($AP$19-$AQ$20)/($AQ$21-$AQ$20))</f>
        <v>0.57692307692307687</v>
      </c>
      <c r="BG22">
        <v>2</v>
      </c>
      <c r="BH22">
        <v>159</v>
      </c>
      <c r="BI22">
        <f>($BH$26-$BH$23)/200</f>
        <v>0.14000000000000001</v>
      </c>
      <c r="BQ22">
        <f>1-(($AO$20-$AN$20)/($AN$21-$AN$20))</f>
        <v>0.48275862068965514</v>
      </c>
      <c r="BR22">
        <f>1-(($AP$19-$AN$20)/($AN$21-$AN$20))</f>
        <v>0.41379310344827591</v>
      </c>
      <c r="BS22">
        <f>1-(($AQ$21-$AN$20)/($AN$21-$AN$20))</f>
        <v>3.4482758620689613E-2</v>
      </c>
      <c r="BT22">
        <f>(($AN$21-$AO$20)/($AO$21-$AO$20))</f>
        <v>0.5</v>
      </c>
      <c r="BU22">
        <f>(($AP$19-$AO$20)/($AO$21-$AO$20))</f>
        <v>7.1428571428571425E-2</v>
      </c>
      <c r="BV22">
        <f>(($AQ$21-$AO$20)/($AO$21-$AO$20))</f>
        <v>0.4642857142857143</v>
      </c>
      <c r="BW22">
        <f>(($AN$21-$AP$19)/($AP$20-$AP$19))</f>
        <v>0.42857142857142855</v>
      </c>
      <c r="BX22">
        <f>1-(($AO$21-$AP$19)/($AP$20-$AP$19))</f>
        <v>7.1428571428571397E-2</v>
      </c>
      <c r="BY22">
        <f>(($AQ$21-$AP$19)/($AP$20-$AP$19))</f>
        <v>0.39285714285714285</v>
      </c>
      <c r="BZ22">
        <f>1-(($AN$20-$AQ$19)/($AQ$20-$AQ$19))</f>
        <v>6.6666666666666652E-2</v>
      </c>
      <c r="CA22">
        <f>(($AO$20-$AQ$20)/($AQ$21-$AQ$20))</f>
        <v>0.5</v>
      </c>
      <c r="CB22">
        <f>1-(($AP$19-$AQ$20)/($AQ$21-$AQ$20))</f>
        <v>0.42307692307692313</v>
      </c>
    </row>
    <row r="23" spans="1:80" x14ac:dyDescent="0.25">
      <c r="A23">
        <v>22</v>
      </c>
      <c r="D23">
        <v>245.05546899999999</v>
      </c>
      <c r="E23" s="3">
        <v>2</v>
      </c>
      <c r="H23">
        <v>260.90338500000001</v>
      </c>
      <c r="I23" s="2">
        <v>4</v>
      </c>
      <c r="P23">
        <v>2</v>
      </c>
      <c r="Q23" t="str">
        <f t="shared" si="0"/>
        <v>24</v>
      </c>
      <c r="R23">
        <v>3</v>
      </c>
      <c r="X23" t="s">
        <v>279</v>
      </c>
      <c r="Y23" t="s">
        <v>266</v>
      </c>
      <c r="AN23">
        <v>593</v>
      </c>
      <c r="AO23">
        <v>607</v>
      </c>
      <c r="AP23">
        <v>639</v>
      </c>
      <c r="AQ23">
        <v>591</v>
      </c>
      <c r="AT23">
        <f>(($AO$21-$AN$21)/($AN$22-$AN$21))</f>
        <v>0.5</v>
      </c>
      <c r="AU23">
        <f>(($AP$20-$AN$21)/($AN$22-$AN$21))</f>
        <v>0.5714285714285714</v>
      </c>
      <c r="AV23">
        <f>(($AQ$22-$AN$21)/($AN$22-$AN$21))</f>
        <v>0.8928571428571429</v>
      </c>
      <c r="AW23">
        <f>(($AN$22-$AO$21)/($AO$22-$AO$21))</f>
        <v>0.51851851851851849</v>
      </c>
      <c r="AX23">
        <f>(($AP$20-$AO$21)/($AO$22-$AO$21))</f>
        <v>7.407407407407407E-2</v>
      </c>
      <c r="AY23">
        <f>(($AQ$22-$AO$21)/($AO$22-$AO$21))</f>
        <v>0.40740740740740738</v>
      </c>
      <c r="AZ23">
        <f>(($AN$22-$AP$20)/($AP$21-$AP$20))</f>
        <v>0.46153846153846156</v>
      </c>
      <c r="BA23">
        <f>(($AO$22-$AP$20)/($AP$21-$AP$20))</f>
        <v>0.96153846153846156</v>
      </c>
      <c r="BB23">
        <f>(($AQ$22-$AP$20)/($AP$21-$AP$20))</f>
        <v>0.34615384615384615</v>
      </c>
      <c r="BC23">
        <f>(($AN$21-$AQ$21)/($AQ$22-$AQ$21))</f>
        <v>3.8461538461538464E-2</v>
      </c>
      <c r="BD23">
        <f>(($AO$21-$AQ$21)/($AQ$22-$AQ$21))</f>
        <v>0.57692307692307687</v>
      </c>
      <c r="BE23">
        <f>(($AP$20-$AQ$21)/($AQ$22-$AQ$21))</f>
        <v>0.65384615384615385</v>
      </c>
      <c r="BG23">
        <v>3</v>
      </c>
      <c r="BH23">
        <v>159</v>
      </c>
      <c r="BI23">
        <f>($BH$27-$BH$24)/200</f>
        <v>9.5000000000000001E-2</v>
      </c>
      <c r="BQ23">
        <f>(($AO$21-$AN$21)/($AN$22-$AN$21))</f>
        <v>0.5</v>
      </c>
      <c r="BR23">
        <f>1-(($AP$20-$AN$21)/($AN$22-$AN$21))</f>
        <v>0.4285714285714286</v>
      </c>
      <c r="BS23">
        <f>1-(($AQ$22-$AN$21)/($AN$22-$AN$21))</f>
        <v>0.1071428571428571</v>
      </c>
      <c r="BT23">
        <f>1-(($AN$22-$AO$21)/($AO$22-$AO$21))</f>
        <v>0.48148148148148151</v>
      </c>
      <c r="BU23">
        <f>(($AP$20-$AO$21)/($AO$22-$AO$21))</f>
        <v>7.407407407407407E-2</v>
      </c>
      <c r="BV23">
        <f>(($AQ$22-$AO$21)/($AO$22-$AO$21))</f>
        <v>0.40740740740740738</v>
      </c>
      <c r="BW23">
        <f>(($AN$22-$AP$20)/($AP$21-$AP$20))</f>
        <v>0.46153846153846156</v>
      </c>
      <c r="BX23">
        <f>1-(($AO$22-$AP$20)/($AP$21-$AP$20))</f>
        <v>3.8461538461538436E-2</v>
      </c>
      <c r="BY23">
        <f>(($AQ$22-$AP$20)/($AP$21-$AP$20))</f>
        <v>0.34615384615384615</v>
      </c>
      <c r="BZ23">
        <f>(($AN$21-$AQ$21)/($AQ$22-$AQ$21))</f>
        <v>3.8461538461538464E-2</v>
      </c>
      <c r="CA23">
        <f>1-(($AO$21-$AQ$21)/($AQ$22-$AQ$21))</f>
        <v>0.42307692307692313</v>
      </c>
      <c r="CB23">
        <f>1-(($AP$20-$AQ$21)/($AQ$22-$AQ$21))</f>
        <v>0.34615384615384615</v>
      </c>
    </row>
    <row r="24" spans="1:80" x14ac:dyDescent="0.25">
      <c r="A24">
        <v>23</v>
      </c>
      <c r="D24">
        <v>245.05546899999999</v>
      </c>
      <c r="E24" s="3">
        <v>2</v>
      </c>
      <c r="H24">
        <v>260.90338500000001</v>
      </c>
      <c r="I24" s="2">
        <v>4</v>
      </c>
      <c r="P24">
        <v>2</v>
      </c>
      <c r="Q24" t="str">
        <f t="shared" si="0"/>
        <v>24</v>
      </c>
      <c r="R24">
        <v>4</v>
      </c>
      <c r="X24" t="s">
        <v>279</v>
      </c>
      <c r="Y24" t="s">
        <v>267</v>
      </c>
      <c r="AB24" t="s">
        <v>279</v>
      </c>
      <c r="AC24" t="str">
        <f>CONCATENATE($R24,$R25,$R26,$R27)</f>
        <v>4123</v>
      </c>
      <c r="AN24">
        <v>621</v>
      </c>
      <c r="AO24">
        <v>635</v>
      </c>
      <c r="AP24">
        <v>674</v>
      </c>
      <c r="AQ24">
        <v>621</v>
      </c>
      <c r="AT24">
        <f>(($AO$22-$AN$22)/($AN$23-$AN$22))</f>
        <v>0.48148148148148145</v>
      </c>
      <c r="AU24">
        <f>(($AP$21-$AN$22)/($AN$23-$AN$22))</f>
        <v>0.51851851851851849</v>
      </c>
      <c r="AV24">
        <f>(($AQ$23-$AN$22)/($AN$23-$AN$22))</f>
        <v>0.92592592592592593</v>
      </c>
      <c r="AW24">
        <f>(($AN$23-$AO$22)/($AO$23-$AO$22))</f>
        <v>0.5</v>
      </c>
      <c r="AX24">
        <f>(($AP$21-$AO$22)/($AO$23-$AO$22))</f>
        <v>3.5714285714285712E-2</v>
      </c>
      <c r="AY24">
        <f>(($AQ$23-$AO$22)/($AO$23-$AO$22))</f>
        <v>0.42857142857142855</v>
      </c>
      <c r="AZ24">
        <f>(($AN$23-$AP$21)/($AP$22-$AP$21))</f>
        <v>0.4642857142857143</v>
      </c>
      <c r="BA24">
        <f>(($AO$23-$AP$21)/($AP$22-$AP$21))</f>
        <v>0.9642857142857143</v>
      </c>
      <c r="BB24">
        <f>(($AQ$23-$AP$21)/($AP$22-$AP$21))</f>
        <v>0.39285714285714285</v>
      </c>
      <c r="BC24">
        <f>(($AN$22-$AQ$22)/($AQ$23-$AQ$22))</f>
        <v>0.10714285714285714</v>
      </c>
      <c r="BD24">
        <f>(($AO$22-$AQ$22)/($AQ$23-$AQ$22))</f>
        <v>0.5714285714285714</v>
      </c>
      <c r="BE24">
        <f>(($AP$21-$AQ$22)/($AQ$23-$AQ$22))</f>
        <v>0.6071428571428571</v>
      </c>
      <c r="BG24">
        <v>4</v>
      </c>
      <c r="BH24">
        <v>172</v>
      </c>
      <c r="BI24">
        <f>($BH$28-$BH$25)/200</f>
        <v>0.13</v>
      </c>
      <c r="BQ24">
        <f>(($AO$22-$AN$22)/($AN$23-$AN$22))</f>
        <v>0.48148148148148145</v>
      </c>
      <c r="BR24">
        <f>1-(($AP$21-$AN$22)/($AN$23-$AN$22))</f>
        <v>0.48148148148148151</v>
      </c>
      <c r="BS24">
        <f>1-(($AQ$23-$AN$22)/($AN$23-$AN$22))</f>
        <v>7.407407407407407E-2</v>
      </c>
      <c r="BT24">
        <f>(($AN$23-$AO$22)/($AO$23-$AO$22))</f>
        <v>0.5</v>
      </c>
      <c r="BU24">
        <f>(($AP$21-$AO$22)/($AO$23-$AO$22))</f>
        <v>3.5714285714285712E-2</v>
      </c>
      <c r="BV24">
        <f>(($AQ$23-$AO$22)/($AO$23-$AO$22))</f>
        <v>0.42857142857142855</v>
      </c>
      <c r="BW24">
        <f>(($AN$23-$AP$21)/($AP$22-$AP$21))</f>
        <v>0.4642857142857143</v>
      </c>
      <c r="BX24">
        <f>1-(($AO$23-$AP$21)/($AP$22-$AP$21))</f>
        <v>3.5714285714285698E-2</v>
      </c>
      <c r="BY24">
        <f>(($AQ$23-$AP$21)/($AP$22-$AP$21))</f>
        <v>0.39285714285714285</v>
      </c>
      <c r="BZ24">
        <f>(($AN$22-$AQ$22)/($AQ$23-$AQ$22))</f>
        <v>0.10714285714285714</v>
      </c>
      <c r="CA24">
        <f>1-(($AO$22-$AQ$22)/($AQ$23-$AQ$22))</f>
        <v>0.4285714285714286</v>
      </c>
      <c r="CB24">
        <f>1-(($AP$21-$AQ$22)/($AQ$23-$AQ$22))</f>
        <v>0.3928571428571429</v>
      </c>
    </row>
    <row r="25" spans="1:80" x14ac:dyDescent="0.25">
      <c r="A25">
        <v>24</v>
      </c>
      <c r="D25">
        <v>245.05546899999999</v>
      </c>
      <c r="E25" s="3">
        <v>2</v>
      </c>
      <c r="H25">
        <v>260.90338500000001</v>
      </c>
      <c r="I25" s="2">
        <v>4</v>
      </c>
      <c r="P25">
        <v>2</v>
      </c>
      <c r="Q25" t="str">
        <f t="shared" si="0"/>
        <v>24</v>
      </c>
      <c r="R25">
        <v>1</v>
      </c>
      <c r="X25" t="s">
        <v>279</v>
      </c>
      <c r="Y25" t="s">
        <v>268</v>
      </c>
      <c r="AN25">
        <v>651</v>
      </c>
      <c r="AO25">
        <v>659</v>
      </c>
      <c r="AP25">
        <v>701</v>
      </c>
      <c r="AQ25">
        <v>651</v>
      </c>
      <c r="AT25">
        <f>(($AO$23-$AN$23)/($AN$24-$AN$23))</f>
        <v>0.5</v>
      </c>
      <c r="AU25">
        <f>(($AP$22-$AN$23)/($AN$24-$AN$23))</f>
        <v>0.5357142857142857</v>
      </c>
      <c r="AV25">
        <f>(($AQ$24-$AN$24)/($AN$25-$AN$24))</f>
        <v>0</v>
      </c>
      <c r="AW25">
        <f>(($AN$24-$AO$23)/($AO$24-$AO$23))</f>
        <v>0.5</v>
      </c>
      <c r="AX25">
        <f>(($AP$22-$AO$23)/($AO$24-$AO$23))</f>
        <v>3.5714285714285712E-2</v>
      </c>
      <c r="AY25">
        <f>(($AQ$24-$AO$23)/($AO$24-$AO$23))</f>
        <v>0.5</v>
      </c>
      <c r="AZ25">
        <f>(($AN$24-$AP$22)/($AP$23-$AP$22))</f>
        <v>0.41935483870967744</v>
      </c>
      <c r="BA25">
        <f>(($AO$24-$AP$22)/($AP$23-$AP$22))</f>
        <v>0.87096774193548387</v>
      </c>
      <c r="BB25">
        <f>(($AQ$24-$AP$22)/($AP$23-$AP$22))</f>
        <v>0.41935483870967744</v>
      </c>
      <c r="BC25">
        <f>(($AN$23-$AQ$23)/($AQ$24-$AQ$23))</f>
        <v>6.6666666666666666E-2</v>
      </c>
      <c r="BD25">
        <f>(($AO$23-$AQ$23)/($AQ$24-$AQ$23))</f>
        <v>0.53333333333333333</v>
      </c>
      <c r="BE25">
        <f>(($AP$22-$AQ$23)/($AQ$24-$AQ$23))</f>
        <v>0.56666666666666665</v>
      </c>
      <c r="BG25">
        <v>1</v>
      </c>
      <c r="BH25">
        <v>174</v>
      </c>
      <c r="BI25">
        <f>($BH$29-$BH$26)/200</f>
        <v>8.5000000000000006E-2</v>
      </c>
      <c r="BQ25">
        <f>(($AO$23-$AN$23)/($AN$24-$AN$23))</f>
        <v>0.5</v>
      </c>
      <c r="BR25">
        <f>1-(($AP$22-$AN$23)/($AN$24-$AN$23))</f>
        <v>0.4642857142857143</v>
      </c>
      <c r="BS25">
        <f>(($AQ$24-$AN$24)/($AN$25-$AN$24))</f>
        <v>0</v>
      </c>
      <c r="BT25">
        <f>(($AN$24-$AO$23)/($AO$24-$AO$23))</f>
        <v>0.5</v>
      </c>
      <c r="BU25">
        <f>(($AP$22-$AO$23)/($AO$24-$AO$23))</f>
        <v>3.5714285714285712E-2</v>
      </c>
      <c r="BV25">
        <f>(($AQ$24-$AO$23)/($AO$24-$AO$23))</f>
        <v>0.5</v>
      </c>
      <c r="BW25">
        <f>(($AN$24-$AP$22)/($AP$23-$AP$22))</f>
        <v>0.41935483870967744</v>
      </c>
      <c r="BX25">
        <f>1-(($AO$24-$AP$22)/($AP$23-$AP$22))</f>
        <v>0.12903225806451613</v>
      </c>
      <c r="BY25">
        <f>(($AQ$24-$AP$22)/($AP$23-$AP$22))</f>
        <v>0.41935483870967744</v>
      </c>
      <c r="BZ25">
        <f>(($AN$23-$AQ$23)/($AQ$24-$AQ$23))</f>
        <v>6.6666666666666666E-2</v>
      </c>
      <c r="CA25">
        <f>1-(($AO$23-$AQ$23)/($AQ$24-$AQ$23))</f>
        <v>0.46666666666666667</v>
      </c>
      <c r="CB25">
        <f>1-(($AP$22-$AQ$23)/($AQ$24-$AQ$23))</f>
        <v>0.43333333333333335</v>
      </c>
    </row>
    <row r="26" spans="1:80" x14ac:dyDescent="0.25">
      <c r="A26">
        <v>25</v>
      </c>
      <c r="B26">
        <v>236.127082</v>
      </c>
      <c r="C26" s="4">
        <v>1</v>
      </c>
      <c r="D26">
        <v>245.05546899999999</v>
      </c>
      <c r="E26" s="3">
        <v>2</v>
      </c>
      <c r="H26">
        <v>260.904583</v>
      </c>
      <c r="I26" s="2">
        <v>4</v>
      </c>
      <c r="P26">
        <v>3</v>
      </c>
      <c r="Q26" t="str">
        <f t="shared" si="0"/>
        <v>124</v>
      </c>
      <c r="R26">
        <v>2</v>
      </c>
      <c r="X26" t="s">
        <v>279</v>
      </c>
      <c r="Y26" t="s">
        <v>269</v>
      </c>
      <c r="AN26">
        <v>670</v>
      </c>
      <c r="AO26">
        <v>683</v>
      </c>
      <c r="AP26">
        <v>725</v>
      </c>
      <c r="AQ26">
        <v>659</v>
      </c>
      <c r="AT26">
        <f>(($AO$24-$AN$24)/($AN$25-$AN$24))</f>
        <v>0.46666666666666667</v>
      </c>
      <c r="AU26">
        <f>(($AP$23-$AN$24)/($AN$25-$AN$24))</f>
        <v>0.6</v>
      </c>
      <c r="BC26">
        <f>(($AN$24-$AQ$24)/($AQ$25-$AQ$24))</f>
        <v>0</v>
      </c>
      <c r="BD26">
        <f>(($AO$24-$AQ$24)/($AQ$25-$AQ$24))</f>
        <v>0.46666666666666667</v>
      </c>
      <c r="BE26">
        <f>(($AP$23-$AQ$24)/($AQ$25-$AQ$24))</f>
        <v>0.6</v>
      </c>
      <c r="BG26">
        <v>2</v>
      </c>
      <c r="BH26">
        <v>187</v>
      </c>
      <c r="BI26">
        <f>($BH$30-$BH$27)/200</f>
        <v>0.13500000000000001</v>
      </c>
      <c r="BQ26">
        <f>(($AO$24-$AN$24)/($AN$25-$AN$24))</f>
        <v>0.46666666666666667</v>
      </c>
      <c r="BR26">
        <f>1-(($AP$23-$AN$24)/($AN$25-$AN$24))</f>
        <v>0.4</v>
      </c>
      <c r="BZ26">
        <f>(($AN$24-$AQ$24)/($AQ$25-$AQ$24))</f>
        <v>0</v>
      </c>
      <c r="CA26">
        <f>(($AO$24-$AQ$24)/($AQ$25-$AQ$24))</f>
        <v>0.46666666666666667</v>
      </c>
      <c r="CB26">
        <f>1-(($AP$23-$AQ$24)/($AQ$25-$AQ$24))</f>
        <v>0.4</v>
      </c>
    </row>
    <row r="27" spans="1:80" x14ac:dyDescent="0.25">
      <c r="A27">
        <v>26</v>
      </c>
      <c r="B27">
        <v>236.127082</v>
      </c>
      <c r="C27" s="4">
        <v>1</v>
      </c>
      <c r="D27">
        <v>245.12968799999999</v>
      </c>
      <c r="E27" s="3">
        <v>2</v>
      </c>
      <c r="F27">
        <v>248.799949</v>
      </c>
      <c r="G27" s="5">
        <v>3</v>
      </c>
      <c r="P27">
        <v>3</v>
      </c>
      <c r="Q27" t="str">
        <f t="shared" si="0"/>
        <v>123</v>
      </c>
      <c r="R27">
        <v>3</v>
      </c>
      <c r="X27" t="s">
        <v>279</v>
      </c>
      <c r="Y27" t="s">
        <v>266</v>
      </c>
      <c r="AN27">
        <v>695</v>
      </c>
      <c r="AO27">
        <v>707</v>
      </c>
      <c r="AP27">
        <v>748</v>
      </c>
      <c r="AQ27">
        <v>686</v>
      </c>
      <c r="BG27">
        <v>3</v>
      </c>
      <c r="BH27">
        <v>191</v>
      </c>
      <c r="BI27">
        <f>($BH$31-$BH$28)/200</f>
        <v>9.5000000000000001E-2</v>
      </c>
    </row>
    <row r="28" spans="1:80" x14ac:dyDescent="0.25">
      <c r="A28">
        <v>27</v>
      </c>
      <c r="B28">
        <v>236.122083</v>
      </c>
      <c r="C28" s="4">
        <v>1</v>
      </c>
      <c r="F28">
        <v>248.68937599999998</v>
      </c>
      <c r="G28" s="5">
        <v>3</v>
      </c>
      <c r="P28">
        <v>2</v>
      </c>
      <c r="Q28" t="str">
        <f t="shared" si="0"/>
        <v>13</v>
      </c>
      <c r="R28">
        <v>4</v>
      </c>
      <c r="X28" t="s">
        <v>277</v>
      </c>
      <c r="Y28" t="s">
        <v>270</v>
      </c>
      <c r="AB28" t="s">
        <v>279</v>
      </c>
      <c r="AC28" t="str">
        <f>CONCATENATE($R28,$R29,$R30,$R31)</f>
        <v>4123</v>
      </c>
      <c r="AN28">
        <v>718</v>
      </c>
      <c r="AO28">
        <v>730</v>
      </c>
      <c r="AP28">
        <v>775</v>
      </c>
      <c r="AQ28">
        <v>710</v>
      </c>
      <c r="BG28">
        <v>4</v>
      </c>
      <c r="BH28">
        <v>200</v>
      </c>
      <c r="BI28">
        <f>($BH$32-$BH$29)/200</f>
        <v>0.14000000000000001</v>
      </c>
    </row>
    <row r="29" spans="1:80" x14ac:dyDescent="0.25">
      <c r="A29">
        <v>28</v>
      </c>
      <c r="B29">
        <v>236.122083</v>
      </c>
      <c r="C29" s="4">
        <v>1</v>
      </c>
      <c r="F29">
        <v>248.68937599999998</v>
      </c>
      <c r="G29" s="5">
        <v>3</v>
      </c>
      <c r="P29">
        <v>2</v>
      </c>
      <c r="Q29" t="str">
        <f t="shared" si="0"/>
        <v>13</v>
      </c>
      <c r="R29">
        <v>1</v>
      </c>
      <c r="X29" t="s">
        <v>280</v>
      </c>
      <c r="Y29" t="s">
        <v>271</v>
      </c>
      <c r="AN29">
        <v>740</v>
      </c>
      <c r="AO29">
        <v>754</v>
      </c>
      <c r="AP29">
        <v>803</v>
      </c>
      <c r="AQ29">
        <v>732</v>
      </c>
      <c r="AT29">
        <f>(($AO$26-$AN$26)/($AN$27-$AN$26))</f>
        <v>0.52</v>
      </c>
      <c r="AU29">
        <f>(($AP$24-$AN$26)/($AN$27-$AN$26))</f>
        <v>0.16</v>
      </c>
      <c r="AV29">
        <f>(($AQ$27-$AN$26)/($AN$27-$AN$26))</f>
        <v>0.64</v>
      </c>
      <c r="AW29">
        <f>(($AN$26-$AO$25)/($AO$26-$AO$25))</f>
        <v>0.45833333333333331</v>
      </c>
      <c r="AX29">
        <f>(($AP$24-$AO$25)/($AO$26-$AO$25))</f>
        <v>0.625</v>
      </c>
      <c r="AY29">
        <f>(($AQ$26-$AO$25)/($AO$26-$AO$25))</f>
        <v>0</v>
      </c>
      <c r="AZ29">
        <f>(($AN$27-$AP$24)/($AP$25-$AP$24))</f>
        <v>0.77777777777777779</v>
      </c>
      <c r="BA29">
        <f>(($AO$26-$AP$24)/($AP$25-$AP$24))</f>
        <v>0.33333333333333331</v>
      </c>
      <c r="BB29">
        <f>(($AQ$27-$AP$24)/($AP$25-$AP$24))</f>
        <v>0.44444444444444442</v>
      </c>
      <c r="BC29">
        <f>(($AN$26-$AQ$26)/($AQ$27-$AQ$26))</f>
        <v>0.40740740740740738</v>
      </c>
      <c r="BD29">
        <f>(($AO$25-$AQ$26)/($AQ$27-$AQ$26))</f>
        <v>0</v>
      </c>
      <c r="BE29">
        <f>(($AP$24-$AQ$26)/($AQ$27-$AQ$26))</f>
        <v>0.55555555555555558</v>
      </c>
      <c r="BG29">
        <v>1</v>
      </c>
      <c r="BH29">
        <v>204</v>
      </c>
      <c r="BI29">
        <f>($BH$33-$BH$30)/200</f>
        <v>7.4999999999999997E-2</v>
      </c>
      <c r="BQ29">
        <f>1-(($AO$26-$AN$26)/($AN$27-$AN$26))</f>
        <v>0.48</v>
      </c>
      <c r="BR29">
        <f>(($AP$24-$AN$26)/($AN$27-$AN$26))</f>
        <v>0.16</v>
      </c>
      <c r="BS29">
        <f>1-(($AQ$27-$AN$26)/($AN$27-$AN$26))</f>
        <v>0.36</v>
      </c>
      <c r="BT29">
        <f>(($AN$26-$AO$25)/($AO$26-$AO$25))</f>
        <v>0.45833333333333331</v>
      </c>
      <c r="BU29">
        <f>1-(($AP$24-$AO$25)/($AO$26-$AO$25))</f>
        <v>0.375</v>
      </c>
      <c r="BV29">
        <f>(($AQ$26-$AO$25)/($AO$26-$AO$25))</f>
        <v>0</v>
      </c>
      <c r="BW29">
        <f>1-(($AN$27-$AP$24)/($AP$25-$AP$24))</f>
        <v>0.22222222222222221</v>
      </c>
      <c r="BX29">
        <f>(($AO$26-$AP$24)/($AP$25-$AP$24))</f>
        <v>0.33333333333333331</v>
      </c>
      <c r="BY29">
        <f>(($AQ$27-$AP$24)/($AP$25-$AP$24))</f>
        <v>0.44444444444444442</v>
      </c>
      <c r="BZ29">
        <f>(($AN$26-$AQ$26)/($AQ$27-$AQ$26))</f>
        <v>0.40740740740740738</v>
      </c>
      <c r="CA29">
        <f>(($AO$25-$AQ$26)/($AQ$27-$AQ$26))</f>
        <v>0</v>
      </c>
      <c r="CB29">
        <f>1-(($AP$24-$AQ$26)/($AQ$27-$AQ$26))</f>
        <v>0.44444444444444442</v>
      </c>
    </row>
    <row r="30" spans="1:80" x14ac:dyDescent="0.25">
      <c r="A30">
        <v>29</v>
      </c>
      <c r="B30">
        <v>236.122083</v>
      </c>
      <c r="C30" s="4">
        <v>1</v>
      </c>
      <c r="F30">
        <v>248.68937599999998</v>
      </c>
      <c r="G30" s="5">
        <v>3</v>
      </c>
      <c r="P30">
        <v>2</v>
      </c>
      <c r="Q30" t="str">
        <f t="shared" si="0"/>
        <v>13</v>
      </c>
      <c r="R30">
        <v>2</v>
      </c>
      <c r="X30" t="s">
        <v>280</v>
      </c>
      <c r="Y30" t="s">
        <v>272</v>
      </c>
      <c r="AN30">
        <v>763</v>
      </c>
      <c r="AO30">
        <v>778</v>
      </c>
      <c r="AP30">
        <v>829</v>
      </c>
      <c r="AQ30">
        <v>762</v>
      </c>
      <c r="AT30">
        <f>(($AO$27-$AN$27)/($AN$28-$AN$27))</f>
        <v>0.52173913043478259</v>
      </c>
      <c r="AU30">
        <f>(($AP$25-$AN$27)/($AN$28-$AN$27))</f>
        <v>0.2608695652173913</v>
      </c>
      <c r="AV30">
        <f>(($AQ$28-$AN$27)/($AN$28-$AN$27))</f>
        <v>0.65217391304347827</v>
      </c>
      <c r="AW30">
        <f>(($AN$27-$AO$26)/($AO$27-$AO$26))</f>
        <v>0.5</v>
      </c>
      <c r="AX30">
        <f>(($AP$25-$AO$26)/($AO$27-$AO$26))</f>
        <v>0.75</v>
      </c>
      <c r="AY30">
        <f>(($AQ$27-$AO$26)/($AO$27-$AO$26))</f>
        <v>0.125</v>
      </c>
      <c r="AZ30">
        <f>(($AN$28-$AP$25)/($AP$26-$AP$25))</f>
        <v>0.70833333333333337</v>
      </c>
      <c r="BA30">
        <f>(($AO$27-$AP$25)/($AP$26-$AP$25))</f>
        <v>0.25</v>
      </c>
      <c r="BB30">
        <f>(($AQ$28-$AP$25)/($AP$26-$AP$25))</f>
        <v>0.375</v>
      </c>
      <c r="BC30">
        <f>(($AN$27-$AQ$27)/($AQ$28-$AQ$27))</f>
        <v>0.375</v>
      </c>
      <c r="BD30">
        <f>(($AO$26-$AQ$26)/($AQ$27-$AQ$26))</f>
        <v>0.88888888888888884</v>
      </c>
      <c r="BE30">
        <f>(($AP$25-$AQ$27)/($AQ$28-$AQ$27))</f>
        <v>0.625</v>
      </c>
      <c r="BG30">
        <v>2</v>
      </c>
      <c r="BH30">
        <v>218</v>
      </c>
      <c r="BI30">
        <f>($BH$34-$BH$31)/200</f>
        <v>0.14000000000000001</v>
      </c>
      <c r="BQ30">
        <f>1-(($AO$27-$AN$27)/($AN$28-$AN$27))</f>
        <v>0.47826086956521741</v>
      </c>
      <c r="BR30">
        <f>(($AP$25-$AN$27)/($AN$28-$AN$27))</f>
        <v>0.2608695652173913</v>
      </c>
      <c r="BS30">
        <f>1-(($AQ$28-$AN$27)/($AN$28-$AN$27))</f>
        <v>0.34782608695652173</v>
      </c>
      <c r="BT30">
        <f>(($AN$27-$AO$26)/($AO$27-$AO$26))</f>
        <v>0.5</v>
      </c>
      <c r="BU30">
        <f>1-(($AP$25-$AO$26)/($AO$27-$AO$26))</f>
        <v>0.25</v>
      </c>
      <c r="BV30">
        <f>(($AQ$27-$AO$26)/($AO$27-$AO$26))</f>
        <v>0.125</v>
      </c>
      <c r="BW30">
        <f>1-(($AN$28-$AP$25)/($AP$26-$AP$25))</f>
        <v>0.29166666666666663</v>
      </c>
      <c r="BX30">
        <f>(($AO$27-$AP$25)/($AP$26-$AP$25))</f>
        <v>0.25</v>
      </c>
      <c r="BY30">
        <f>(($AQ$28-$AP$25)/($AP$26-$AP$25))</f>
        <v>0.375</v>
      </c>
      <c r="BZ30">
        <f>(($AN$27-$AQ$27)/($AQ$28-$AQ$27))</f>
        <v>0.375</v>
      </c>
      <c r="CA30">
        <f>1-(($AO$26-$AQ$26)/($AQ$27-$AQ$26))</f>
        <v>0.11111111111111116</v>
      </c>
      <c r="CB30">
        <f>1-(($AP$25-$AQ$27)/($AQ$28-$AQ$27))</f>
        <v>0.375</v>
      </c>
    </row>
    <row r="31" spans="1:80" x14ac:dyDescent="0.25">
      <c r="A31">
        <v>30</v>
      </c>
      <c r="B31">
        <v>236.122083</v>
      </c>
      <c r="C31" s="4">
        <v>1</v>
      </c>
      <c r="F31">
        <v>248.68937599999998</v>
      </c>
      <c r="G31" s="5">
        <v>3</v>
      </c>
      <c r="P31">
        <v>2</v>
      </c>
      <c r="Q31" t="str">
        <f t="shared" si="0"/>
        <v>13</v>
      </c>
      <c r="R31">
        <v>3</v>
      </c>
      <c r="X31" t="s">
        <v>280</v>
      </c>
      <c r="Y31" t="s">
        <v>273</v>
      </c>
      <c r="AN31">
        <v>790</v>
      </c>
      <c r="AO31">
        <v>803</v>
      </c>
      <c r="AP31">
        <v>854</v>
      </c>
      <c r="AQ31">
        <v>788</v>
      </c>
      <c r="AT31">
        <f>(($AO$28-$AN$28)/($AN$29-$AN$28))</f>
        <v>0.54545454545454541</v>
      </c>
      <c r="AU31">
        <f>(($AP$26-$AN$28)/($AN$29-$AN$28))</f>
        <v>0.31818181818181818</v>
      </c>
      <c r="AV31">
        <f>(($AQ$29-$AN$28)/($AN$29-$AN$28))</f>
        <v>0.63636363636363635</v>
      </c>
      <c r="AW31">
        <f>(($AN$28-$AO$27)/($AO$28-$AO$27))</f>
        <v>0.47826086956521741</v>
      </c>
      <c r="AX31">
        <f>(($AP$26-$AO$27)/($AO$28-$AO$27))</f>
        <v>0.78260869565217395</v>
      </c>
      <c r="AY31">
        <f>(($AQ$28-$AO$27)/($AO$28-$AO$27))</f>
        <v>0.13043478260869565</v>
      </c>
      <c r="AZ31">
        <f>(($AN$29-$AP$26)/($AP$27-$AP$26))</f>
        <v>0.65217391304347827</v>
      </c>
      <c r="BA31">
        <f>(($AO$28-$AP$26)/($AP$27-$AP$26))</f>
        <v>0.21739130434782608</v>
      </c>
      <c r="BB31">
        <f>(($AQ$29-$AP$26)/($AP$27-$AP$26))</f>
        <v>0.30434782608695654</v>
      </c>
      <c r="BC31">
        <f>(($AN$28-$AQ$28)/($AQ$29-$AQ$28))</f>
        <v>0.36363636363636365</v>
      </c>
      <c r="BD31">
        <f>(($AO$27-$AQ$27)/($AQ$28-$AQ$27))</f>
        <v>0.875</v>
      </c>
      <c r="BE31">
        <f>(($AP$26-$AQ$28)/($AQ$29-$AQ$28))</f>
        <v>0.68181818181818177</v>
      </c>
      <c r="BG31">
        <v>3</v>
      </c>
      <c r="BH31">
        <v>219</v>
      </c>
      <c r="BI31">
        <f>($BH$35-$BH$32)/200</f>
        <v>0.08</v>
      </c>
      <c r="BQ31">
        <f>1-(($AO$28-$AN$28)/($AN$29-$AN$28))</f>
        <v>0.45454545454545459</v>
      </c>
      <c r="BR31">
        <f>(($AP$26-$AN$28)/($AN$29-$AN$28))</f>
        <v>0.31818181818181818</v>
      </c>
      <c r="BS31">
        <f>1-(($AQ$29-$AN$28)/($AN$29-$AN$28))</f>
        <v>0.36363636363636365</v>
      </c>
      <c r="BT31">
        <f>(($AN$28-$AO$27)/($AO$28-$AO$27))</f>
        <v>0.47826086956521741</v>
      </c>
      <c r="BU31">
        <f>1-(($AP$26-$AO$27)/($AO$28-$AO$27))</f>
        <v>0.21739130434782605</v>
      </c>
      <c r="BV31">
        <f>(($AQ$28-$AO$27)/($AO$28-$AO$27))</f>
        <v>0.13043478260869565</v>
      </c>
      <c r="BW31">
        <f>1-(($AN$29-$AP$26)/($AP$27-$AP$26))</f>
        <v>0.34782608695652173</v>
      </c>
      <c r="BX31">
        <f>(($AO$28-$AP$26)/($AP$27-$AP$26))</f>
        <v>0.21739130434782608</v>
      </c>
      <c r="BY31">
        <f>(($AQ$29-$AP$26)/($AP$27-$AP$26))</f>
        <v>0.30434782608695654</v>
      </c>
      <c r="BZ31">
        <f>(($AN$28-$AQ$28)/($AQ$29-$AQ$28))</f>
        <v>0.36363636363636365</v>
      </c>
      <c r="CA31">
        <f>1-(($AO$27-$AQ$27)/($AQ$28-$AQ$27))</f>
        <v>0.125</v>
      </c>
      <c r="CB31">
        <f>1-(($AP$26-$AQ$28)/($AQ$29-$AQ$28))</f>
        <v>0.31818181818181823</v>
      </c>
    </row>
    <row r="32" spans="1:80" x14ac:dyDescent="0.25">
      <c r="A32">
        <v>31</v>
      </c>
      <c r="B32">
        <v>236.122083</v>
      </c>
      <c r="C32" s="4">
        <v>1</v>
      </c>
      <c r="F32">
        <v>248.68937599999998</v>
      </c>
      <c r="G32" s="5">
        <v>3</v>
      </c>
      <c r="P32">
        <v>2</v>
      </c>
      <c r="Q32" t="str">
        <f t="shared" si="0"/>
        <v>13</v>
      </c>
      <c r="R32">
        <v>1</v>
      </c>
      <c r="X32" t="s">
        <v>280</v>
      </c>
      <c r="Y32" t="s">
        <v>274</v>
      </c>
      <c r="AB32" t="s">
        <v>280</v>
      </c>
      <c r="AC32" t="str">
        <f>CONCATENATE($R32,$R33,$R34,$R35)</f>
        <v>1423</v>
      </c>
      <c r="AN32">
        <v>817</v>
      </c>
      <c r="AO32">
        <v>829</v>
      </c>
      <c r="AP32">
        <v>883</v>
      </c>
      <c r="AQ32">
        <v>813</v>
      </c>
      <c r="AT32">
        <f>(($AO$29-$AN$29)/($AN$30-$AN$29))</f>
        <v>0.60869565217391308</v>
      </c>
      <c r="AU32">
        <f>(($AP$27-$AN$29)/($AN$30-$AN$29))</f>
        <v>0.34782608695652173</v>
      </c>
      <c r="AV32">
        <f>(($AQ$30-$AN$29)/($AN$30-$AN$29))</f>
        <v>0.95652173913043481</v>
      </c>
      <c r="AW32">
        <f>(($AN$29-$AO$28)/($AO$29-$AO$28))</f>
        <v>0.41666666666666669</v>
      </c>
      <c r="AX32">
        <f>(($AP$27-$AO$28)/($AO$29-$AO$28))</f>
        <v>0.75</v>
      </c>
      <c r="AY32">
        <f>(($AQ$29-$AO$28)/($AO$29-$AO$28))</f>
        <v>8.3333333333333329E-2</v>
      </c>
      <c r="AZ32">
        <f>(($AN$30-$AP$27)/($AP$28-$AP$27))</f>
        <v>0.55555555555555558</v>
      </c>
      <c r="BA32">
        <f>(($AO$29-$AP$27)/($AP$28-$AP$27))</f>
        <v>0.22222222222222221</v>
      </c>
      <c r="BB32">
        <f>(($AQ$30-$AP$27)/($AP$28-$AP$27))</f>
        <v>0.51851851851851849</v>
      </c>
      <c r="BC32">
        <f>(($AN$29-$AQ$29)/($AQ$30-$AQ$29))</f>
        <v>0.26666666666666666</v>
      </c>
      <c r="BD32">
        <f>(($AO$28-$AQ$28)/($AQ$29-$AQ$28))</f>
        <v>0.90909090909090906</v>
      </c>
      <c r="BE32">
        <f>(($AP$27-$AQ$29)/($AQ$30-$AQ$29))</f>
        <v>0.53333333333333333</v>
      </c>
      <c r="BG32">
        <v>1</v>
      </c>
      <c r="BH32">
        <v>232</v>
      </c>
      <c r="BI32">
        <f>($BH$36-$BH$33)/200</f>
        <v>0.14000000000000001</v>
      </c>
      <c r="BQ32">
        <f>1-(($AO$29-$AN$29)/($AN$30-$AN$29))</f>
        <v>0.39130434782608692</v>
      </c>
      <c r="BR32">
        <f>(($AP$27-$AN$29)/($AN$30-$AN$29))</f>
        <v>0.34782608695652173</v>
      </c>
      <c r="BS32">
        <f>1-(($AQ$30-$AN$29)/($AN$30-$AN$29))</f>
        <v>4.3478260869565188E-2</v>
      </c>
      <c r="BT32">
        <f>(($AN$29-$AO$28)/($AO$29-$AO$28))</f>
        <v>0.41666666666666669</v>
      </c>
      <c r="BU32">
        <f>1-(($AP$27-$AO$28)/($AO$29-$AO$28))</f>
        <v>0.25</v>
      </c>
      <c r="BV32">
        <f>(($AQ$29-$AO$28)/($AO$29-$AO$28))</f>
        <v>8.3333333333333329E-2</v>
      </c>
      <c r="BW32">
        <f>1-(($AN$30-$AP$27)/($AP$28-$AP$27))</f>
        <v>0.44444444444444442</v>
      </c>
      <c r="BX32">
        <f>(($AO$29-$AP$27)/($AP$28-$AP$27))</f>
        <v>0.22222222222222221</v>
      </c>
      <c r="BY32">
        <f>1-(($AQ$30-$AP$27)/($AP$28-$AP$27))</f>
        <v>0.48148148148148151</v>
      </c>
      <c r="BZ32">
        <f>(($AN$29-$AQ$29)/($AQ$30-$AQ$29))</f>
        <v>0.26666666666666666</v>
      </c>
      <c r="CA32">
        <f>1-(($AO$28-$AQ$28)/($AQ$29-$AQ$28))</f>
        <v>9.0909090909090939E-2</v>
      </c>
      <c r="CB32">
        <f>1-(($AP$27-$AQ$29)/($AQ$30-$AQ$29))</f>
        <v>0.46666666666666667</v>
      </c>
    </row>
    <row r="33" spans="1:80" x14ac:dyDescent="0.25">
      <c r="A33">
        <v>32</v>
      </c>
      <c r="B33">
        <v>236.122083</v>
      </c>
      <c r="C33" s="4">
        <v>1</v>
      </c>
      <c r="F33">
        <v>248.68937599999998</v>
      </c>
      <c r="G33" s="5">
        <v>3</v>
      </c>
      <c r="P33">
        <v>2</v>
      </c>
      <c r="Q33" t="str">
        <f t="shared" si="0"/>
        <v>13</v>
      </c>
      <c r="R33">
        <v>4</v>
      </c>
      <c r="X33" t="s">
        <v>280</v>
      </c>
      <c r="Y33" t="s">
        <v>271</v>
      </c>
      <c r="AN33">
        <v>842</v>
      </c>
      <c r="AO33">
        <v>854</v>
      </c>
      <c r="AP33">
        <v>914</v>
      </c>
      <c r="AQ33">
        <v>838</v>
      </c>
      <c r="AT33">
        <f>(($AO$30-$AN$30)/($AN$31-$AN$30))</f>
        <v>0.55555555555555558</v>
      </c>
      <c r="AU33">
        <f>(($AP$28-$AN$30)/($AN$31-$AN$30))</f>
        <v>0.44444444444444442</v>
      </c>
      <c r="AV33">
        <f>(($AQ$31-$AN$30)/($AN$31-$AN$30))</f>
        <v>0.92592592592592593</v>
      </c>
      <c r="AW33">
        <f>(($AN$30-$AO$29)/($AO$30-$AO$29))</f>
        <v>0.375</v>
      </c>
      <c r="AX33">
        <f>(($AP$28-$AO$29)/($AO$30-$AO$29))</f>
        <v>0.875</v>
      </c>
      <c r="AY33">
        <f>(($AQ$30-$AO$29)/($AO$30-$AO$29))</f>
        <v>0.33333333333333331</v>
      </c>
      <c r="AZ33">
        <f>(($AN$31-$AP$28)/($AP$29-$AP$28))</f>
        <v>0.5357142857142857</v>
      </c>
      <c r="BA33">
        <f>(($AO$30-$AP$28)/($AP$29-$AP$28))</f>
        <v>0.10714285714285714</v>
      </c>
      <c r="BB33">
        <f>(($AQ$31-$AP$28)/($AP$29-$AP$28))</f>
        <v>0.4642857142857143</v>
      </c>
      <c r="BC33">
        <f>(($AN$30-$AQ$30)/($AQ$31-$AQ$30))</f>
        <v>3.8461538461538464E-2</v>
      </c>
      <c r="BD33">
        <f>(($AO$29-$AQ$29)/($AQ$30-$AQ$29))</f>
        <v>0.73333333333333328</v>
      </c>
      <c r="BE33">
        <f>(($AP$28-$AQ$30)/($AQ$31-$AQ$30))</f>
        <v>0.5</v>
      </c>
      <c r="BG33">
        <v>4</v>
      </c>
      <c r="BH33">
        <v>233</v>
      </c>
      <c r="BI33">
        <f>($BH$37-$BH$34)/200</f>
        <v>7.0000000000000007E-2</v>
      </c>
      <c r="BQ33">
        <f>1-(($AO$30-$AN$30)/($AN$31-$AN$30))</f>
        <v>0.44444444444444442</v>
      </c>
      <c r="BR33">
        <f>(($AP$28-$AN$30)/($AN$31-$AN$30))</f>
        <v>0.44444444444444442</v>
      </c>
      <c r="BS33">
        <f>1-(($AQ$31-$AN$30)/($AN$31-$AN$30))</f>
        <v>7.407407407407407E-2</v>
      </c>
      <c r="BT33">
        <f>(($AN$30-$AO$29)/($AO$30-$AO$29))</f>
        <v>0.375</v>
      </c>
      <c r="BU33">
        <f>1-(($AP$28-$AO$29)/($AO$30-$AO$29))</f>
        <v>0.125</v>
      </c>
      <c r="BV33">
        <f>(($AQ$30-$AO$29)/($AO$30-$AO$29))</f>
        <v>0.33333333333333331</v>
      </c>
      <c r="BW33">
        <f>1-(($AN$31-$AP$28)/($AP$29-$AP$28))</f>
        <v>0.4642857142857143</v>
      </c>
      <c r="BX33">
        <f>(($AO$30-$AP$28)/($AP$29-$AP$28))</f>
        <v>0.10714285714285714</v>
      </c>
      <c r="BY33">
        <f>(($AQ$31-$AP$28)/($AP$29-$AP$28))</f>
        <v>0.4642857142857143</v>
      </c>
      <c r="BZ33">
        <f>(($AN$30-$AQ$30)/($AQ$31-$AQ$30))</f>
        <v>3.8461538461538464E-2</v>
      </c>
      <c r="CA33">
        <f>1-(($AO$29-$AQ$29)/($AQ$30-$AQ$29))</f>
        <v>0.26666666666666672</v>
      </c>
      <c r="CB33">
        <f>(($AP$28-$AQ$30)/($AQ$31-$AQ$30))</f>
        <v>0.5</v>
      </c>
    </row>
    <row r="34" spans="1:80" x14ac:dyDescent="0.25">
      <c r="A34">
        <v>33</v>
      </c>
      <c r="B34">
        <v>236.122083</v>
      </c>
      <c r="C34" s="4">
        <v>1</v>
      </c>
      <c r="F34">
        <v>248.68937599999998</v>
      </c>
      <c r="G34" s="5">
        <v>3</v>
      </c>
      <c r="P34">
        <v>2</v>
      </c>
      <c r="Q34" t="str">
        <f t="shared" si="0"/>
        <v>13</v>
      </c>
      <c r="R34">
        <v>2</v>
      </c>
      <c r="X34" t="s">
        <v>280</v>
      </c>
      <c r="Y34" t="s">
        <v>272</v>
      </c>
      <c r="AN34">
        <v>866</v>
      </c>
      <c r="AO34">
        <v>880</v>
      </c>
      <c r="AQ34">
        <v>867</v>
      </c>
      <c r="AT34">
        <f>(($AO$31-$AN$31)/($AN$32-$AN$31))</f>
        <v>0.48148148148148145</v>
      </c>
      <c r="AU34">
        <f>(($AP$29-$AN$31)/($AN$32-$AN$31))</f>
        <v>0.48148148148148145</v>
      </c>
      <c r="AV34">
        <f>(($AQ$32-$AN$31)/($AN$32-$AN$31))</f>
        <v>0.85185185185185186</v>
      </c>
      <c r="AW34">
        <f>(($AN$31-$AO$30)/($AO$31-$AO$30))</f>
        <v>0.48</v>
      </c>
      <c r="AX34">
        <f>(($AP$29-$AO$31)/($AO$32-$AO$31))</f>
        <v>0</v>
      </c>
      <c r="AY34">
        <f>(($AQ$31-$AO$30)/($AO$31-$AO$30))</f>
        <v>0.4</v>
      </c>
      <c r="AZ34">
        <f>(($AN$32-$AP$29)/($AP$30-$AP$29))</f>
        <v>0.53846153846153844</v>
      </c>
      <c r="BA34">
        <f>(($AO$31-$AP$29)/($AP$30-$AP$29))</f>
        <v>0</v>
      </c>
      <c r="BB34">
        <f>(($AQ$32-$AP$29)/($AP$30-$AP$29))</f>
        <v>0.38461538461538464</v>
      </c>
      <c r="BC34">
        <f>(($AN$31-$AQ$31)/($AQ$32-$AQ$31))</f>
        <v>0.08</v>
      </c>
      <c r="BD34">
        <f>(($AO$30-$AQ$30)/($AQ$31-$AQ$30))</f>
        <v>0.61538461538461542</v>
      </c>
      <c r="BE34">
        <f>(($AP$29-$AQ$31)/($AQ$32-$AQ$31))</f>
        <v>0.6</v>
      </c>
      <c r="BG34">
        <v>2</v>
      </c>
      <c r="BH34">
        <v>247</v>
      </c>
      <c r="BI34">
        <f>($BH$38-$BH$35)/200</f>
        <v>0.14000000000000001</v>
      </c>
      <c r="BQ34">
        <f>(($AO$31-$AN$31)/($AN$32-$AN$31))</f>
        <v>0.48148148148148145</v>
      </c>
      <c r="BR34">
        <f>(($AP$29-$AN$31)/($AN$32-$AN$31))</f>
        <v>0.48148148148148145</v>
      </c>
      <c r="BS34">
        <f>1-(($AQ$32-$AN$31)/($AN$32-$AN$31))</f>
        <v>0.14814814814814814</v>
      </c>
      <c r="BT34">
        <f>(($AN$31-$AO$30)/($AO$31-$AO$30))</f>
        <v>0.48</v>
      </c>
      <c r="BU34">
        <f>(($AP$29-$AO$31)/($AO$32-$AO$31))</f>
        <v>0</v>
      </c>
      <c r="BV34">
        <f>(($AQ$31-$AO$30)/($AO$31-$AO$30))</f>
        <v>0.4</v>
      </c>
      <c r="BW34">
        <f>1-(($AN$32-$AP$29)/($AP$30-$AP$29))</f>
        <v>0.46153846153846156</v>
      </c>
      <c r="BX34">
        <f>(($AO$31-$AP$29)/($AP$30-$AP$29))</f>
        <v>0</v>
      </c>
      <c r="BY34">
        <f>(($AQ$32-$AP$29)/($AP$30-$AP$29))</f>
        <v>0.38461538461538464</v>
      </c>
      <c r="BZ34">
        <f>(($AN$31-$AQ$31)/($AQ$32-$AQ$31))</f>
        <v>0.08</v>
      </c>
      <c r="CA34">
        <f>1-(($AO$30-$AQ$30)/($AQ$31-$AQ$30))</f>
        <v>0.38461538461538458</v>
      </c>
      <c r="CB34">
        <f>1-(($AP$29-$AQ$31)/($AQ$32-$AQ$31))</f>
        <v>0.4</v>
      </c>
    </row>
    <row r="35" spans="1:80" x14ac:dyDescent="0.25">
      <c r="A35">
        <v>34</v>
      </c>
      <c r="B35">
        <v>236.122083</v>
      </c>
      <c r="C35" s="4">
        <v>1</v>
      </c>
      <c r="F35">
        <v>248.68937599999998</v>
      </c>
      <c r="G35" s="5">
        <v>3</v>
      </c>
      <c r="P35">
        <v>2</v>
      </c>
      <c r="Q35" t="str">
        <f t="shared" si="0"/>
        <v>13</v>
      </c>
      <c r="R35">
        <v>3</v>
      </c>
      <c r="X35" t="s">
        <v>280</v>
      </c>
      <c r="Y35" t="s">
        <v>273</v>
      </c>
      <c r="AN35">
        <v>895</v>
      </c>
      <c r="AO35">
        <v>912</v>
      </c>
      <c r="AQ35">
        <v>895</v>
      </c>
      <c r="AT35">
        <f>(($AO$32-$AN$32)/($AN$33-$AN$32))</f>
        <v>0.48</v>
      </c>
      <c r="AU35">
        <f>(($AP$30-$AN$32)/($AN$33-$AN$32))</f>
        <v>0.48</v>
      </c>
      <c r="AV35">
        <f>(($AQ$33-$AN$32)/($AN$33-$AN$32))</f>
        <v>0.84</v>
      </c>
      <c r="AW35">
        <f>(($AN$32-$AO$31)/($AO$32-$AO$31))</f>
        <v>0.53846153846153844</v>
      </c>
      <c r="AX35">
        <f>(($AP$30-$AO$32)/($AO$33-$AO$32))</f>
        <v>0</v>
      </c>
      <c r="AY35">
        <f>(($AQ$32-$AO$31)/($AO$32-$AO$31))</f>
        <v>0.38461538461538464</v>
      </c>
      <c r="AZ35">
        <f>(($AN$33-$AP$30)/($AP$31-$AP$30))</f>
        <v>0.52</v>
      </c>
      <c r="BA35">
        <f>(($AO$32-$AP$30)/($AP$31-$AP$30))</f>
        <v>0</v>
      </c>
      <c r="BB35">
        <f>(($AQ$33-$AP$30)/($AP$31-$AP$30))</f>
        <v>0.36</v>
      </c>
      <c r="BC35">
        <f>(($AN$32-$AQ$32)/($AQ$33-$AQ$32))</f>
        <v>0.16</v>
      </c>
      <c r="BD35">
        <f>(($AO$31-$AQ$31)/($AQ$32-$AQ$31))</f>
        <v>0.6</v>
      </c>
      <c r="BE35">
        <f>(($AP$30-$AQ$32)/($AQ$33-$AQ$32))</f>
        <v>0.64</v>
      </c>
      <c r="BG35">
        <v>3</v>
      </c>
      <c r="BH35">
        <v>248</v>
      </c>
      <c r="BI35">
        <f>($BH$39-$BH$36)/200</f>
        <v>0.09</v>
      </c>
      <c r="BQ35">
        <f>(($AO$32-$AN$32)/($AN$33-$AN$32))</f>
        <v>0.48</v>
      </c>
      <c r="BR35">
        <f>(($AP$30-$AN$32)/($AN$33-$AN$32))</f>
        <v>0.48</v>
      </c>
      <c r="BS35">
        <f>1-(($AQ$33-$AN$32)/($AN$33-$AN$32))</f>
        <v>0.16000000000000003</v>
      </c>
      <c r="BT35">
        <f>1-(($AN$32-$AO$31)/($AO$32-$AO$31))</f>
        <v>0.46153846153846156</v>
      </c>
      <c r="BU35">
        <f>(($AP$30-$AO$32)/($AO$33-$AO$32))</f>
        <v>0</v>
      </c>
      <c r="BV35">
        <f>(($AQ$32-$AO$31)/($AO$32-$AO$31))</f>
        <v>0.38461538461538464</v>
      </c>
      <c r="BW35">
        <f>1-(($AN$33-$AP$30)/($AP$31-$AP$30))</f>
        <v>0.48</v>
      </c>
      <c r="BX35">
        <f>(($AO$32-$AP$30)/($AP$31-$AP$30))</f>
        <v>0</v>
      </c>
      <c r="BY35">
        <f>(($AQ$33-$AP$30)/($AP$31-$AP$30))</f>
        <v>0.36</v>
      </c>
      <c r="BZ35">
        <f>(($AN$32-$AQ$32)/($AQ$33-$AQ$32))</f>
        <v>0.16</v>
      </c>
      <c r="CA35">
        <f>1-(($AO$31-$AQ$31)/($AQ$32-$AQ$31))</f>
        <v>0.4</v>
      </c>
      <c r="CB35">
        <f>1-(($AP$30-$AQ$32)/($AQ$33-$AQ$32))</f>
        <v>0.36</v>
      </c>
    </row>
    <row r="36" spans="1:80" x14ac:dyDescent="0.25">
      <c r="A36">
        <v>35</v>
      </c>
      <c r="B36">
        <v>236.122083</v>
      </c>
      <c r="C36" s="4">
        <v>1</v>
      </c>
      <c r="F36">
        <v>248.68937599999998</v>
      </c>
      <c r="G36" s="5">
        <v>3</v>
      </c>
      <c r="P36">
        <v>2</v>
      </c>
      <c r="Q36" t="str">
        <f t="shared" si="0"/>
        <v>13</v>
      </c>
      <c r="R36">
        <v>1</v>
      </c>
      <c r="X36" t="s">
        <v>277</v>
      </c>
      <c r="Y36" t="s">
        <v>275</v>
      </c>
      <c r="AB36" t="s">
        <v>280</v>
      </c>
      <c r="AC36" t="str">
        <f>CONCATENATE($R36,$R37,$R38,$R39)</f>
        <v>1423</v>
      </c>
      <c r="AN36">
        <v>927</v>
      </c>
      <c r="AQ36">
        <v>930</v>
      </c>
      <c r="AT36">
        <f>(($AO$33-$AN$33)/($AN$34-$AN$33))</f>
        <v>0.5</v>
      </c>
      <c r="AU36">
        <f>(($AP$31-$AN$33)/($AN$34-$AN$33))</f>
        <v>0.5</v>
      </c>
      <c r="AV36">
        <f>(($AQ$34-$AN$34)/($AN$35-$AN$34))</f>
        <v>3.4482758620689655E-2</v>
      </c>
      <c r="AW36">
        <f>(($AN$33-$AO$32)/($AO$33-$AO$32))</f>
        <v>0.52</v>
      </c>
      <c r="AX36">
        <f>(($AP$31-$AO$33)/($AO$34-$AO$33))</f>
        <v>0</v>
      </c>
      <c r="AY36">
        <f>(($AQ$33-$AO$32)/($AO$33-$AO$32))</f>
        <v>0.36</v>
      </c>
      <c r="AZ36">
        <f>(($AN$34-$AP$31)/($AP$32-$AP$31))</f>
        <v>0.41379310344827586</v>
      </c>
      <c r="BA36">
        <f>(($AO$33-$AP$31)/($AP$32-$AP$31))</f>
        <v>0</v>
      </c>
      <c r="BB36">
        <f>(($AQ$34-$AP$31)/($AP$32-$AP$31))</f>
        <v>0.44827586206896552</v>
      </c>
      <c r="BC36">
        <f>(($AN$33-$AQ$33)/($AQ$34-$AQ$33))</f>
        <v>0.13793103448275862</v>
      </c>
      <c r="BD36">
        <f>(($AO$32-$AQ$32)/($AQ$33-$AQ$32))</f>
        <v>0.64</v>
      </c>
      <c r="BE36">
        <f>(($AP$31-$AQ$33)/($AQ$34-$AQ$33))</f>
        <v>0.55172413793103448</v>
      </c>
      <c r="BG36">
        <v>1</v>
      </c>
      <c r="BH36">
        <v>261</v>
      </c>
      <c r="BI36">
        <f>($BH$40-$BH$37)/200</f>
        <v>0.13</v>
      </c>
      <c r="BQ36">
        <f>(($AO$33-$AN$33)/($AN$34-$AN$33))</f>
        <v>0.5</v>
      </c>
      <c r="BR36">
        <f>(($AP$31-$AN$33)/($AN$34-$AN$33))</f>
        <v>0.5</v>
      </c>
      <c r="BS36">
        <f>(($AQ$34-$AN$34)/($AN$35-$AN$34))</f>
        <v>3.4482758620689655E-2</v>
      </c>
      <c r="BT36">
        <f>1-(($AN$33-$AO$32)/($AO$33-$AO$32))</f>
        <v>0.48</v>
      </c>
      <c r="BU36">
        <f>(($AP$31-$AO$33)/($AO$34-$AO$33))</f>
        <v>0</v>
      </c>
      <c r="BV36">
        <f>(($AQ$33-$AO$32)/($AO$33-$AO$32))</f>
        <v>0.36</v>
      </c>
      <c r="BW36">
        <f>(($AN$34-$AP$31)/($AP$32-$AP$31))</f>
        <v>0.41379310344827586</v>
      </c>
      <c r="BX36">
        <f>(($AO$33-$AP$31)/($AP$32-$AP$31))</f>
        <v>0</v>
      </c>
      <c r="BY36">
        <f>(($AQ$34-$AP$31)/($AP$32-$AP$31))</f>
        <v>0.44827586206896552</v>
      </c>
      <c r="BZ36">
        <f>(($AN$33-$AQ$33)/($AQ$34-$AQ$33))</f>
        <v>0.13793103448275862</v>
      </c>
      <c r="CA36">
        <f>1-(($AO$32-$AQ$32)/($AQ$33-$AQ$32))</f>
        <v>0.36</v>
      </c>
      <c r="CB36">
        <f>1-(($AP$31-$AQ$33)/($AQ$34-$AQ$33))</f>
        <v>0.44827586206896552</v>
      </c>
    </row>
    <row r="37" spans="1:80" x14ac:dyDescent="0.25">
      <c r="A37">
        <v>36</v>
      </c>
      <c r="B37">
        <v>236.122083</v>
      </c>
      <c r="C37" s="4">
        <v>1</v>
      </c>
      <c r="F37">
        <v>248.68937599999998</v>
      </c>
      <c r="G37" s="5">
        <v>3</v>
      </c>
      <c r="P37">
        <v>2</v>
      </c>
      <c r="Q37" t="str">
        <f t="shared" si="0"/>
        <v>13</v>
      </c>
      <c r="R37">
        <v>4</v>
      </c>
      <c r="X37" t="s">
        <v>279</v>
      </c>
      <c r="Y37" t="s">
        <v>268</v>
      </c>
      <c r="AT37">
        <f>(($AO$34-$AN$34)/($AN$35-$AN$34))</f>
        <v>0.48275862068965519</v>
      </c>
      <c r="AU37">
        <f>(($AP$32-$AN$34)/($AN$35-$AN$34))</f>
        <v>0.58620689655172409</v>
      </c>
      <c r="AV37">
        <f>(($AQ$35-$AN$35)/($AN$36-$AN$35))</f>
        <v>0</v>
      </c>
      <c r="AW37">
        <f>(($AN$34-$AO$33)/($AO$34-$AO$33))</f>
        <v>0.46153846153846156</v>
      </c>
      <c r="AX37">
        <f>(($AP$32-$AO$34)/($AO$35-$AO$34))</f>
        <v>9.375E-2</v>
      </c>
      <c r="AY37">
        <f>(($AQ$34-$AO$33)/($AO$34-$AO$33))</f>
        <v>0.5</v>
      </c>
      <c r="AZ37">
        <f>(($AN$35-$AP$32)/($AP$33-$AP$32))</f>
        <v>0.38709677419354838</v>
      </c>
      <c r="BA37">
        <f>(($AO$34-$AP$31)/($AP$32-$AP$31))</f>
        <v>0.89655172413793105</v>
      </c>
      <c r="BB37">
        <f>(($AQ$35-$AP$32)/($AP$33-$AP$32))</f>
        <v>0.38709677419354838</v>
      </c>
      <c r="BC37">
        <f>(($AN$34-$AQ$33)/($AQ$34-$AQ$33))</f>
        <v>0.96551724137931039</v>
      </c>
      <c r="BD37">
        <f>(($AO$33-$AQ$33)/($AQ$34-$AQ$33))</f>
        <v>0.55172413793103448</v>
      </c>
      <c r="BE37">
        <f>(($AP$32-$AQ$34)/($AQ$35-$AQ$34))</f>
        <v>0.5714285714285714</v>
      </c>
      <c r="BG37">
        <v>4</v>
      </c>
      <c r="BH37">
        <v>261</v>
      </c>
      <c r="BI37">
        <f>($BH$41-$BH$38)/200</f>
        <v>0.08</v>
      </c>
      <c r="BQ37">
        <f>(($AO$34-$AN$34)/($AN$35-$AN$34))</f>
        <v>0.48275862068965519</v>
      </c>
      <c r="BR37">
        <f>1-(($AP$32-$AN$34)/($AN$35-$AN$34))</f>
        <v>0.41379310344827591</v>
      </c>
      <c r="BS37">
        <f>(($AQ$35-$AN$35)/($AN$36-$AN$35))</f>
        <v>0</v>
      </c>
      <c r="BT37">
        <f>(($AN$34-$AO$33)/($AO$34-$AO$33))</f>
        <v>0.46153846153846156</v>
      </c>
      <c r="BU37">
        <f>(($AP$32-$AO$34)/($AO$35-$AO$34))</f>
        <v>9.375E-2</v>
      </c>
      <c r="BV37">
        <f>(($AQ$34-$AO$33)/($AO$34-$AO$33))</f>
        <v>0.5</v>
      </c>
      <c r="BW37">
        <f>(($AN$35-$AP$32)/($AP$33-$AP$32))</f>
        <v>0.38709677419354838</v>
      </c>
      <c r="BX37">
        <f>1-(($AO$34-$AP$31)/($AP$32-$AP$31))</f>
        <v>0.10344827586206895</v>
      </c>
      <c r="BY37">
        <f>(($AQ$35-$AP$32)/($AP$33-$AP$32))</f>
        <v>0.38709677419354838</v>
      </c>
      <c r="BZ37">
        <f>1-(($AN$34-$AQ$33)/($AQ$34-$AQ$33))</f>
        <v>3.4482758620689613E-2</v>
      </c>
      <c r="CA37">
        <f>1-(($AO$33-$AQ$33)/($AQ$34-$AQ$33))</f>
        <v>0.44827586206896552</v>
      </c>
      <c r="CB37">
        <f>1-(($AP$32-$AQ$34)/($AQ$35-$AQ$34))</f>
        <v>0.4285714285714286</v>
      </c>
    </row>
    <row r="38" spans="1:80" x14ac:dyDescent="0.25">
      <c r="A38">
        <v>37</v>
      </c>
      <c r="B38">
        <v>236.122083</v>
      </c>
      <c r="C38" s="4">
        <v>1</v>
      </c>
      <c r="F38">
        <v>248.68937599999998</v>
      </c>
      <c r="G38" s="5">
        <v>3</v>
      </c>
      <c r="P38">
        <v>2</v>
      </c>
      <c r="Q38" t="str">
        <f t="shared" si="0"/>
        <v>13</v>
      </c>
      <c r="R38">
        <v>2</v>
      </c>
      <c r="X38" t="s">
        <v>279</v>
      </c>
      <c r="Y38" t="s">
        <v>269</v>
      </c>
      <c r="AT38">
        <f>(($AO$35-$AN$35)/($AN$36-$AN$35))</f>
        <v>0.53125</v>
      </c>
      <c r="AU38">
        <f>(($AP$33-$AN$35)/($AN$36-$AN$35))</f>
        <v>0.59375</v>
      </c>
      <c r="AW38">
        <f>(($AN$35-$AO$34)/($AO$35-$AO$34))</f>
        <v>0.46875</v>
      </c>
      <c r="AY38">
        <f>(($AQ$35-$AO$34)/($AO$35-$AO$34))</f>
        <v>0.46875</v>
      </c>
      <c r="BA38">
        <f>(($AO$35-$AP$32)/($AP$33-$AP$32))</f>
        <v>0.93548387096774188</v>
      </c>
      <c r="BC38">
        <f>(($AN$35-$AQ$35)/($AQ$36-$AQ$35))</f>
        <v>0</v>
      </c>
      <c r="BD38">
        <f>(($AO$34-$AQ$34)/($AQ$35-$AQ$34))</f>
        <v>0.4642857142857143</v>
      </c>
      <c r="BE38">
        <f>(($AP$33-$AQ$35)/($AQ$36-$AQ$35))</f>
        <v>0.54285714285714282</v>
      </c>
      <c r="BG38">
        <v>2</v>
      </c>
      <c r="BH38">
        <v>276</v>
      </c>
      <c r="BI38">
        <f>($BH$42-$BH$39)/200</f>
        <v>0.13</v>
      </c>
      <c r="BQ38">
        <f>1-(($AO$35-$AN$35)/($AN$36-$AN$35))</f>
        <v>0.46875</v>
      </c>
      <c r="BR38">
        <f>1-(($AP$33-$AN$35)/($AN$36-$AN$35))</f>
        <v>0.40625</v>
      </c>
      <c r="BT38">
        <f>(($AN$35-$AO$34)/($AO$35-$AO$34))</f>
        <v>0.46875</v>
      </c>
      <c r="BV38">
        <f>(($AQ$35-$AO$34)/($AO$35-$AO$34))</f>
        <v>0.46875</v>
      </c>
      <c r="BX38">
        <f>1-(($AO$35-$AP$32)/($AP$33-$AP$32))</f>
        <v>6.4516129032258118E-2</v>
      </c>
      <c r="BZ38">
        <f>(($AN$35-$AQ$35)/($AQ$36-$AQ$35))</f>
        <v>0</v>
      </c>
      <c r="CA38">
        <f>(($AO$34-$AQ$34)/($AQ$35-$AQ$34))</f>
        <v>0.4642857142857143</v>
      </c>
      <c r="CB38">
        <f>1-(($AP$33-$AQ$35)/($AQ$36-$AQ$35))</f>
        <v>0.45714285714285718</v>
      </c>
    </row>
    <row r="39" spans="1:80" x14ac:dyDescent="0.25">
      <c r="A39">
        <v>38</v>
      </c>
      <c r="B39">
        <v>236.122083</v>
      </c>
      <c r="C39" s="4">
        <v>1</v>
      </c>
      <c r="F39">
        <v>248.68937599999998</v>
      </c>
      <c r="G39" s="5">
        <v>3</v>
      </c>
      <c r="P39">
        <v>2</v>
      </c>
      <c r="Q39" t="str">
        <f t="shared" si="0"/>
        <v>13</v>
      </c>
      <c r="R39">
        <v>3</v>
      </c>
      <c r="X39" t="s">
        <v>279</v>
      </c>
      <c r="Y39" t="s">
        <v>266</v>
      </c>
      <c r="BC39">
        <f>(($AN$36-$AQ$35)/($AQ$36-$AQ$35))</f>
        <v>0.91428571428571426</v>
      </c>
      <c r="BD39">
        <f>(($AO$35-$AQ$35)/($AQ$36-$AQ$35))</f>
        <v>0.48571428571428571</v>
      </c>
      <c r="BG39">
        <v>3</v>
      </c>
      <c r="BH39">
        <v>279</v>
      </c>
      <c r="BI39">
        <f>($BH$43-$BH$40)/200</f>
        <v>0.09</v>
      </c>
      <c r="BZ39">
        <f>1-(($AN$36-$AQ$35)/($AQ$36-$AQ$35))</f>
        <v>8.5714285714285743E-2</v>
      </c>
      <c r="CA39">
        <f>(($AO$35-$AQ$35)/($AQ$36-$AQ$35))</f>
        <v>0.48571428571428571</v>
      </c>
    </row>
    <row r="40" spans="1:80" x14ac:dyDescent="0.25">
      <c r="A40">
        <v>39</v>
      </c>
      <c r="B40">
        <v>236.122083</v>
      </c>
      <c r="C40" s="4">
        <v>1</v>
      </c>
      <c r="F40">
        <v>248.68937599999998</v>
      </c>
      <c r="G40" s="5">
        <v>3</v>
      </c>
      <c r="P40">
        <v>2</v>
      </c>
      <c r="Q40" t="str">
        <f t="shared" si="0"/>
        <v>13</v>
      </c>
      <c r="R40">
        <v>4</v>
      </c>
      <c r="X40" t="s">
        <v>277</v>
      </c>
      <c r="Y40" t="s">
        <v>270</v>
      </c>
      <c r="AB40" t="s">
        <v>279</v>
      </c>
      <c r="AC40" t="str">
        <f>CONCATENATE($R40,$R41,$R42,$R43)</f>
        <v>4123</v>
      </c>
      <c r="BG40">
        <v>4</v>
      </c>
      <c r="BH40">
        <v>287</v>
      </c>
      <c r="BI40">
        <f>($BH$44-$BH$41)/200</f>
        <v>0.125</v>
      </c>
    </row>
    <row r="41" spans="1:80" x14ac:dyDescent="0.25">
      <c r="A41">
        <v>40</v>
      </c>
      <c r="B41">
        <v>236.122083</v>
      </c>
      <c r="C41" s="4">
        <v>1</v>
      </c>
      <c r="F41">
        <v>248.68937599999998</v>
      </c>
      <c r="G41" s="5">
        <v>3</v>
      </c>
      <c r="P41">
        <v>2</v>
      </c>
      <c r="Q41" t="str">
        <f t="shared" si="0"/>
        <v>13</v>
      </c>
      <c r="R41">
        <v>1</v>
      </c>
      <c r="X41" t="s">
        <v>280</v>
      </c>
      <c r="Y41" t="s">
        <v>271</v>
      </c>
      <c r="BG41">
        <v>1</v>
      </c>
      <c r="BH41">
        <v>292</v>
      </c>
      <c r="BI41">
        <f>($BH$45-$BH$42)/200</f>
        <v>6.5000000000000002E-2</v>
      </c>
    </row>
    <row r="42" spans="1:80" x14ac:dyDescent="0.25">
      <c r="A42">
        <v>41</v>
      </c>
      <c r="B42">
        <v>236.122083</v>
      </c>
      <c r="C42" s="4">
        <v>1</v>
      </c>
      <c r="D42">
        <v>227.44448</v>
      </c>
      <c r="E42" s="3">
        <v>2</v>
      </c>
      <c r="F42">
        <v>248.68937599999998</v>
      </c>
      <c r="G42" s="5">
        <v>3</v>
      </c>
      <c r="P42">
        <v>3</v>
      </c>
      <c r="Q42" t="str">
        <f t="shared" si="0"/>
        <v>123</v>
      </c>
      <c r="R42">
        <v>2</v>
      </c>
      <c r="X42" t="s">
        <v>280</v>
      </c>
      <c r="Y42" t="s">
        <v>272</v>
      </c>
      <c r="BG42">
        <v>2</v>
      </c>
      <c r="BH42">
        <v>305</v>
      </c>
      <c r="BI42">
        <f>($BH$46-$BH$43)/200</f>
        <v>0.13</v>
      </c>
    </row>
    <row r="43" spans="1:80" x14ac:dyDescent="0.25">
      <c r="A43">
        <v>42</v>
      </c>
      <c r="B43">
        <v>236.122083</v>
      </c>
      <c r="C43" s="4">
        <v>1</v>
      </c>
      <c r="D43">
        <v>227.34015600000001</v>
      </c>
      <c r="E43" s="3">
        <v>2</v>
      </c>
      <c r="F43">
        <v>248.68937599999998</v>
      </c>
      <c r="G43" s="5">
        <v>3</v>
      </c>
      <c r="P43">
        <v>3</v>
      </c>
      <c r="Q43" t="str">
        <f t="shared" si="0"/>
        <v>123</v>
      </c>
      <c r="R43">
        <v>3</v>
      </c>
      <c r="X43" t="s">
        <v>280</v>
      </c>
      <c r="Y43" t="s">
        <v>273</v>
      </c>
      <c r="BG43">
        <v>3</v>
      </c>
      <c r="BH43">
        <v>305</v>
      </c>
      <c r="BI43">
        <f>($BH$47-$BH$44)/200</f>
        <v>0.08</v>
      </c>
    </row>
    <row r="44" spans="1:80" x14ac:dyDescent="0.25">
      <c r="A44">
        <v>43</v>
      </c>
      <c r="D44">
        <v>227.34015600000001</v>
      </c>
      <c r="E44" s="3">
        <v>2</v>
      </c>
      <c r="F44">
        <v>248.68937599999998</v>
      </c>
      <c r="G44" s="5">
        <v>3</v>
      </c>
      <c r="P44">
        <v>2</v>
      </c>
      <c r="Q44" t="str">
        <f t="shared" si="0"/>
        <v>23</v>
      </c>
      <c r="R44">
        <v>1</v>
      </c>
      <c r="X44" t="s">
        <v>280</v>
      </c>
      <c r="Y44" t="s">
        <v>274</v>
      </c>
      <c r="AB44" t="s">
        <v>280</v>
      </c>
      <c r="AC44" t="str">
        <f>CONCATENATE($R44,$R45,$R46,$R47)</f>
        <v>1423</v>
      </c>
      <c r="BG44">
        <v>1</v>
      </c>
      <c r="BH44">
        <v>317</v>
      </c>
      <c r="BI44">
        <f>($BH$48-$BH$45)/200</f>
        <v>0.13500000000000001</v>
      </c>
    </row>
    <row r="45" spans="1:80" x14ac:dyDescent="0.25">
      <c r="A45">
        <v>44</v>
      </c>
      <c r="D45">
        <v>227.34015600000001</v>
      </c>
      <c r="E45" s="3">
        <v>2</v>
      </c>
      <c r="F45">
        <v>248.68937599999998</v>
      </c>
      <c r="G45" s="5">
        <v>3</v>
      </c>
      <c r="P45">
        <v>2</v>
      </c>
      <c r="Q45" t="str">
        <f t="shared" si="0"/>
        <v>23</v>
      </c>
      <c r="R45">
        <v>4</v>
      </c>
      <c r="X45" t="s">
        <v>280</v>
      </c>
      <c r="Y45" t="s">
        <v>271</v>
      </c>
      <c r="BG45">
        <v>4</v>
      </c>
      <c r="BH45">
        <v>318</v>
      </c>
      <c r="BI45">
        <f>($BH$49-$BH$46)/200</f>
        <v>7.0000000000000007E-2</v>
      </c>
    </row>
    <row r="46" spans="1:80" x14ac:dyDescent="0.25">
      <c r="A46">
        <v>45</v>
      </c>
      <c r="D46">
        <v>227.34015600000001</v>
      </c>
      <c r="E46" s="3">
        <v>2</v>
      </c>
      <c r="F46">
        <v>248.68937599999998</v>
      </c>
      <c r="G46" s="5">
        <v>3</v>
      </c>
      <c r="H46">
        <v>238.16177099999999</v>
      </c>
      <c r="I46" s="2">
        <v>4</v>
      </c>
      <c r="P46">
        <v>3</v>
      </c>
      <c r="Q46" t="str">
        <f t="shared" si="0"/>
        <v>234</v>
      </c>
      <c r="R46">
        <v>2</v>
      </c>
      <c r="X46" t="s">
        <v>279</v>
      </c>
      <c r="Y46" t="s">
        <v>266</v>
      </c>
      <c r="BG46">
        <v>2</v>
      </c>
      <c r="BH46">
        <v>331</v>
      </c>
      <c r="BI46">
        <f>($BH$55-$BH$52)/200</f>
        <v>8.5000000000000006E-2</v>
      </c>
    </row>
    <row r="47" spans="1:80" x14ac:dyDescent="0.25">
      <c r="A47">
        <v>46</v>
      </c>
      <c r="D47">
        <v>227.34015600000001</v>
      </c>
      <c r="E47" s="3">
        <v>2</v>
      </c>
      <c r="F47">
        <v>248.799949</v>
      </c>
      <c r="G47" s="5">
        <v>3</v>
      </c>
      <c r="H47">
        <v>238.14093700000001</v>
      </c>
      <c r="I47" s="2">
        <v>4</v>
      </c>
      <c r="P47">
        <v>3</v>
      </c>
      <c r="Q47" t="str">
        <f t="shared" si="0"/>
        <v>234</v>
      </c>
      <c r="R47">
        <v>3</v>
      </c>
      <c r="X47" t="s">
        <v>279</v>
      </c>
      <c r="Y47" t="s">
        <v>267</v>
      </c>
      <c r="BG47">
        <v>3</v>
      </c>
      <c r="BH47">
        <v>333</v>
      </c>
      <c r="BI47">
        <f>($BH$56-$BH$53)/200</f>
        <v>0.13500000000000001</v>
      </c>
    </row>
    <row r="48" spans="1:80" x14ac:dyDescent="0.25">
      <c r="A48">
        <v>47</v>
      </c>
      <c r="D48">
        <v>227.34015600000001</v>
      </c>
      <c r="E48" s="3">
        <v>2</v>
      </c>
      <c r="H48">
        <v>238.14093700000001</v>
      </c>
      <c r="I48" s="2">
        <v>4</v>
      </c>
      <c r="P48">
        <v>2</v>
      </c>
      <c r="Q48" t="str">
        <f t="shared" si="0"/>
        <v>24</v>
      </c>
      <c r="R48">
        <v>1</v>
      </c>
      <c r="X48" t="s">
        <v>279</v>
      </c>
      <c r="Y48" t="s">
        <v>268</v>
      </c>
      <c r="BG48">
        <v>1</v>
      </c>
      <c r="BH48">
        <v>345</v>
      </c>
      <c r="BI48">
        <f>($BH$57-$BH$54)/200</f>
        <v>6.5000000000000002E-2</v>
      </c>
    </row>
    <row r="49" spans="1:61" x14ac:dyDescent="0.25">
      <c r="A49">
        <v>48</v>
      </c>
      <c r="D49">
        <v>227.34015600000001</v>
      </c>
      <c r="E49" s="3">
        <v>2</v>
      </c>
      <c r="H49">
        <v>238.14093700000001</v>
      </c>
      <c r="I49" s="2">
        <v>4</v>
      </c>
      <c r="P49">
        <v>2</v>
      </c>
      <c r="Q49" t="str">
        <f t="shared" si="0"/>
        <v>24</v>
      </c>
      <c r="R49">
        <v>4</v>
      </c>
      <c r="X49" t="s">
        <v>279</v>
      </c>
      <c r="Y49" t="s">
        <v>269</v>
      </c>
      <c r="BG49">
        <v>4</v>
      </c>
      <c r="BH49">
        <v>345</v>
      </c>
      <c r="BI49">
        <f>($BH$58-$BH$55)/200</f>
        <v>0.125</v>
      </c>
    </row>
    <row r="50" spans="1:61" x14ac:dyDescent="0.25">
      <c r="A50">
        <v>49</v>
      </c>
      <c r="D50">
        <v>227.34015600000001</v>
      </c>
      <c r="E50" s="3">
        <v>2</v>
      </c>
      <c r="H50">
        <v>238.14093700000001</v>
      </c>
      <c r="I50" s="2">
        <v>4</v>
      </c>
      <c r="P50">
        <v>2</v>
      </c>
      <c r="Q50" t="str">
        <f t="shared" si="0"/>
        <v>24</v>
      </c>
      <c r="R50" t="s">
        <v>22</v>
      </c>
      <c r="X50" t="s">
        <v>279</v>
      </c>
      <c r="Y50" t="s">
        <v>266</v>
      </c>
      <c r="BG50" t="s">
        <v>22</v>
      </c>
      <c r="BH50">
        <v>346</v>
      </c>
      <c r="BI50">
        <f>($BH$59-$BH$56)/200</f>
        <v>7.4999999999999997E-2</v>
      </c>
    </row>
    <row r="51" spans="1:61" x14ac:dyDescent="0.25">
      <c r="A51">
        <v>50</v>
      </c>
      <c r="D51">
        <v>227.34015600000001</v>
      </c>
      <c r="E51" s="3">
        <v>2</v>
      </c>
      <c r="H51">
        <v>238.14093700000001</v>
      </c>
      <c r="I51" s="2">
        <v>4</v>
      </c>
      <c r="P51">
        <v>2</v>
      </c>
      <c r="Q51" t="str">
        <f t="shared" si="0"/>
        <v>24</v>
      </c>
      <c r="R51" t="s">
        <v>22</v>
      </c>
      <c r="X51" t="s">
        <v>277</v>
      </c>
      <c r="Y51" t="s">
        <v>270</v>
      </c>
      <c r="BG51" t="s">
        <v>22</v>
      </c>
      <c r="BH51">
        <v>348</v>
      </c>
      <c r="BI51">
        <f>($BH$60-$BH$57)/200</f>
        <v>0.125</v>
      </c>
    </row>
    <row r="52" spans="1:61" x14ac:dyDescent="0.25">
      <c r="A52">
        <v>51</v>
      </c>
      <c r="D52">
        <v>227.34015600000001</v>
      </c>
      <c r="E52" s="3">
        <v>2</v>
      </c>
      <c r="H52">
        <v>238.14093700000001</v>
      </c>
      <c r="I52" s="2">
        <v>4</v>
      </c>
      <c r="P52">
        <v>2</v>
      </c>
      <c r="Q52" t="str">
        <f t="shared" si="0"/>
        <v>24</v>
      </c>
      <c r="R52">
        <v>4</v>
      </c>
      <c r="X52" t="s">
        <v>280</v>
      </c>
      <c r="Y52" t="s">
        <v>271</v>
      </c>
      <c r="AB52" t="s">
        <v>279</v>
      </c>
      <c r="AC52" t="str">
        <f>CONCATENATE($R52,$R53,$R54,$R55)</f>
        <v>4123</v>
      </c>
      <c r="BG52">
        <v>4</v>
      </c>
      <c r="BH52">
        <v>349</v>
      </c>
      <c r="BI52">
        <f>($BH$61-$BH$58)/200</f>
        <v>0.06</v>
      </c>
    </row>
    <row r="53" spans="1:61" x14ac:dyDescent="0.25">
      <c r="A53">
        <v>52</v>
      </c>
      <c r="D53">
        <v>227.34015600000001</v>
      </c>
      <c r="E53" s="3">
        <v>2</v>
      </c>
      <c r="H53">
        <v>238.14093700000001</v>
      </c>
      <c r="I53" s="2">
        <v>4</v>
      </c>
      <c r="P53">
        <v>2</v>
      </c>
      <c r="Q53" t="str">
        <f t="shared" si="0"/>
        <v>24</v>
      </c>
      <c r="R53">
        <v>1</v>
      </c>
      <c r="X53" t="s">
        <v>280</v>
      </c>
      <c r="Y53" t="s">
        <v>272</v>
      </c>
      <c r="BG53">
        <v>1</v>
      </c>
      <c r="BH53">
        <v>350</v>
      </c>
      <c r="BI53">
        <f>($BH$62-$BH$59)/200</f>
        <v>0.125</v>
      </c>
    </row>
    <row r="54" spans="1:61" x14ac:dyDescent="0.25">
      <c r="A54">
        <v>53</v>
      </c>
      <c r="D54">
        <v>227.34015600000001</v>
      </c>
      <c r="E54" s="3">
        <v>2</v>
      </c>
      <c r="H54">
        <v>238.14093700000001</v>
      </c>
      <c r="I54" s="2">
        <v>4</v>
      </c>
      <c r="P54">
        <v>2</v>
      </c>
      <c r="Q54" t="str">
        <f t="shared" si="0"/>
        <v>24</v>
      </c>
      <c r="R54">
        <v>2</v>
      </c>
      <c r="X54" t="s">
        <v>280</v>
      </c>
      <c r="Y54" t="s">
        <v>273</v>
      </c>
      <c r="BG54">
        <v>2</v>
      </c>
      <c r="BH54">
        <v>365</v>
      </c>
      <c r="BI54">
        <f>($BH$63-$BH$60)/200</f>
        <v>7.4999999999999997E-2</v>
      </c>
    </row>
    <row r="55" spans="1:61" x14ac:dyDescent="0.25">
      <c r="A55">
        <v>54</v>
      </c>
      <c r="D55">
        <v>227.34015600000001</v>
      </c>
      <c r="E55" s="3">
        <v>2</v>
      </c>
      <c r="H55">
        <v>238.14093700000001</v>
      </c>
      <c r="I55" s="2">
        <v>4</v>
      </c>
      <c r="P55">
        <v>2</v>
      </c>
      <c r="Q55" t="str">
        <f t="shared" si="0"/>
        <v>24</v>
      </c>
      <c r="R55">
        <v>3</v>
      </c>
      <c r="X55" t="s">
        <v>277</v>
      </c>
      <c r="Y55" t="s">
        <v>275</v>
      </c>
      <c r="BG55">
        <v>3</v>
      </c>
      <c r="BH55">
        <v>366</v>
      </c>
      <c r="BI55">
        <f>($BH$64-$BH$61)/200</f>
        <v>0.13</v>
      </c>
    </row>
    <row r="56" spans="1:61" x14ac:dyDescent="0.25">
      <c r="A56">
        <v>55</v>
      </c>
      <c r="D56">
        <v>227.34015600000001</v>
      </c>
      <c r="E56" s="3">
        <v>2</v>
      </c>
      <c r="H56">
        <v>238.14093700000001</v>
      </c>
      <c r="I56" s="2">
        <v>4</v>
      </c>
      <c r="P56">
        <v>2</v>
      </c>
      <c r="Q56" t="str">
        <f t="shared" si="0"/>
        <v>24</v>
      </c>
      <c r="R56">
        <v>4</v>
      </c>
      <c r="X56" t="s">
        <v>279</v>
      </c>
      <c r="Y56" t="s">
        <v>268</v>
      </c>
      <c r="AB56" t="s">
        <v>279</v>
      </c>
      <c r="AC56" t="str">
        <f>CONCATENATE($R56,$R57,$R58,$R59)</f>
        <v>4123</v>
      </c>
      <c r="BG56">
        <v>4</v>
      </c>
      <c r="BH56">
        <v>377</v>
      </c>
      <c r="BI56">
        <f>($BH$65-$BH$62)/200</f>
        <v>6.5000000000000002E-2</v>
      </c>
    </row>
    <row r="57" spans="1:61" x14ac:dyDescent="0.25">
      <c r="A57">
        <v>56</v>
      </c>
      <c r="B57">
        <v>220.34349</v>
      </c>
      <c r="C57" s="4">
        <v>1</v>
      </c>
      <c r="D57">
        <v>227.44448</v>
      </c>
      <c r="E57" s="3">
        <v>2</v>
      </c>
      <c r="H57">
        <v>238.16177099999999</v>
      </c>
      <c r="I57" s="2">
        <v>4</v>
      </c>
      <c r="P57">
        <v>3</v>
      </c>
      <c r="Q57" t="str">
        <f t="shared" si="0"/>
        <v>124</v>
      </c>
      <c r="R57">
        <v>1</v>
      </c>
      <c r="X57" t="s">
        <v>279</v>
      </c>
      <c r="Y57" t="s">
        <v>269</v>
      </c>
      <c r="BG57">
        <v>1</v>
      </c>
      <c r="BH57">
        <v>378</v>
      </c>
      <c r="BI57">
        <f>($BH$66-$BH$63)/200</f>
        <v>0.125</v>
      </c>
    </row>
    <row r="58" spans="1:61" x14ac:dyDescent="0.25">
      <c r="A58">
        <v>57</v>
      </c>
      <c r="B58">
        <v>220.324636</v>
      </c>
      <c r="C58" s="4">
        <v>1</v>
      </c>
      <c r="D58">
        <v>227.44448</v>
      </c>
      <c r="E58" s="3">
        <v>2</v>
      </c>
      <c r="H58">
        <v>238.14093700000001</v>
      </c>
      <c r="I58" s="2">
        <v>4</v>
      </c>
      <c r="P58">
        <v>3</v>
      </c>
      <c r="Q58" t="str">
        <f t="shared" si="0"/>
        <v>124</v>
      </c>
      <c r="R58">
        <v>2</v>
      </c>
      <c r="X58" t="s">
        <v>279</v>
      </c>
      <c r="Y58" t="s">
        <v>266</v>
      </c>
      <c r="BG58">
        <v>2</v>
      </c>
      <c r="BH58">
        <v>391</v>
      </c>
      <c r="BI58">
        <f>($BH$67-$BH$64)/200</f>
        <v>0.08</v>
      </c>
    </row>
    <row r="59" spans="1:61" x14ac:dyDescent="0.25">
      <c r="A59">
        <v>58</v>
      </c>
      <c r="B59">
        <v>220.324636</v>
      </c>
      <c r="C59" s="4">
        <v>1</v>
      </c>
      <c r="H59">
        <v>238.14093700000001</v>
      </c>
      <c r="I59" s="2">
        <v>4</v>
      </c>
      <c r="P59">
        <v>2</v>
      </c>
      <c r="Q59" t="str">
        <f t="shared" si="0"/>
        <v>14</v>
      </c>
      <c r="R59">
        <v>3</v>
      </c>
      <c r="X59" t="s">
        <v>279</v>
      </c>
      <c r="Y59" t="s">
        <v>267</v>
      </c>
      <c r="BG59">
        <v>3</v>
      </c>
      <c r="BH59">
        <v>392</v>
      </c>
      <c r="BI59">
        <f>($BH$68-$BH$65)/200</f>
        <v>0.12</v>
      </c>
    </row>
    <row r="60" spans="1:61" x14ac:dyDescent="0.25">
      <c r="A60">
        <v>59</v>
      </c>
      <c r="B60">
        <v>220.324636</v>
      </c>
      <c r="C60" s="4">
        <v>1</v>
      </c>
      <c r="H60">
        <v>238.14093700000001</v>
      </c>
      <c r="I60" s="2">
        <v>4</v>
      </c>
      <c r="P60">
        <v>2</v>
      </c>
      <c r="Q60" t="str">
        <f t="shared" si="0"/>
        <v>14</v>
      </c>
      <c r="R60">
        <v>1</v>
      </c>
      <c r="X60" t="s">
        <v>279</v>
      </c>
      <c r="Y60" t="s">
        <v>268</v>
      </c>
      <c r="AB60" t="s">
        <v>280</v>
      </c>
      <c r="AC60" t="str">
        <f>CONCATENATE($R60,$R61,$R62,$R63)</f>
        <v>1423</v>
      </c>
      <c r="BG60">
        <v>1</v>
      </c>
      <c r="BH60">
        <v>403</v>
      </c>
      <c r="BI60">
        <f>($BH$69-$BH$66)/200</f>
        <v>6.5000000000000002E-2</v>
      </c>
    </row>
    <row r="61" spans="1:61" x14ac:dyDescent="0.25">
      <c r="A61">
        <v>60</v>
      </c>
      <c r="B61">
        <v>220.324636</v>
      </c>
      <c r="C61" s="4">
        <v>1</v>
      </c>
      <c r="H61">
        <v>238.14093700000001</v>
      </c>
      <c r="I61" s="2">
        <v>4</v>
      </c>
      <c r="P61">
        <v>2</v>
      </c>
      <c r="Q61" t="str">
        <f t="shared" si="0"/>
        <v>14</v>
      </c>
      <c r="R61">
        <v>4</v>
      </c>
      <c r="X61" t="s">
        <v>279</v>
      </c>
      <c r="Y61" t="s">
        <v>269</v>
      </c>
      <c r="BG61">
        <v>4</v>
      </c>
      <c r="BH61">
        <v>403</v>
      </c>
      <c r="BI61">
        <f>($BH$70-$BH$67)/200</f>
        <v>0.12</v>
      </c>
    </row>
    <row r="62" spans="1:61" x14ac:dyDescent="0.25">
      <c r="A62">
        <v>61</v>
      </c>
      <c r="B62">
        <v>220.324636</v>
      </c>
      <c r="C62" s="4">
        <v>1</v>
      </c>
      <c r="H62">
        <v>238.14093700000001</v>
      </c>
      <c r="I62" s="2">
        <v>4</v>
      </c>
      <c r="P62">
        <v>2</v>
      </c>
      <c r="Q62" t="str">
        <f t="shared" si="0"/>
        <v>14</v>
      </c>
      <c r="R62">
        <v>2</v>
      </c>
      <c r="X62" t="s">
        <v>279</v>
      </c>
      <c r="Y62" t="s">
        <v>266</v>
      </c>
      <c r="BG62">
        <v>2</v>
      </c>
      <c r="BH62">
        <v>417</v>
      </c>
      <c r="BI62">
        <f>($BH$71-$BH$68)/200</f>
        <v>0.08</v>
      </c>
    </row>
    <row r="63" spans="1:61" x14ac:dyDescent="0.25">
      <c r="A63">
        <v>62</v>
      </c>
      <c r="B63">
        <v>220.324636</v>
      </c>
      <c r="C63" s="4">
        <v>1</v>
      </c>
      <c r="H63">
        <v>238.16177099999999</v>
      </c>
      <c r="I63" s="2">
        <v>4</v>
      </c>
      <c r="P63">
        <v>2</v>
      </c>
      <c r="Q63" t="str">
        <f t="shared" si="0"/>
        <v>14</v>
      </c>
      <c r="R63">
        <v>3</v>
      </c>
      <c r="X63" t="s">
        <v>277</v>
      </c>
      <c r="Y63" t="s">
        <v>270</v>
      </c>
      <c r="BG63">
        <v>3</v>
      </c>
      <c r="BH63">
        <v>418</v>
      </c>
      <c r="BI63">
        <f>($BH$72-$BH$69)/200</f>
        <v>0.125</v>
      </c>
    </row>
    <row r="64" spans="1:61" x14ac:dyDescent="0.25">
      <c r="A64">
        <v>63</v>
      </c>
      <c r="B64">
        <v>220.324636</v>
      </c>
      <c r="C64" s="4">
        <v>1</v>
      </c>
      <c r="F64">
        <v>228.04864599999999</v>
      </c>
      <c r="G64" s="5">
        <v>3</v>
      </c>
      <c r="P64">
        <v>2</v>
      </c>
      <c r="Q64" t="str">
        <f t="shared" si="0"/>
        <v>13</v>
      </c>
      <c r="R64">
        <v>4</v>
      </c>
      <c r="X64" t="s">
        <v>280</v>
      </c>
      <c r="Y64" t="s">
        <v>271</v>
      </c>
      <c r="AB64" t="s">
        <v>279</v>
      </c>
      <c r="AC64" t="str">
        <f>CONCATENATE($R64,$R65,$R66,$R67)</f>
        <v>4123</v>
      </c>
      <c r="BG64">
        <v>4</v>
      </c>
      <c r="BH64">
        <v>429</v>
      </c>
      <c r="BI64">
        <f>($BH$73-$BH$70)/200</f>
        <v>0.06</v>
      </c>
    </row>
    <row r="65" spans="1:61" x14ac:dyDescent="0.25">
      <c r="A65">
        <v>64</v>
      </c>
      <c r="B65">
        <v>220.324636</v>
      </c>
      <c r="C65" s="4">
        <v>1</v>
      </c>
      <c r="F65">
        <v>227.99625</v>
      </c>
      <c r="G65" s="5">
        <v>3</v>
      </c>
      <c r="P65">
        <v>2</v>
      </c>
      <c r="Q65" t="str">
        <f t="shared" si="0"/>
        <v>13</v>
      </c>
      <c r="R65">
        <v>1</v>
      </c>
      <c r="X65" t="s">
        <v>280</v>
      </c>
      <c r="Y65" t="s">
        <v>272</v>
      </c>
      <c r="BG65">
        <v>1</v>
      </c>
      <c r="BH65">
        <v>430</v>
      </c>
      <c r="BI65">
        <f>($BH$74-$BH$71)/200</f>
        <v>0.13500000000000001</v>
      </c>
    </row>
    <row r="66" spans="1:61" x14ac:dyDescent="0.25">
      <c r="A66">
        <v>65</v>
      </c>
      <c r="B66">
        <v>220.324636</v>
      </c>
      <c r="C66" s="4">
        <v>1</v>
      </c>
      <c r="F66">
        <v>227.99625</v>
      </c>
      <c r="G66" s="5">
        <v>3</v>
      </c>
      <c r="P66">
        <v>2</v>
      </c>
      <c r="Q66" t="str">
        <f t="shared" ref="Q66:Q129" si="2">CONCATENATE(C66,E66,G66,I66)</f>
        <v>13</v>
      </c>
      <c r="R66">
        <v>2</v>
      </c>
      <c r="X66" t="s">
        <v>280</v>
      </c>
      <c r="Y66" t="s">
        <v>273</v>
      </c>
      <c r="BG66">
        <v>2</v>
      </c>
      <c r="BH66">
        <v>443</v>
      </c>
      <c r="BI66">
        <f>($BH$75-$BH$72)/200</f>
        <v>0.08</v>
      </c>
    </row>
    <row r="67" spans="1:61" x14ac:dyDescent="0.25">
      <c r="A67">
        <v>66</v>
      </c>
      <c r="B67">
        <v>220.324636</v>
      </c>
      <c r="C67" s="4">
        <v>1</v>
      </c>
      <c r="F67">
        <v>227.99625</v>
      </c>
      <c r="G67" s="5">
        <v>3</v>
      </c>
      <c r="P67">
        <v>2</v>
      </c>
      <c r="Q67" t="str">
        <f t="shared" si="2"/>
        <v>13</v>
      </c>
      <c r="R67">
        <v>3</v>
      </c>
      <c r="X67" t="s">
        <v>280</v>
      </c>
      <c r="Y67" t="s">
        <v>274</v>
      </c>
      <c r="BG67">
        <v>3</v>
      </c>
      <c r="BH67">
        <v>445</v>
      </c>
      <c r="BI67">
        <f>($BH$76-$BH$73)/200</f>
        <v>0.14000000000000001</v>
      </c>
    </row>
    <row r="68" spans="1:61" x14ac:dyDescent="0.25">
      <c r="A68">
        <v>67</v>
      </c>
      <c r="B68">
        <v>220.324636</v>
      </c>
      <c r="C68" s="4">
        <v>1</v>
      </c>
      <c r="F68">
        <v>227.99625</v>
      </c>
      <c r="G68" s="5">
        <v>3</v>
      </c>
      <c r="P68">
        <v>2</v>
      </c>
      <c r="Q68" t="str">
        <f t="shared" si="2"/>
        <v>13</v>
      </c>
      <c r="R68">
        <v>4</v>
      </c>
      <c r="X68" t="s">
        <v>280</v>
      </c>
      <c r="Y68" t="s">
        <v>271</v>
      </c>
      <c r="AB68" t="s">
        <v>279</v>
      </c>
      <c r="AC68" t="str">
        <f>CONCATENATE($R68,$R69,$R70,$R71)</f>
        <v>4123</v>
      </c>
      <c r="BG68">
        <v>4</v>
      </c>
      <c r="BH68">
        <v>454</v>
      </c>
      <c r="BI68">
        <f>($BH$77-$BH$74)/200</f>
        <v>7.0000000000000007E-2</v>
      </c>
    </row>
    <row r="69" spans="1:61" x14ac:dyDescent="0.25">
      <c r="A69">
        <v>68</v>
      </c>
      <c r="B69">
        <v>220.324636</v>
      </c>
      <c r="C69" s="4">
        <v>1</v>
      </c>
      <c r="F69">
        <v>227.99625</v>
      </c>
      <c r="G69" s="5">
        <v>3</v>
      </c>
      <c r="P69">
        <v>2</v>
      </c>
      <c r="Q69" t="str">
        <f t="shared" si="2"/>
        <v>13</v>
      </c>
      <c r="R69">
        <v>1</v>
      </c>
      <c r="X69" t="s">
        <v>280</v>
      </c>
      <c r="Y69" t="s">
        <v>272</v>
      </c>
      <c r="BG69">
        <v>1</v>
      </c>
      <c r="BH69">
        <v>456</v>
      </c>
      <c r="BI69">
        <f>($BH$78-$BH$75)/200</f>
        <v>0.13500000000000001</v>
      </c>
    </row>
    <row r="70" spans="1:61" x14ac:dyDescent="0.25">
      <c r="A70">
        <v>69</v>
      </c>
      <c r="B70">
        <v>220.324636</v>
      </c>
      <c r="C70" s="4">
        <v>1</v>
      </c>
      <c r="F70">
        <v>227.99625</v>
      </c>
      <c r="G70" s="5">
        <v>3</v>
      </c>
      <c r="P70">
        <v>2</v>
      </c>
      <c r="Q70" t="str">
        <f t="shared" si="2"/>
        <v>13</v>
      </c>
      <c r="R70">
        <v>2</v>
      </c>
      <c r="X70" t="s">
        <v>280</v>
      </c>
      <c r="Y70" t="s">
        <v>273</v>
      </c>
      <c r="BG70">
        <v>2</v>
      </c>
      <c r="BH70">
        <v>469</v>
      </c>
      <c r="BI70">
        <f>($BH$79-$BH$76)/200</f>
        <v>8.5000000000000006E-2</v>
      </c>
    </row>
    <row r="71" spans="1:61" x14ac:dyDescent="0.25">
      <c r="A71">
        <v>70</v>
      </c>
      <c r="B71">
        <v>220.324636</v>
      </c>
      <c r="C71" s="4">
        <v>1</v>
      </c>
      <c r="F71">
        <v>227.99625</v>
      </c>
      <c r="G71" s="5">
        <v>3</v>
      </c>
      <c r="P71">
        <v>2</v>
      </c>
      <c r="Q71" t="str">
        <f t="shared" si="2"/>
        <v>13</v>
      </c>
      <c r="R71">
        <v>3</v>
      </c>
      <c r="X71" t="s">
        <v>277</v>
      </c>
      <c r="Y71" t="s">
        <v>275</v>
      </c>
      <c r="BG71">
        <v>3</v>
      </c>
      <c r="BH71">
        <v>470</v>
      </c>
      <c r="BI71">
        <f>($BH$80-$BH$77)/200</f>
        <v>0.13</v>
      </c>
    </row>
    <row r="72" spans="1:61" x14ac:dyDescent="0.25">
      <c r="A72">
        <v>71</v>
      </c>
      <c r="B72">
        <v>220.34349</v>
      </c>
      <c r="C72" s="4">
        <v>1</v>
      </c>
      <c r="F72">
        <v>227.99625</v>
      </c>
      <c r="G72" s="5">
        <v>3</v>
      </c>
      <c r="P72">
        <v>2</v>
      </c>
      <c r="Q72" t="str">
        <f t="shared" si="2"/>
        <v>13</v>
      </c>
      <c r="R72">
        <v>1</v>
      </c>
      <c r="X72" t="s">
        <v>279</v>
      </c>
      <c r="Y72" t="s">
        <v>268</v>
      </c>
      <c r="AB72" t="s">
        <v>280</v>
      </c>
      <c r="AC72" t="str">
        <f>CONCATENATE($R72,$R73,$R74,$R75)</f>
        <v>1423</v>
      </c>
      <c r="BG72">
        <v>1</v>
      </c>
      <c r="BH72">
        <v>481</v>
      </c>
      <c r="BI72">
        <f>($BH$81-$BH$78)/200</f>
        <v>7.0000000000000007E-2</v>
      </c>
    </row>
    <row r="73" spans="1:61" x14ac:dyDescent="0.25">
      <c r="A73">
        <v>72</v>
      </c>
      <c r="D73">
        <v>212.846406</v>
      </c>
      <c r="E73" s="3">
        <v>2</v>
      </c>
      <c r="F73">
        <v>227.99625</v>
      </c>
      <c r="G73" s="5">
        <v>3</v>
      </c>
      <c r="P73">
        <v>2</v>
      </c>
      <c r="Q73" t="str">
        <f t="shared" si="2"/>
        <v>23</v>
      </c>
      <c r="R73">
        <v>4</v>
      </c>
      <c r="X73" t="s">
        <v>279</v>
      </c>
      <c r="Y73" t="s">
        <v>269</v>
      </c>
      <c r="BG73">
        <v>4</v>
      </c>
      <c r="BH73">
        <v>481</v>
      </c>
      <c r="BI73">
        <f>($BH$82-$BH$79)/200</f>
        <v>0.13</v>
      </c>
    </row>
    <row r="74" spans="1:61" x14ac:dyDescent="0.25">
      <c r="A74">
        <v>73</v>
      </c>
      <c r="D74">
        <v>212.75400999999999</v>
      </c>
      <c r="E74" s="3">
        <v>2</v>
      </c>
      <c r="F74">
        <v>227.99625</v>
      </c>
      <c r="G74" s="5">
        <v>3</v>
      </c>
      <c r="P74">
        <v>2</v>
      </c>
      <c r="Q74" t="str">
        <f t="shared" si="2"/>
        <v>23</v>
      </c>
      <c r="R74">
        <v>2</v>
      </c>
      <c r="X74" t="s">
        <v>279</v>
      </c>
      <c r="Y74" t="s">
        <v>266</v>
      </c>
      <c r="BG74">
        <v>2</v>
      </c>
      <c r="BH74">
        <v>497</v>
      </c>
      <c r="BI74">
        <f>($BH$83-$BH$80)/200</f>
        <v>8.5000000000000006E-2</v>
      </c>
    </row>
    <row r="75" spans="1:61" x14ac:dyDescent="0.25">
      <c r="A75">
        <v>74</v>
      </c>
      <c r="D75">
        <v>212.75400999999999</v>
      </c>
      <c r="E75" s="3">
        <v>2</v>
      </c>
      <c r="F75">
        <v>227.99625</v>
      </c>
      <c r="G75" s="5">
        <v>3</v>
      </c>
      <c r="P75">
        <v>2</v>
      </c>
      <c r="Q75" t="str">
        <f t="shared" si="2"/>
        <v>23</v>
      </c>
      <c r="R75">
        <v>3</v>
      </c>
      <c r="X75" t="s">
        <v>279</v>
      </c>
      <c r="Y75" t="s">
        <v>267</v>
      </c>
      <c r="BG75">
        <v>3</v>
      </c>
      <c r="BH75">
        <v>497</v>
      </c>
      <c r="BI75">
        <f>($BH$84-$BH$81)/200</f>
        <v>0.125</v>
      </c>
    </row>
    <row r="76" spans="1:61" x14ac:dyDescent="0.25">
      <c r="A76">
        <v>75</v>
      </c>
      <c r="D76">
        <v>212.75400999999999</v>
      </c>
      <c r="E76" s="3">
        <v>2</v>
      </c>
      <c r="F76">
        <v>227.99625</v>
      </c>
      <c r="G76" s="5">
        <v>3</v>
      </c>
      <c r="P76">
        <v>2</v>
      </c>
      <c r="Q76" t="str">
        <f t="shared" si="2"/>
        <v>23</v>
      </c>
      <c r="R76">
        <v>1</v>
      </c>
      <c r="X76" t="s">
        <v>279</v>
      </c>
      <c r="Y76" t="s">
        <v>268</v>
      </c>
      <c r="AB76" t="s">
        <v>280</v>
      </c>
      <c r="AC76" t="str">
        <f>CONCATENATE($R76,$R77,$R78,$R79)</f>
        <v>1423</v>
      </c>
      <c r="BG76">
        <v>1</v>
      </c>
      <c r="BH76">
        <v>509</v>
      </c>
      <c r="BI76">
        <f>($BH$85-$BH$82)/200</f>
        <v>7.0000000000000007E-2</v>
      </c>
    </row>
    <row r="77" spans="1:61" x14ac:dyDescent="0.25">
      <c r="A77">
        <v>76</v>
      </c>
      <c r="D77">
        <v>212.75400999999999</v>
      </c>
      <c r="E77" s="3">
        <v>2</v>
      </c>
      <c r="F77">
        <v>227.99625</v>
      </c>
      <c r="G77" s="5">
        <v>3</v>
      </c>
      <c r="P77">
        <v>2</v>
      </c>
      <c r="Q77" t="str">
        <f t="shared" si="2"/>
        <v>23</v>
      </c>
      <c r="R77">
        <v>4</v>
      </c>
      <c r="X77" t="s">
        <v>279</v>
      </c>
      <c r="Y77" t="s">
        <v>269</v>
      </c>
      <c r="BG77">
        <v>4</v>
      </c>
      <c r="BH77">
        <v>511</v>
      </c>
      <c r="BI77">
        <f>($BH$86-$BH$83)/200</f>
        <v>0.125</v>
      </c>
    </row>
    <row r="78" spans="1:61" x14ac:dyDescent="0.25">
      <c r="A78">
        <v>77</v>
      </c>
      <c r="D78">
        <v>212.75400999999999</v>
      </c>
      <c r="E78" s="3">
        <v>2</v>
      </c>
      <c r="F78">
        <v>227.99625</v>
      </c>
      <c r="G78" s="5">
        <v>3</v>
      </c>
      <c r="P78">
        <v>2</v>
      </c>
      <c r="Q78" t="str">
        <f t="shared" si="2"/>
        <v>23</v>
      </c>
      <c r="R78">
        <v>2</v>
      </c>
      <c r="X78" t="s">
        <v>279</v>
      </c>
      <c r="Y78" t="s">
        <v>266</v>
      </c>
      <c r="BG78">
        <v>2</v>
      </c>
      <c r="BH78">
        <v>524</v>
      </c>
      <c r="BI78">
        <f>($BH$87-$BH$84)/200</f>
        <v>8.5000000000000006E-2</v>
      </c>
    </row>
    <row r="79" spans="1:61" x14ac:dyDescent="0.25">
      <c r="A79">
        <v>78</v>
      </c>
      <c r="D79">
        <v>212.75400999999999</v>
      </c>
      <c r="E79" s="3">
        <v>2</v>
      </c>
      <c r="F79">
        <v>227.99625</v>
      </c>
      <c r="G79" s="5">
        <v>3</v>
      </c>
      <c r="H79">
        <v>219.74885399999999</v>
      </c>
      <c r="I79" s="2">
        <v>4</v>
      </c>
      <c r="P79">
        <v>3</v>
      </c>
      <c r="Q79" t="str">
        <f t="shared" si="2"/>
        <v>234</v>
      </c>
      <c r="R79">
        <v>3</v>
      </c>
      <c r="X79" t="s">
        <v>279</v>
      </c>
      <c r="Y79" t="s">
        <v>267</v>
      </c>
      <c r="BG79">
        <v>3</v>
      </c>
      <c r="BH79">
        <v>526</v>
      </c>
      <c r="BI79">
        <f>($BH$88-$BH$85)/200</f>
        <v>0.125</v>
      </c>
    </row>
    <row r="80" spans="1:61" x14ac:dyDescent="0.25">
      <c r="A80">
        <v>79</v>
      </c>
      <c r="D80">
        <v>212.75400999999999</v>
      </c>
      <c r="E80" s="3">
        <v>2</v>
      </c>
      <c r="F80">
        <v>228.04864599999999</v>
      </c>
      <c r="G80" s="5">
        <v>3</v>
      </c>
      <c r="H80">
        <v>219.81994800000001</v>
      </c>
      <c r="I80" s="2">
        <v>4</v>
      </c>
      <c r="P80">
        <v>3</v>
      </c>
      <c r="Q80" t="str">
        <f t="shared" si="2"/>
        <v>234</v>
      </c>
      <c r="R80">
        <v>4</v>
      </c>
      <c r="X80" t="s">
        <v>279</v>
      </c>
      <c r="Y80" t="s">
        <v>268</v>
      </c>
      <c r="AB80" t="s">
        <v>279</v>
      </c>
      <c r="AC80" t="str">
        <f>CONCATENATE($R80,$R81,$R82,$R83)</f>
        <v>4123</v>
      </c>
      <c r="BG80">
        <v>4</v>
      </c>
      <c r="BH80">
        <v>537</v>
      </c>
      <c r="BI80">
        <f>($BH$89-$BH$86)/200</f>
        <v>7.0000000000000007E-2</v>
      </c>
    </row>
    <row r="81" spans="1:61" x14ac:dyDescent="0.25">
      <c r="A81">
        <v>80</v>
      </c>
      <c r="D81">
        <v>212.75400999999999</v>
      </c>
      <c r="E81" s="3">
        <v>2</v>
      </c>
      <c r="F81">
        <v>228.04864599999999</v>
      </c>
      <c r="G81" s="5">
        <v>3</v>
      </c>
      <c r="H81">
        <v>219.81994800000001</v>
      </c>
      <c r="I81" s="2">
        <v>4</v>
      </c>
      <c r="P81">
        <v>3</v>
      </c>
      <c r="Q81" t="str">
        <f t="shared" si="2"/>
        <v>234</v>
      </c>
      <c r="R81">
        <v>1</v>
      </c>
      <c r="X81" t="s">
        <v>279</v>
      </c>
      <c r="Y81" t="s">
        <v>269</v>
      </c>
      <c r="BG81">
        <v>1</v>
      </c>
      <c r="BH81">
        <v>538</v>
      </c>
      <c r="BI81">
        <f>($BH$90-$BH$87)/200</f>
        <v>0.13500000000000001</v>
      </c>
    </row>
    <row r="82" spans="1:61" x14ac:dyDescent="0.25">
      <c r="A82">
        <v>81</v>
      </c>
      <c r="D82">
        <v>212.75400999999999</v>
      </c>
      <c r="E82" s="3">
        <v>2</v>
      </c>
      <c r="H82">
        <v>219.81994800000001</v>
      </c>
      <c r="I82" s="2">
        <v>4</v>
      </c>
      <c r="P82">
        <v>2</v>
      </c>
      <c r="Q82" t="str">
        <f t="shared" si="2"/>
        <v>24</v>
      </c>
      <c r="R82">
        <v>2</v>
      </c>
      <c r="X82" t="s">
        <v>279</v>
      </c>
      <c r="Y82" t="s">
        <v>266</v>
      </c>
      <c r="BG82">
        <v>2</v>
      </c>
      <c r="BH82">
        <v>552</v>
      </c>
      <c r="BI82">
        <f>($BH$91-$BH$88)/200</f>
        <v>8.5000000000000006E-2</v>
      </c>
    </row>
    <row r="83" spans="1:61" x14ac:dyDescent="0.25">
      <c r="A83">
        <v>82</v>
      </c>
      <c r="D83">
        <v>212.75400999999999</v>
      </c>
      <c r="E83" s="3">
        <v>2</v>
      </c>
      <c r="H83">
        <v>219.81994800000001</v>
      </c>
      <c r="I83" s="2">
        <v>4</v>
      </c>
      <c r="P83">
        <v>2</v>
      </c>
      <c r="Q83" t="str">
        <f t="shared" si="2"/>
        <v>24</v>
      </c>
      <c r="R83">
        <v>3</v>
      </c>
      <c r="X83" t="s">
        <v>277</v>
      </c>
      <c r="Y83" t="s">
        <v>270</v>
      </c>
      <c r="BG83">
        <v>3</v>
      </c>
      <c r="BH83">
        <v>554</v>
      </c>
      <c r="BI83">
        <f>($BH$92-$BH$89)/200</f>
        <v>0.14000000000000001</v>
      </c>
    </row>
    <row r="84" spans="1:61" x14ac:dyDescent="0.25">
      <c r="A84">
        <v>83</v>
      </c>
      <c r="D84">
        <v>212.75400999999999</v>
      </c>
      <c r="E84" s="3">
        <v>2</v>
      </c>
      <c r="H84">
        <v>219.81994800000001</v>
      </c>
      <c r="I84" s="2">
        <v>4</v>
      </c>
      <c r="P84">
        <v>2</v>
      </c>
      <c r="Q84" t="str">
        <f t="shared" si="2"/>
        <v>24</v>
      </c>
      <c r="R84">
        <v>4</v>
      </c>
      <c r="X84" t="s">
        <v>280</v>
      </c>
      <c r="Y84" t="s">
        <v>271</v>
      </c>
      <c r="AB84" t="s">
        <v>279</v>
      </c>
      <c r="AC84" t="str">
        <f>CONCATENATE($R84,$R85,$R86,$R87)</f>
        <v>4123</v>
      </c>
      <c r="BG84">
        <v>4</v>
      </c>
      <c r="BH84">
        <v>563</v>
      </c>
      <c r="BI84">
        <f>($BH$93-$BH$90)/200</f>
        <v>7.0000000000000007E-2</v>
      </c>
    </row>
    <row r="85" spans="1:61" x14ac:dyDescent="0.25">
      <c r="A85">
        <v>84</v>
      </c>
      <c r="D85">
        <v>212.75400999999999</v>
      </c>
      <c r="E85" s="3">
        <v>2</v>
      </c>
      <c r="H85">
        <v>219.81994800000001</v>
      </c>
      <c r="I85" s="2">
        <v>4</v>
      </c>
      <c r="P85">
        <v>2</v>
      </c>
      <c r="Q85" t="str">
        <f t="shared" si="2"/>
        <v>24</v>
      </c>
      <c r="R85">
        <v>1</v>
      </c>
      <c r="X85" t="s">
        <v>280</v>
      </c>
      <c r="Y85" t="s">
        <v>272</v>
      </c>
      <c r="BG85">
        <v>1</v>
      </c>
      <c r="BH85">
        <v>566</v>
      </c>
      <c r="BI85">
        <f>($BH$94-$BH$91)/200</f>
        <v>0.13500000000000001</v>
      </c>
    </row>
    <row r="86" spans="1:61" x14ac:dyDescent="0.25">
      <c r="A86">
        <v>85</v>
      </c>
      <c r="D86">
        <v>212.75400999999999</v>
      </c>
      <c r="E86" s="3">
        <v>2</v>
      </c>
      <c r="H86">
        <v>219.81994800000001</v>
      </c>
      <c r="I86" s="2">
        <v>4</v>
      </c>
      <c r="P86">
        <v>2</v>
      </c>
      <c r="Q86" t="str">
        <f t="shared" si="2"/>
        <v>24</v>
      </c>
      <c r="R86">
        <v>2</v>
      </c>
      <c r="X86" t="s">
        <v>280</v>
      </c>
      <c r="Y86" t="s">
        <v>273</v>
      </c>
      <c r="BG86">
        <v>2</v>
      </c>
      <c r="BH86">
        <v>579</v>
      </c>
      <c r="BI86">
        <f>($BH$95-$BH$92)/200</f>
        <v>0.09</v>
      </c>
    </row>
    <row r="87" spans="1:61" x14ac:dyDescent="0.25">
      <c r="A87">
        <v>86</v>
      </c>
      <c r="D87">
        <v>212.846406</v>
      </c>
      <c r="E87" s="3">
        <v>2</v>
      </c>
      <c r="H87">
        <v>219.81994800000001</v>
      </c>
      <c r="I87" s="2">
        <v>4</v>
      </c>
      <c r="P87">
        <v>2</v>
      </c>
      <c r="Q87" t="str">
        <f t="shared" si="2"/>
        <v>24</v>
      </c>
      <c r="R87">
        <v>3</v>
      </c>
      <c r="X87" t="s">
        <v>280</v>
      </c>
      <c r="Y87" t="s">
        <v>274</v>
      </c>
      <c r="BG87">
        <v>3</v>
      </c>
      <c r="BH87">
        <v>580</v>
      </c>
      <c r="BI87">
        <f>($BH$96-$BH$93)/200</f>
        <v>0.15</v>
      </c>
    </row>
    <row r="88" spans="1:61" x14ac:dyDescent="0.25">
      <c r="A88">
        <v>87</v>
      </c>
      <c r="B88">
        <v>203.38007199999998</v>
      </c>
      <c r="C88" s="4">
        <v>1</v>
      </c>
      <c r="H88">
        <v>219.81994800000001</v>
      </c>
      <c r="I88" s="2">
        <v>4</v>
      </c>
      <c r="P88">
        <v>2</v>
      </c>
      <c r="Q88" t="str">
        <f t="shared" si="2"/>
        <v>14</v>
      </c>
      <c r="R88">
        <v>4</v>
      </c>
      <c r="X88" t="s">
        <v>280</v>
      </c>
      <c r="Y88" t="s">
        <v>271</v>
      </c>
      <c r="AB88" t="s">
        <v>279</v>
      </c>
      <c r="AC88" t="str">
        <f>CONCATENATE($R88,$R89,$R90,$R91)</f>
        <v>4123</v>
      </c>
      <c r="BG88">
        <v>4</v>
      </c>
      <c r="BH88">
        <v>591</v>
      </c>
      <c r="BI88">
        <f>($BH$97-$BH$94)/200</f>
        <v>0.08</v>
      </c>
    </row>
    <row r="89" spans="1:61" x14ac:dyDescent="0.25">
      <c r="A89">
        <v>88</v>
      </c>
      <c r="B89">
        <v>203.34635</v>
      </c>
      <c r="C89" s="4">
        <v>1</v>
      </c>
      <c r="H89">
        <v>219.81994800000001</v>
      </c>
      <c r="I89" s="2">
        <v>4</v>
      </c>
      <c r="P89">
        <v>2</v>
      </c>
      <c r="Q89" t="str">
        <f t="shared" si="2"/>
        <v>14</v>
      </c>
      <c r="R89">
        <v>1</v>
      </c>
      <c r="X89" t="s">
        <v>278</v>
      </c>
      <c r="Y89" t="s">
        <v>263</v>
      </c>
      <c r="BG89">
        <v>1</v>
      </c>
      <c r="BH89">
        <v>593</v>
      </c>
      <c r="BI89">
        <f>($BH$103-$BH$100)/200</f>
        <v>7.4999999999999997E-2</v>
      </c>
    </row>
    <row r="90" spans="1:61" x14ac:dyDescent="0.25">
      <c r="A90">
        <v>89</v>
      </c>
      <c r="B90">
        <v>203.34635</v>
      </c>
      <c r="C90" s="4">
        <v>1</v>
      </c>
      <c r="H90">
        <v>219.81994800000001</v>
      </c>
      <c r="I90" s="2">
        <v>4</v>
      </c>
      <c r="P90">
        <v>2</v>
      </c>
      <c r="Q90" t="str">
        <f t="shared" si="2"/>
        <v>14</v>
      </c>
      <c r="R90">
        <v>2</v>
      </c>
      <c r="X90" t="s">
        <v>278</v>
      </c>
      <c r="Y90" t="s">
        <v>264</v>
      </c>
      <c r="BG90">
        <v>2</v>
      </c>
      <c r="BH90">
        <v>607</v>
      </c>
      <c r="BI90">
        <f>($BH$104-$BH$101)/200</f>
        <v>0.12</v>
      </c>
    </row>
    <row r="91" spans="1:61" x14ac:dyDescent="0.25">
      <c r="A91">
        <v>90</v>
      </c>
      <c r="B91">
        <v>203.34635</v>
      </c>
      <c r="C91" s="4">
        <v>1</v>
      </c>
      <c r="H91">
        <v>219.81994800000001</v>
      </c>
      <c r="I91" s="2">
        <v>4</v>
      </c>
      <c r="P91">
        <v>2</v>
      </c>
      <c r="Q91" t="str">
        <f t="shared" si="2"/>
        <v>14</v>
      </c>
      <c r="R91">
        <v>3</v>
      </c>
      <c r="X91" t="s">
        <v>278</v>
      </c>
      <c r="Y91" t="s">
        <v>261</v>
      </c>
      <c r="BG91">
        <v>3</v>
      </c>
      <c r="BH91">
        <v>608</v>
      </c>
      <c r="BI91">
        <f>($BH$105-$BH$102)/200</f>
        <v>0.08</v>
      </c>
    </row>
    <row r="92" spans="1:61" x14ac:dyDescent="0.25">
      <c r="A92">
        <v>91</v>
      </c>
      <c r="B92">
        <v>203.34635</v>
      </c>
      <c r="C92" s="4">
        <v>1</v>
      </c>
      <c r="H92">
        <v>219.81994800000001</v>
      </c>
      <c r="I92" s="2">
        <v>4</v>
      </c>
      <c r="P92">
        <v>2</v>
      </c>
      <c r="Q92" t="str">
        <f t="shared" si="2"/>
        <v>14</v>
      </c>
      <c r="R92">
        <v>1</v>
      </c>
      <c r="X92" t="s">
        <v>278</v>
      </c>
      <c r="Y92" t="s">
        <v>262</v>
      </c>
      <c r="AB92" t="s">
        <v>280</v>
      </c>
      <c r="AC92" t="str">
        <f>CONCATENATE($R92,$R93,$R94,$R95)</f>
        <v>1423</v>
      </c>
      <c r="BG92">
        <v>1</v>
      </c>
      <c r="BH92">
        <v>621</v>
      </c>
      <c r="BI92">
        <f>($BH$106-$BH$103)/200</f>
        <v>0.105</v>
      </c>
    </row>
    <row r="93" spans="1:61" x14ac:dyDescent="0.25">
      <c r="A93">
        <v>92</v>
      </c>
      <c r="B93">
        <v>203.34635</v>
      </c>
      <c r="C93" s="4">
        <v>1</v>
      </c>
      <c r="H93">
        <v>219.81994800000001</v>
      </c>
      <c r="I93" s="2">
        <v>4</v>
      </c>
      <c r="P93">
        <v>2</v>
      </c>
      <c r="Q93" t="str">
        <f t="shared" si="2"/>
        <v>14</v>
      </c>
      <c r="R93">
        <v>4</v>
      </c>
      <c r="X93" t="s">
        <v>278</v>
      </c>
      <c r="Y93" t="s">
        <v>263</v>
      </c>
      <c r="BG93">
        <v>4</v>
      </c>
      <c r="BH93">
        <v>621</v>
      </c>
      <c r="BI93">
        <f>($BH$107-$BH$104)/200</f>
        <v>0.09</v>
      </c>
    </row>
    <row r="94" spans="1:61" x14ac:dyDescent="0.25">
      <c r="A94">
        <v>93</v>
      </c>
      <c r="B94">
        <v>203.34635</v>
      </c>
      <c r="C94" s="4">
        <v>1</v>
      </c>
      <c r="H94">
        <v>219.81994800000001</v>
      </c>
      <c r="I94" s="2">
        <v>4</v>
      </c>
      <c r="P94">
        <v>2</v>
      </c>
      <c r="Q94" t="str">
        <f t="shared" si="2"/>
        <v>14</v>
      </c>
      <c r="R94">
        <v>2</v>
      </c>
      <c r="X94" t="s">
        <v>278</v>
      </c>
      <c r="Y94" t="s">
        <v>264</v>
      </c>
      <c r="BG94">
        <v>2</v>
      </c>
      <c r="BH94">
        <v>635</v>
      </c>
      <c r="BI94">
        <f>($BH$108-$BH$105)/200</f>
        <v>0.105</v>
      </c>
    </row>
    <row r="95" spans="1:61" x14ac:dyDescent="0.25">
      <c r="A95">
        <v>94</v>
      </c>
      <c r="B95">
        <v>203.34635</v>
      </c>
      <c r="C95" s="4">
        <v>1</v>
      </c>
      <c r="H95">
        <v>219.74885399999999</v>
      </c>
      <c r="I95" s="2">
        <v>4</v>
      </c>
      <c r="P95">
        <v>2</v>
      </c>
      <c r="Q95" t="str">
        <f t="shared" si="2"/>
        <v>14</v>
      </c>
      <c r="R95">
        <v>3</v>
      </c>
      <c r="X95" t="s">
        <v>278</v>
      </c>
      <c r="Y95" t="s">
        <v>261</v>
      </c>
      <c r="BG95">
        <v>3</v>
      </c>
      <c r="BH95">
        <v>639</v>
      </c>
      <c r="BI95">
        <f>($BH$109-$BH$106)/200</f>
        <v>7.4999999999999997E-2</v>
      </c>
    </row>
    <row r="96" spans="1:61" x14ac:dyDescent="0.25">
      <c r="A96">
        <v>95</v>
      </c>
      <c r="B96">
        <v>203.34635</v>
      </c>
      <c r="C96" s="4">
        <v>1</v>
      </c>
      <c r="P96">
        <v>1</v>
      </c>
      <c r="Q96" t="str">
        <f t="shared" si="2"/>
        <v>1</v>
      </c>
      <c r="R96">
        <v>1</v>
      </c>
      <c r="X96" t="s">
        <v>278</v>
      </c>
      <c r="Y96" t="s">
        <v>262</v>
      </c>
      <c r="BG96">
        <v>1</v>
      </c>
      <c r="BH96">
        <v>651</v>
      </c>
      <c r="BI96">
        <f>($BH$110-$BH$107)/200</f>
        <v>8.5000000000000006E-2</v>
      </c>
    </row>
    <row r="97" spans="1:61" x14ac:dyDescent="0.25">
      <c r="A97">
        <v>96</v>
      </c>
      <c r="B97">
        <v>203.34635</v>
      </c>
      <c r="C97" s="4">
        <v>1</v>
      </c>
      <c r="F97">
        <v>211.34963500000001</v>
      </c>
      <c r="G97" s="5">
        <v>3</v>
      </c>
      <c r="P97">
        <v>2</v>
      </c>
      <c r="Q97" t="str">
        <f t="shared" si="2"/>
        <v>13</v>
      </c>
      <c r="R97">
        <v>4</v>
      </c>
      <c r="X97" t="s">
        <v>278</v>
      </c>
      <c r="Y97" t="s">
        <v>263</v>
      </c>
      <c r="BG97">
        <v>4</v>
      </c>
      <c r="BH97">
        <v>651</v>
      </c>
      <c r="BI97">
        <f>($BH$111-$BH$108)/200</f>
        <v>0.09</v>
      </c>
    </row>
    <row r="98" spans="1:61" x14ac:dyDescent="0.25">
      <c r="A98">
        <v>97</v>
      </c>
      <c r="B98">
        <v>203.34635</v>
      </c>
      <c r="C98" s="4">
        <v>1</v>
      </c>
      <c r="F98">
        <v>211.23984400000001</v>
      </c>
      <c r="G98" s="5">
        <v>3</v>
      </c>
      <c r="P98">
        <v>2</v>
      </c>
      <c r="Q98" t="str">
        <f t="shared" si="2"/>
        <v>13</v>
      </c>
      <c r="R98" t="s">
        <v>22</v>
      </c>
      <c r="X98" t="s">
        <v>278</v>
      </c>
      <c r="Y98" t="s">
        <v>264</v>
      </c>
      <c r="BG98" t="s">
        <v>22</v>
      </c>
      <c r="BH98">
        <v>656</v>
      </c>
      <c r="BI98">
        <f>($BH$112-$BH$109)/200</f>
        <v>0.1</v>
      </c>
    </row>
    <row r="99" spans="1:61" x14ac:dyDescent="0.25">
      <c r="A99">
        <v>98</v>
      </c>
      <c r="B99">
        <v>203.34635</v>
      </c>
      <c r="C99" s="4">
        <v>1</v>
      </c>
      <c r="F99">
        <v>211.23984400000001</v>
      </c>
      <c r="G99" s="5">
        <v>3</v>
      </c>
      <c r="P99">
        <v>2</v>
      </c>
      <c r="Q99" t="str">
        <f t="shared" si="2"/>
        <v>13</v>
      </c>
      <c r="R99" t="s">
        <v>22</v>
      </c>
      <c r="X99" t="s">
        <v>278</v>
      </c>
      <c r="Y99" t="s">
        <v>261</v>
      </c>
      <c r="BG99" t="s">
        <v>22</v>
      </c>
      <c r="BH99">
        <v>658</v>
      </c>
      <c r="BI99">
        <f>($BH$113-$BH$110)/200</f>
        <v>7.0000000000000007E-2</v>
      </c>
    </row>
    <row r="100" spans="1:61" x14ac:dyDescent="0.25">
      <c r="A100">
        <v>99</v>
      </c>
      <c r="B100">
        <v>203.34635</v>
      </c>
      <c r="C100" s="4">
        <v>1</v>
      </c>
      <c r="F100">
        <v>211.23984400000001</v>
      </c>
      <c r="G100" s="5">
        <v>3</v>
      </c>
      <c r="P100">
        <v>2</v>
      </c>
      <c r="Q100" t="str">
        <f t="shared" si="2"/>
        <v>13</v>
      </c>
      <c r="R100">
        <v>2</v>
      </c>
      <c r="X100" t="s">
        <v>278</v>
      </c>
      <c r="Y100" t="s">
        <v>262</v>
      </c>
      <c r="AB100" t="s">
        <v>278</v>
      </c>
      <c r="AC100" t="str">
        <f>CONCATENATE($R100,$R101,$R102,$R103)</f>
        <v>2413</v>
      </c>
      <c r="BG100">
        <v>2</v>
      </c>
      <c r="BH100">
        <v>659</v>
      </c>
      <c r="BI100">
        <f>($BH$114-$BH$111)/200</f>
        <v>7.4999999999999997E-2</v>
      </c>
    </row>
    <row r="101" spans="1:61" x14ac:dyDescent="0.25">
      <c r="A101">
        <v>100</v>
      </c>
      <c r="B101">
        <v>203.34635</v>
      </c>
      <c r="C101" s="4">
        <v>1</v>
      </c>
      <c r="F101">
        <v>211.23984400000001</v>
      </c>
      <c r="G101" s="5">
        <v>3</v>
      </c>
      <c r="P101">
        <v>2</v>
      </c>
      <c r="Q101" t="str">
        <f t="shared" si="2"/>
        <v>13</v>
      </c>
      <c r="R101">
        <v>4</v>
      </c>
      <c r="X101" t="s">
        <v>278</v>
      </c>
      <c r="Y101" t="s">
        <v>263</v>
      </c>
      <c r="BG101">
        <v>4</v>
      </c>
      <c r="BH101">
        <v>659</v>
      </c>
      <c r="BI101">
        <f>($BH$115-$BH$112)/200</f>
        <v>0.09</v>
      </c>
    </row>
    <row r="102" spans="1:61" x14ac:dyDescent="0.25">
      <c r="A102">
        <v>101</v>
      </c>
      <c r="B102">
        <v>203.38007199999998</v>
      </c>
      <c r="C102" s="4">
        <v>1</v>
      </c>
      <c r="D102">
        <v>195.184168</v>
      </c>
      <c r="E102" s="3">
        <v>2</v>
      </c>
      <c r="F102">
        <v>211.23984400000001</v>
      </c>
      <c r="G102" s="5">
        <v>3</v>
      </c>
      <c r="P102">
        <v>3</v>
      </c>
      <c r="Q102" t="str">
        <f t="shared" si="2"/>
        <v>123</v>
      </c>
      <c r="R102">
        <v>1</v>
      </c>
      <c r="X102" t="s">
        <v>278</v>
      </c>
      <c r="Y102" t="s">
        <v>264</v>
      </c>
      <c r="BG102">
        <v>1</v>
      </c>
      <c r="BH102">
        <v>670</v>
      </c>
      <c r="BI102">
        <f>($BH$116-$BH$113)/200</f>
        <v>0.11</v>
      </c>
    </row>
    <row r="103" spans="1:61" x14ac:dyDescent="0.25">
      <c r="A103">
        <v>102</v>
      </c>
      <c r="D103">
        <v>195.09009399999999</v>
      </c>
      <c r="E103" s="3">
        <v>2</v>
      </c>
      <c r="F103">
        <v>211.23984400000001</v>
      </c>
      <c r="G103" s="5">
        <v>3</v>
      </c>
      <c r="P103">
        <v>2</v>
      </c>
      <c r="Q103" t="str">
        <f t="shared" si="2"/>
        <v>23</v>
      </c>
      <c r="R103">
        <v>3</v>
      </c>
      <c r="X103" t="s">
        <v>278</v>
      </c>
      <c r="Y103" t="s">
        <v>261</v>
      </c>
      <c r="BG103">
        <v>3</v>
      </c>
      <c r="BH103">
        <v>674</v>
      </c>
      <c r="BI103">
        <f>($BH$117-$BH$114)/200</f>
        <v>0.11</v>
      </c>
    </row>
    <row r="104" spans="1:61" x14ac:dyDescent="0.25">
      <c r="A104">
        <v>103</v>
      </c>
      <c r="D104">
        <v>195.09009399999999</v>
      </c>
      <c r="E104" s="3">
        <v>2</v>
      </c>
      <c r="F104">
        <v>211.23984400000001</v>
      </c>
      <c r="G104" s="5">
        <v>3</v>
      </c>
      <c r="P104">
        <v>2</v>
      </c>
      <c r="Q104" t="str">
        <f t="shared" si="2"/>
        <v>23</v>
      </c>
      <c r="R104">
        <v>2</v>
      </c>
      <c r="X104" t="s">
        <v>278</v>
      </c>
      <c r="Y104" t="s">
        <v>262</v>
      </c>
      <c r="AB104" t="s">
        <v>278</v>
      </c>
      <c r="AC104" t="str">
        <f>CONCATENATE($R104,$R105,$R106,$R107)</f>
        <v>2413</v>
      </c>
      <c r="BG104">
        <v>2</v>
      </c>
      <c r="BH104">
        <v>683</v>
      </c>
      <c r="BI104">
        <f>($BH$118-$BH$115)/200</f>
        <v>7.4999999999999997E-2</v>
      </c>
    </row>
    <row r="105" spans="1:61" x14ac:dyDescent="0.25">
      <c r="A105">
        <v>104</v>
      </c>
      <c r="D105">
        <v>195.09009399999999</v>
      </c>
      <c r="E105" s="3">
        <v>2</v>
      </c>
      <c r="F105">
        <v>211.23984400000001</v>
      </c>
      <c r="G105" s="5">
        <v>3</v>
      </c>
      <c r="P105">
        <v>2</v>
      </c>
      <c r="Q105" t="str">
        <f t="shared" si="2"/>
        <v>23</v>
      </c>
      <c r="R105">
        <v>4</v>
      </c>
      <c r="X105" t="s">
        <v>278</v>
      </c>
      <c r="Y105" t="s">
        <v>263</v>
      </c>
      <c r="BG105">
        <v>4</v>
      </c>
      <c r="BH105">
        <v>686</v>
      </c>
      <c r="BI105">
        <f>($BH$119-$BH$116)/200</f>
        <v>0.105</v>
      </c>
    </row>
    <row r="106" spans="1:61" x14ac:dyDescent="0.25">
      <c r="A106">
        <v>105</v>
      </c>
      <c r="D106">
        <v>195.09009399999999</v>
      </c>
      <c r="E106" s="3">
        <v>2</v>
      </c>
      <c r="F106">
        <v>211.23984400000001</v>
      </c>
      <c r="G106" s="5">
        <v>3</v>
      </c>
      <c r="P106">
        <v>2</v>
      </c>
      <c r="Q106" t="str">
        <f t="shared" si="2"/>
        <v>23</v>
      </c>
      <c r="R106">
        <v>1</v>
      </c>
      <c r="X106" t="s">
        <v>278</v>
      </c>
      <c r="Y106" t="s">
        <v>264</v>
      </c>
      <c r="BG106">
        <v>1</v>
      </c>
      <c r="BH106">
        <v>695</v>
      </c>
      <c r="BI106">
        <f>($BH$120-$BH$117)/200</f>
        <v>0.08</v>
      </c>
    </row>
    <row r="107" spans="1:61" x14ac:dyDescent="0.25">
      <c r="A107">
        <v>106</v>
      </c>
      <c r="D107">
        <v>195.09009399999999</v>
      </c>
      <c r="E107" s="3">
        <v>2</v>
      </c>
      <c r="F107">
        <v>211.23984400000001</v>
      </c>
      <c r="G107" s="5">
        <v>3</v>
      </c>
      <c r="P107">
        <v>2</v>
      </c>
      <c r="Q107" t="str">
        <f t="shared" si="2"/>
        <v>23</v>
      </c>
      <c r="R107">
        <v>3</v>
      </c>
      <c r="X107" t="s">
        <v>278</v>
      </c>
      <c r="Y107" t="s">
        <v>261</v>
      </c>
      <c r="BG107">
        <v>3</v>
      </c>
      <c r="BH107">
        <v>701</v>
      </c>
      <c r="BI107">
        <f>($BH$121-$BH$118)/200</f>
        <v>0.125</v>
      </c>
    </row>
    <row r="108" spans="1:61" x14ac:dyDescent="0.25">
      <c r="A108">
        <v>107</v>
      </c>
      <c r="D108">
        <v>195.09009399999999</v>
      </c>
      <c r="E108" s="3">
        <v>2</v>
      </c>
      <c r="F108">
        <v>211.23984400000001</v>
      </c>
      <c r="G108" s="5">
        <v>3</v>
      </c>
      <c r="P108">
        <v>2</v>
      </c>
      <c r="Q108" t="str">
        <f t="shared" si="2"/>
        <v>23</v>
      </c>
      <c r="R108">
        <v>2</v>
      </c>
      <c r="X108" t="s">
        <v>278</v>
      </c>
      <c r="Y108" t="s">
        <v>262</v>
      </c>
      <c r="AB108" t="s">
        <v>278</v>
      </c>
      <c r="AC108" t="str">
        <f>CONCATENATE($R108,$R109,$R110,$R111)</f>
        <v>2413</v>
      </c>
      <c r="BG108">
        <v>2</v>
      </c>
      <c r="BH108">
        <v>707</v>
      </c>
      <c r="BI108">
        <f>($BH$122-$BH$119)/200</f>
        <v>7.4999999999999997E-2</v>
      </c>
    </row>
    <row r="109" spans="1:61" x14ac:dyDescent="0.25">
      <c r="A109">
        <v>108</v>
      </c>
      <c r="D109">
        <v>195.09009399999999</v>
      </c>
      <c r="E109" s="3">
        <v>2</v>
      </c>
      <c r="F109">
        <v>211.23984400000001</v>
      </c>
      <c r="G109" s="5">
        <v>3</v>
      </c>
      <c r="H109">
        <v>202.14380899999998</v>
      </c>
      <c r="I109" s="2">
        <v>4</v>
      </c>
      <c r="P109">
        <v>3</v>
      </c>
      <c r="Q109" t="str">
        <f t="shared" si="2"/>
        <v>234</v>
      </c>
      <c r="R109">
        <v>4</v>
      </c>
      <c r="X109" t="s">
        <v>277</v>
      </c>
      <c r="Y109" t="s">
        <v>265</v>
      </c>
      <c r="BG109">
        <v>4</v>
      </c>
      <c r="BH109">
        <v>710</v>
      </c>
      <c r="BI109">
        <f>($BH$123-$BH$120)/200</f>
        <v>0.125</v>
      </c>
    </row>
    <row r="110" spans="1:61" x14ac:dyDescent="0.25">
      <c r="A110">
        <v>109</v>
      </c>
      <c r="D110">
        <v>195.09009399999999</v>
      </c>
      <c r="E110" s="3">
        <v>2</v>
      </c>
      <c r="F110">
        <v>211.23984400000001</v>
      </c>
      <c r="G110" s="5">
        <v>3</v>
      </c>
      <c r="H110">
        <v>202.06095399999998</v>
      </c>
      <c r="I110" s="2">
        <v>4</v>
      </c>
      <c r="P110">
        <v>3</v>
      </c>
      <c r="Q110" t="str">
        <f t="shared" si="2"/>
        <v>234</v>
      </c>
      <c r="R110">
        <v>1</v>
      </c>
      <c r="X110" t="s">
        <v>279</v>
      </c>
      <c r="Y110" t="s">
        <v>266</v>
      </c>
      <c r="BG110">
        <v>1</v>
      </c>
      <c r="BH110">
        <v>718</v>
      </c>
      <c r="BI110">
        <f>($BH$124-$BH$121)/200</f>
        <v>7.4999999999999997E-2</v>
      </c>
    </row>
    <row r="111" spans="1:61" x14ac:dyDescent="0.25">
      <c r="A111">
        <v>110</v>
      </c>
      <c r="D111">
        <v>195.09009399999999</v>
      </c>
      <c r="E111" s="3">
        <v>2</v>
      </c>
      <c r="F111">
        <v>211.34963500000001</v>
      </c>
      <c r="G111" s="5">
        <v>3</v>
      </c>
      <c r="H111">
        <v>202.06095399999998</v>
      </c>
      <c r="I111" s="2">
        <v>4</v>
      </c>
      <c r="P111">
        <v>3</v>
      </c>
      <c r="Q111" t="str">
        <f t="shared" si="2"/>
        <v>234</v>
      </c>
      <c r="R111">
        <v>3</v>
      </c>
      <c r="X111" t="s">
        <v>279</v>
      </c>
      <c r="Y111" t="s">
        <v>267</v>
      </c>
      <c r="BG111">
        <v>3</v>
      </c>
      <c r="BH111">
        <v>725</v>
      </c>
      <c r="BI111">
        <f>($BH$125-$BH$122)/200</f>
        <v>0.115</v>
      </c>
    </row>
    <row r="112" spans="1:61" x14ac:dyDescent="0.25">
      <c r="A112">
        <v>111</v>
      </c>
      <c r="D112">
        <v>195.09009399999999</v>
      </c>
      <c r="E112" s="3">
        <v>2</v>
      </c>
      <c r="F112">
        <v>211.34963500000001</v>
      </c>
      <c r="G112" s="5">
        <v>3</v>
      </c>
      <c r="H112">
        <v>202.06095399999998</v>
      </c>
      <c r="I112" s="2">
        <v>4</v>
      </c>
      <c r="P112">
        <v>3</v>
      </c>
      <c r="Q112" t="str">
        <f t="shared" si="2"/>
        <v>234</v>
      </c>
      <c r="R112">
        <v>2</v>
      </c>
      <c r="X112" t="s">
        <v>279</v>
      </c>
      <c r="Y112" t="s">
        <v>268</v>
      </c>
      <c r="AB112" t="s">
        <v>278</v>
      </c>
      <c r="AC112" t="str">
        <f>CONCATENATE($R112,$R113,$R114,$R115)</f>
        <v>2413</v>
      </c>
      <c r="BG112">
        <v>2</v>
      </c>
      <c r="BH112">
        <v>730</v>
      </c>
      <c r="BI112">
        <f>($BH$126-$BH$123)/200</f>
        <v>7.0000000000000007E-2</v>
      </c>
    </row>
    <row r="113" spans="1:61" x14ac:dyDescent="0.25">
      <c r="A113">
        <v>112</v>
      </c>
      <c r="D113">
        <v>195.09009399999999</v>
      </c>
      <c r="E113" s="3">
        <v>2</v>
      </c>
      <c r="F113">
        <v>211.34963500000001</v>
      </c>
      <c r="G113" s="5">
        <v>3</v>
      </c>
      <c r="H113">
        <v>202.06095399999998</v>
      </c>
      <c r="I113" s="2">
        <v>4</v>
      </c>
      <c r="P113">
        <v>3</v>
      </c>
      <c r="Q113" t="str">
        <f t="shared" si="2"/>
        <v>234</v>
      </c>
      <c r="R113">
        <v>4</v>
      </c>
      <c r="X113" t="s">
        <v>279</v>
      </c>
      <c r="Y113" t="s">
        <v>269</v>
      </c>
      <c r="BG113">
        <v>4</v>
      </c>
      <c r="BH113">
        <v>732</v>
      </c>
      <c r="BI113">
        <f>($BH$127-$BH$124)/200</f>
        <v>0.13</v>
      </c>
    </row>
    <row r="114" spans="1:61" x14ac:dyDescent="0.25">
      <c r="A114">
        <v>113</v>
      </c>
      <c r="D114">
        <v>195.09009399999999</v>
      </c>
      <c r="E114" s="3">
        <v>2</v>
      </c>
      <c r="H114">
        <v>202.06095399999998</v>
      </c>
      <c r="I114" s="2">
        <v>4</v>
      </c>
      <c r="P114">
        <v>2</v>
      </c>
      <c r="Q114" t="str">
        <f t="shared" si="2"/>
        <v>24</v>
      </c>
      <c r="R114">
        <v>1</v>
      </c>
      <c r="X114" t="s">
        <v>279</v>
      </c>
      <c r="Y114" t="s">
        <v>266</v>
      </c>
      <c r="BG114">
        <v>1</v>
      </c>
      <c r="BH114">
        <v>740</v>
      </c>
      <c r="BI114">
        <f>($BH$128-$BH$125)/200</f>
        <v>0.08</v>
      </c>
    </row>
    <row r="115" spans="1:61" x14ac:dyDescent="0.25">
      <c r="A115">
        <v>114</v>
      </c>
      <c r="D115">
        <v>195.184168</v>
      </c>
      <c r="E115" s="3">
        <v>2</v>
      </c>
      <c r="H115">
        <v>202.06095399999998</v>
      </c>
      <c r="I115" s="2">
        <v>4</v>
      </c>
      <c r="P115">
        <v>2</v>
      </c>
      <c r="Q115" t="str">
        <f t="shared" si="2"/>
        <v>24</v>
      </c>
      <c r="R115">
        <v>3</v>
      </c>
      <c r="X115" t="s">
        <v>279</v>
      </c>
      <c r="Y115" t="s">
        <v>267</v>
      </c>
      <c r="BG115">
        <v>3</v>
      </c>
      <c r="BH115">
        <v>748</v>
      </c>
      <c r="BI115">
        <f>($BH$129-$BH$126)/200</f>
        <v>0.105</v>
      </c>
    </row>
    <row r="116" spans="1:61" x14ac:dyDescent="0.25">
      <c r="A116">
        <v>115</v>
      </c>
      <c r="B116">
        <v>185.41156599999999</v>
      </c>
      <c r="C116" s="4">
        <v>1</v>
      </c>
      <c r="D116">
        <v>195.184168</v>
      </c>
      <c r="E116" s="3">
        <v>2</v>
      </c>
      <c r="H116">
        <v>202.06095399999998</v>
      </c>
      <c r="I116" s="2">
        <v>4</v>
      </c>
      <c r="P116">
        <v>3</v>
      </c>
      <c r="Q116" t="str">
        <f t="shared" si="2"/>
        <v>124</v>
      </c>
      <c r="R116">
        <v>2</v>
      </c>
      <c r="X116" t="s">
        <v>279</v>
      </c>
      <c r="Y116" t="s">
        <v>268</v>
      </c>
      <c r="AB116" t="s">
        <v>278</v>
      </c>
      <c r="AC116" t="str">
        <f>CONCATENATE($R116,$R117,$R118,$R119)</f>
        <v>2413</v>
      </c>
      <c r="BG116">
        <v>2</v>
      </c>
      <c r="BH116">
        <v>754</v>
      </c>
      <c r="BI116">
        <f>($BH$130-$BH$127)/200</f>
        <v>6.5000000000000002E-2</v>
      </c>
    </row>
    <row r="117" spans="1:61" x14ac:dyDescent="0.25">
      <c r="A117">
        <v>116</v>
      </c>
      <c r="B117">
        <v>185.44962899999999</v>
      </c>
      <c r="C117" s="4">
        <v>1</v>
      </c>
      <c r="H117">
        <v>202.06095399999998</v>
      </c>
      <c r="I117" s="2">
        <v>4</v>
      </c>
      <c r="P117">
        <v>2</v>
      </c>
      <c r="Q117" t="str">
        <f t="shared" si="2"/>
        <v>14</v>
      </c>
      <c r="R117">
        <v>4</v>
      </c>
      <c r="X117" t="s">
        <v>279</v>
      </c>
      <c r="Y117" t="s">
        <v>269</v>
      </c>
      <c r="BG117">
        <v>4</v>
      </c>
      <c r="BH117">
        <v>762</v>
      </c>
      <c r="BI117">
        <f>($BH$131-$BH$128)/200</f>
        <v>0.125</v>
      </c>
    </row>
    <row r="118" spans="1:61" x14ac:dyDescent="0.25">
      <c r="A118">
        <v>117</v>
      </c>
      <c r="B118">
        <v>185.44962899999999</v>
      </c>
      <c r="C118" s="4">
        <v>1</v>
      </c>
      <c r="H118">
        <v>202.06095399999998</v>
      </c>
      <c r="I118" s="2">
        <v>4</v>
      </c>
      <c r="P118">
        <v>2</v>
      </c>
      <c r="Q118" t="str">
        <f t="shared" si="2"/>
        <v>14</v>
      </c>
      <c r="R118">
        <v>1</v>
      </c>
      <c r="X118" t="s">
        <v>279</v>
      </c>
      <c r="Y118" t="s">
        <v>266</v>
      </c>
      <c r="BG118">
        <v>1</v>
      </c>
      <c r="BH118">
        <v>763</v>
      </c>
      <c r="BI118">
        <f>($BH$132-$BH$129)/200</f>
        <v>0.08</v>
      </c>
    </row>
    <row r="119" spans="1:61" x14ac:dyDescent="0.25">
      <c r="A119">
        <v>118</v>
      </c>
      <c r="B119">
        <v>185.44962899999999</v>
      </c>
      <c r="C119" s="4">
        <v>1</v>
      </c>
      <c r="H119">
        <v>202.06095399999998</v>
      </c>
      <c r="I119" s="2">
        <v>4</v>
      </c>
      <c r="P119">
        <v>2</v>
      </c>
      <c r="Q119" t="str">
        <f t="shared" si="2"/>
        <v>14</v>
      </c>
      <c r="R119">
        <v>3</v>
      </c>
      <c r="X119" t="s">
        <v>277</v>
      </c>
      <c r="Y119" t="s">
        <v>270</v>
      </c>
      <c r="BG119">
        <v>3</v>
      </c>
      <c r="BH119">
        <v>775</v>
      </c>
      <c r="BI119">
        <f>($BH$133-$BH$130)/200</f>
        <v>0.12</v>
      </c>
    </row>
    <row r="120" spans="1:61" x14ac:dyDescent="0.25">
      <c r="A120">
        <v>119</v>
      </c>
      <c r="B120">
        <v>185.44962899999999</v>
      </c>
      <c r="C120" s="4">
        <v>1</v>
      </c>
      <c r="H120">
        <v>202.06095399999998</v>
      </c>
      <c r="I120" s="2">
        <v>4</v>
      </c>
      <c r="P120">
        <v>2</v>
      </c>
      <c r="Q120" t="str">
        <f t="shared" si="2"/>
        <v>14</v>
      </c>
      <c r="R120">
        <v>2</v>
      </c>
      <c r="X120" t="s">
        <v>280</v>
      </c>
      <c r="Y120" t="s">
        <v>271</v>
      </c>
      <c r="BG120">
        <v>2</v>
      </c>
      <c r="BH120">
        <v>778</v>
      </c>
      <c r="BI120">
        <f>($BH$134-$BH$131)/200</f>
        <v>6.5000000000000002E-2</v>
      </c>
    </row>
    <row r="121" spans="1:61" x14ac:dyDescent="0.25">
      <c r="A121">
        <v>120</v>
      </c>
      <c r="B121">
        <v>185.44962899999999</v>
      </c>
      <c r="C121" s="4">
        <v>1</v>
      </c>
      <c r="H121">
        <v>202.06095399999998</v>
      </c>
      <c r="I121" s="2">
        <v>4</v>
      </c>
      <c r="P121">
        <v>2</v>
      </c>
      <c r="Q121" t="str">
        <f t="shared" si="2"/>
        <v>14</v>
      </c>
      <c r="R121">
        <v>4</v>
      </c>
      <c r="X121" t="s">
        <v>280</v>
      </c>
      <c r="Y121" t="s">
        <v>272</v>
      </c>
      <c r="AB121" t="s">
        <v>279</v>
      </c>
      <c r="AC121" t="str">
        <f>CONCATENATE($R121,$R122,$R123,$R124)</f>
        <v>4123</v>
      </c>
      <c r="BG121">
        <v>4</v>
      </c>
      <c r="BH121">
        <v>788</v>
      </c>
      <c r="BI121">
        <f>($BH$135-$BH$132)/200</f>
        <v>0.13</v>
      </c>
    </row>
    <row r="122" spans="1:61" x14ac:dyDescent="0.25">
      <c r="A122">
        <v>121</v>
      </c>
      <c r="B122">
        <v>185.44962899999999</v>
      </c>
      <c r="C122" s="4">
        <v>1</v>
      </c>
      <c r="H122">
        <v>202.06095399999998</v>
      </c>
      <c r="I122" s="2">
        <v>4</v>
      </c>
      <c r="P122">
        <v>2</v>
      </c>
      <c r="Q122" t="str">
        <f t="shared" si="2"/>
        <v>14</v>
      </c>
      <c r="R122">
        <v>1</v>
      </c>
      <c r="X122" t="s">
        <v>280</v>
      </c>
      <c r="Y122" t="s">
        <v>273</v>
      </c>
      <c r="BG122">
        <v>1</v>
      </c>
      <c r="BH122">
        <v>790</v>
      </c>
      <c r="BI122">
        <f>($BH$136-$BH$133)/200</f>
        <v>8.5000000000000006E-2</v>
      </c>
    </row>
    <row r="123" spans="1:61" x14ac:dyDescent="0.25">
      <c r="A123">
        <v>122</v>
      </c>
      <c r="B123">
        <v>185.44962899999999</v>
      </c>
      <c r="C123" s="4">
        <v>1</v>
      </c>
      <c r="H123">
        <v>202.06095399999998</v>
      </c>
      <c r="I123" s="2">
        <v>4</v>
      </c>
      <c r="P123">
        <v>2</v>
      </c>
      <c r="Q123" t="str">
        <f t="shared" si="2"/>
        <v>14</v>
      </c>
      <c r="R123">
        <v>2</v>
      </c>
      <c r="X123" t="s">
        <v>280</v>
      </c>
      <c r="Y123" t="s">
        <v>274</v>
      </c>
      <c r="BG123">
        <v>2</v>
      </c>
      <c r="BH123">
        <v>803</v>
      </c>
      <c r="BI123">
        <f>($BH$137-$BH$134)/200</f>
        <v>0.14000000000000001</v>
      </c>
    </row>
    <row r="124" spans="1:61" x14ac:dyDescent="0.25">
      <c r="A124">
        <v>123</v>
      </c>
      <c r="B124">
        <v>185.44962899999999</v>
      </c>
      <c r="C124" s="4">
        <v>1</v>
      </c>
      <c r="H124">
        <v>202.06095399999998</v>
      </c>
      <c r="I124" s="2">
        <v>4</v>
      </c>
      <c r="P124">
        <v>2</v>
      </c>
      <c r="Q124" t="str">
        <f t="shared" si="2"/>
        <v>14</v>
      </c>
      <c r="R124">
        <v>3</v>
      </c>
      <c r="X124" t="s">
        <v>280</v>
      </c>
      <c r="Y124" t="s">
        <v>271</v>
      </c>
      <c r="BG124">
        <v>3</v>
      </c>
      <c r="BH124">
        <v>803</v>
      </c>
      <c r="BI124">
        <f>($BH$138-$BH$135)/200</f>
        <v>7.4999999999999997E-2</v>
      </c>
    </row>
    <row r="125" spans="1:61" x14ac:dyDescent="0.25">
      <c r="A125">
        <v>124</v>
      </c>
      <c r="B125">
        <v>185.49906399999998</v>
      </c>
      <c r="C125" s="4">
        <v>1</v>
      </c>
      <c r="H125">
        <v>202.06095399999998</v>
      </c>
      <c r="I125" s="2">
        <v>4</v>
      </c>
      <c r="P125">
        <v>2</v>
      </c>
      <c r="Q125" t="str">
        <f t="shared" si="2"/>
        <v>14</v>
      </c>
      <c r="R125">
        <v>4</v>
      </c>
      <c r="X125" t="s">
        <v>280</v>
      </c>
      <c r="Y125" t="s">
        <v>272</v>
      </c>
      <c r="AB125" t="s">
        <v>279</v>
      </c>
      <c r="AC125" t="str">
        <f>CONCATENATE($R125,$R126,$R127,$R128)</f>
        <v>4123</v>
      </c>
      <c r="BG125">
        <v>4</v>
      </c>
      <c r="BH125">
        <v>813</v>
      </c>
      <c r="BI125">
        <f>($BH$139-$BH$136)/200</f>
        <v>0.14499999999999999</v>
      </c>
    </row>
    <row r="126" spans="1:61" x14ac:dyDescent="0.25">
      <c r="A126">
        <v>125</v>
      </c>
      <c r="B126">
        <v>185.49906399999998</v>
      </c>
      <c r="C126" s="4">
        <v>1</v>
      </c>
      <c r="H126">
        <v>202.06095399999998</v>
      </c>
      <c r="I126" s="2">
        <v>4</v>
      </c>
      <c r="P126">
        <v>2</v>
      </c>
      <c r="Q126" t="str">
        <f t="shared" si="2"/>
        <v>14</v>
      </c>
      <c r="R126">
        <v>1</v>
      </c>
      <c r="X126" t="s">
        <v>280</v>
      </c>
      <c r="Y126" t="s">
        <v>273</v>
      </c>
      <c r="BG126">
        <v>1</v>
      </c>
      <c r="BH126">
        <v>817</v>
      </c>
      <c r="BI126">
        <f>($BH$140-$BH$137)/200</f>
        <v>9.5000000000000001E-2</v>
      </c>
    </row>
    <row r="127" spans="1:61" x14ac:dyDescent="0.25">
      <c r="A127">
        <v>126</v>
      </c>
      <c r="B127">
        <v>185.49906399999998</v>
      </c>
      <c r="C127" s="4">
        <v>1</v>
      </c>
      <c r="H127">
        <v>202.14380899999998</v>
      </c>
      <c r="I127" s="2">
        <v>4</v>
      </c>
      <c r="P127">
        <v>2</v>
      </c>
      <c r="Q127" t="str">
        <f t="shared" si="2"/>
        <v>14</v>
      </c>
      <c r="R127">
        <v>2</v>
      </c>
      <c r="X127" t="s">
        <v>280</v>
      </c>
      <c r="Y127" t="s">
        <v>274</v>
      </c>
      <c r="BG127">
        <v>2</v>
      </c>
      <c r="BH127">
        <v>829</v>
      </c>
      <c r="BI127">
        <f>($BH$141-$BH$138)/200</f>
        <v>0.16</v>
      </c>
    </row>
    <row r="128" spans="1:61" x14ac:dyDescent="0.25">
      <c r="A128">
        <v>127</v>
      </c>
      <c r="B128">
        <v>185.49906399999998</v>
      </c>
      <c r="C128" s="4">
        <v>1</v>
      </c>
      <c r="F128">
        <v>191.06305900000001</v>
      </c>
      <c r="G128" s="5">
        <v>3</v>
      </c>
      <c r="P128">
        <v>2</v>
      </c>
      <c r="Q128" t="str">
        <f t="shared" si="2"/>
        <v>13</v>
      </c>
      <c r="R128">
        <v>3</v>
      </c>
      <c r="X128" t="s">
        <v>280</v>
      </c>
      <c r="Y128" t="s">
        <v>271</v>
      </c>
      <c r="BG128">
        <v>3</v>
      </c>
      <c r="BH128">
        <v>829</v>
      </c>
      <c r="BI128">
        <f>($BH$142-$BH$139)/200</f>
        <v>0.09</v>
      </c>
    </row>
    <row r="129" spans="1:60" x14ac:dyDescent="0.25">
      <c r="A129">
        <v>128</v>
      </c>
      <c r="B129">
        <v>185.49906399999998</v>
      </c>
      <c r="C129" s="4">
        <v>1</v>
      </c>
      <c r="F129">
        <v>191.03617299999999</v>
      </c>
      <c r="G129" s="5">
        <v>3</v>
      </c>
      <c r="P129">
        <v>2</v>
      </c>
      <c r="Q129" t="str">
        <f t="shared" si="2"/>
        <v>13</v>
      </c>
      <c r="R129">
        <v>4</v>
      </c>
      <c r="AB129" t="s">
        <v>279</v>
      </c>
      <c r="AC129" t="str">
        <f>CONCATENATE($R129,$R130,$R131,$R132)</f>
        <v>4123</v>
      </c>
      <c r="BG129">
        <v>4</v>
      </c>
      <c r="BH129">
        <v>838</v>
      </c>
    </row>
    <row r="130" spans="1:60" x14ac:dyDescent="0.25">
      <c r="A130">
        <v>129</v>
      </c>
      <c r="B130">
        <v>185.49906399999998</v>
      </c>
      <c r="C130" s="4">
        <v>1</v>
      </c>
      <c r="F130">
        <v>191.03617299999999</v>
      </c>
      <c r="G130" s="5">
        <v>3</v>
      </c>
      <c r="P130">
        <v>2</v>
      </c>
      <c r="Q130" t="str">
        <f t="shared" ref="Q130:Q193" si="3">CONCATENATE(C130,E130,G130,I130)</f>
        <v>13</v>
      </c>
      <c r="R130">
        <v>1</v>
      </c>
      <c r="BG130">
        <v>1</v>
      </c>
      <c r="BH130">
        <v>842</v>
      </c>
    </row>
    <row r="131" spans="1:60" x14ac:dyDescent="0.25">
      <c r="A131">
        <v>130</v>
      </c>
      <c r="B131">
        <v>185.41156599999999</v>
      </c>
      <c r="C131" s="4">
        <v>1</v>
      </c>
      <c r="D131">
        <v>176.31505099999998</v>
      </c>
      <c r="E131" s="3">
        <v>2</v>
      </c>
      <c r="F131">
        <v>191.03617299999999</v>
      </c>
      <c r="G131" s="5">
        <v>3</v>
      </c>
      <c r="P131">
        <v>3</v>
      </c>
      <c r="Q131" t="str">
        <f t="shared" si="3"/>
        <v>123</v>
      </c>
      <c r="R131">
        <v>2</v>
      </c>
      <c r="BG131">
        <v>2</v>
      </c>
      <c r="BH131">
        <v>854</v>
      </c>
    </row>
    <row r="132" spans="1:60" x14ac:dyDescent="0.25">
      <c r="A132">
        <v>131</v>
      </c>
      <c r="D132">
        <v>176.30352299999998</v>
      </c>
      <c r="E132" s="3">
        <v>2</v>
      </c>
      <c r="F132">
        <v>191.03617299999999</v>
      </c>
      <c r="G132" s="5">
        <v>3</v>
      </c>
      <c r="P132">
        <v>2</v>
      </c>
      <c r="Q132" t="str">
        <f t="shared" si="3"/>
        <v>23</v>
      </c>
      <c r="R132">
        <v>3</v>
      </c>
      <c r="BG132">
        <v>3</v>
      </c>
      <c r="BH132">
        <v>854</v>
      </c>
    </row>
    <row r="133" spans="1:60" x14ac:dyDescent="0.25">
      <c r="A133">
        <v>132</v>
      </c>
      <c r="D133">
        <v>176.30352299999998</v>
      </c>
      <c r="E133" s="3">
        <v>2</v>
      </c>
      <c r="F133">
        <v>191.03617299999999</v>
      </c>
      <c r="G133" s="5">
        <v>3</v>
      </c>
      <c r="P133">
        <v>2</v>
      </c>
      <c r="Q133" t="str">
        <f t="shared" si="3"/>
        <v>23</v>
      </c>
      <c r="R133">
        <v>1</v>
      </c>
      <c r="AB133" t="s">
        <v>280</v>
      </c>
      <c r="AC133" t="str">
        <f>CONCATENATE($R133,$R134,$R135,$R136)</f>
        <v>1423</v>
      </c>
      <c r="BG133">
        <v>1</v>
      </c>
      <c r="BH133">
        <v>866</v>
      </c>
    </row>
    <row r="134" spans="1:60" x14ac:dyDescent="0.25">
      <c r="A134">
        <v>133</v>
      </c>
      <c r="D134">
        <v>176.30352299999998</v>
      </c>
      <c r="E134" s="3">
        <v>2</v>
      </c>
      <c r="F134">
        <v>191.03617299999999</v>
      </c>
      <c r="G134" s="5">
        <v>3</v>
      </c>
      <c r="P134">
        <v>2</v>
      </c>
      <c r="Q134" t="str">
        <f t="shared" si="3"/>
        <v>23</v>
      </c>
      <c r="R134">
        <v>4</v>
      </c>
      <c r="BG134">
        <v>4</v>
      </c>
      <c r="BH134">
        <v>867</v>
      </c>
    </row>
    <row r="135" spans="1:60" x14ac:dyDescent="0.25">
      <c r="A135">
        <v>134</v>
      </c>
      <c r="D135">
        <v>176.30352299999998</v>
      </c>
      <c r="E135" s="3">
        <v>2</v>
      </c>
      <c r="F135">
        <v>191.03617299999999</v>
      </c>
      <c r="G135" s="5">
        <v>3</v>
      </c>
      <c r="P135">
        <v>2</v>
      </c>
      <c r="Q135" t="str">
        <f t="shared" si="3"/>
        <v>23</v>
      </c>
      <c r="R135">
        <v>2</v>
      </c>
      <c r="BG135">
        <v>2</v>
      </c>
      <c r="BH135">
        <v>880</v>
      </c>
    </row>
    <row r="136" spans="1:60" x14ac:dyDescent="0.25">
      <c r="A136">
        <v>135</v>
      </c>
      <c r="D136">
        <v>176.30352299999998</v>
      </c>
      <c r="E136" s="3">
        <v>2</v>
      </c>
      <c r="F136">
        <v>191.03617299999999</v>
      </c>
      <c r="G136" s="5">
        <v>3</v>
      </c>
      <c r="P136">
        <v>2</v>
      </c>
      <c r="Q136" t="str">
        <f t="shared" si="3"/>
        <v>23</v>
      </c>
      <c r="R136">
        <v>3</v>
      </c>
      <c r="BG136">
        <v>3</v>
      </c>
      <c r="BH136">
        <v>883</v>
      </c>
    </row>
    <row r="137" spans="1:60" x14ac:dyDescent="0.25">
      <c r="A137">
        <v>136</v>
      </c>
      <c r="D137">
        <v>176.30352299999998</v>
      </c>
      <c r="E137" s="3">
        <v>2</v>
      </c>
      <c r="F137">
        <v>191.03617299999999</v>
      </c>
      <c r="G137" s="5">
        <v>3</v>
      </c>
      <c r="P137">
        <v>2</v>
      </c>
      <c r="Q137" t="str">
        <f t="shared" si="3"/>
        <v>23</v>
      </c>
      <c r="R137">
        <v>1</v>
      </c>
      <c r="AB137" t="s">
        <v>280</v>
      </c>
      <c r="AC137" t="str">
        <f>CONCATENATE($R137,$R138,$R139,$R140)</f>
        <v>1423</v>
      </c>
      <c r="BG137">
        <v>1</v>
      </c>
      <c r="BH137">
        <v>895</v>
      </c>
    </row>
    <row r="138" spans="1:60" x14ac:dyDescent="0.25">
      <c r="A138">
        <v>137</v>
      </c>
      <c r="D138">
        <v>176.30352299999998</v>
      </c>
      <c r="E138" s="3">
        <v>2</v>
      </c>
      <c r="F138">
        <v>191.03617299999999</v>
      </c>
      <c r="G138" s="5">
        <v>3</v>
      </c>
      <c r="P138">
        <v>2</v>
      </c>
      <c r="Q138" t="str">
        <f t="shared" si="3"/>
        <v>23</v>
      </c>
      <c r="R138">
        <v>4</v>
      </c>
      <c r="BG138">
        <v>4</v>
      </c>
      <c r="BH138">
        <v>895</v>
      </c>
    </row>
    <row r="139" spans="1:60" x14ac:dyDescent="0.25">
      <c r="A139">
        <v>138</v>
      </c>
      <c r="D139">
        <v>176.30352299999998</v>
      </c>
      <c r="E139" s="3">
        <v>2</v>
      </c>
      <c r="F139">
        <v>191.03617299999999</v>
      </c>
      <c r="G139" s="5">
        <v>3</v>
      </c>
      <c r="P139">
        <v>2</v>
      </c>
      <c r="Q139" t="str">
        <f t="shared" si="3"/>
        <v>23</v>
      </c>
      <c r="R139">
        <v>2</v>
      </c>
      <c r="BG139">
        <v>2</v>
      </c>
      <c r="BH139">
        <v>912</v>
      </c>
    </row>
    <row r="140" spans="1:60" x14ac:dyDescent="0.25">
      <c r="A140">
        <v>139</v>
      </c>
      <c r="D140">
        <v>176.30352299999998</v>
      </c>
      <c r="E140" s="3">
        <v>2</v>
      </c>
      <c r="F140">
        <v>191.03617299999999</v>
      </c>
      <c r="G140" s="5">
        <v>3</v>
      </c>
      <c r="P140">
        <v>2</v>
      </c>
      <c r="Q140" t="str">
        <f t="shared" si="3"/>
        <v>23</v>
      </c>
      <c r="R140">
        <v>3</v>
      </c>
      <c r="BG140">
        <v>3</v>
      </c>
      <c r="BH140">
        <v>914</v>
      </c>
    </row>
    <row r="141" spans="1:60" x14ac:dyDescent="0.25">
      <c r="A141">
        <v>140</v>
      </c>
      <c r="D141">
        <v>176.30352299999998</v>
      </c>
      <c r="E141" s="3">
        <v>2</v>
      </c>
      <c r="F141">
        <v>191.03617299999999</v>
      </c>
      <c r="G141" s="5">
        <v>3</v>
      </c>
      <c r="P141">
        <v>2</v>
      </c>
      <c r="Q141" t="str">
        <f t="shared" si="3"/>
        <v>23</v>
      </c>
      <c r="R141">
        <v>1</v>
      </c>
      <c r="BG141">
        <v>1</v>
      </c>
      <c r="BH141">
        <v>927</v>
      </c>
    </row>
    <row r="142" spans="1:60" x14ac:dyDescent="0.25">
      <c r="A142">
        <v>141</v>
      </c>
      <c r="D142">
        <v>176.30352299999998</v>
      </c>
      <c r="E142" s="3">
        <v>2</v>
      </c>
      <c r="F142">
        <v>191.03617299999999</v>
      </c>
      <c r="G142" s="5">
        <v>3</v>
      </c>
      <c r="P142">
        <v>2</v>
      </c>
      <c r="Q142" t="str">
        <f t="shared" si="3"/>
        <v>23</v>
      </c>
      <c r="R142">
        <v>4</v>
      </c>
      <c r="BG142">
        <v>4</v>
      </c>
      <c r="BH142">
        <v>930</v>
      </c>
    </row>
    <row r="143" spans="1:60" x14ac:dyDescent="0.25">
      <c r="A143">
        <v>142</v>
      </c>
      <c r="D143">
        <v>176.30352299999998</v>
      </c>
      <c r="E143" s="3">
        <v>2</v>
      </c>
      <c r="F143">
        <v>191.06305900000001</v>
      </c>
      <c r="G143" s="5">
        <v>3</v>
      </c>
      <c r="H143">
        <v>181.058989</v>
      </c>
      <c r="I143" s="2">
        <v>4</v>
      </c>
      <c r="P143">
        <v>3</v>
      </c>
      <c r="Q143" t="str">
        <f t="shared" si="3"/>
        <v>234</v>
      </c>
      <c r="R143" t="s">
        <v>22</v>
      </c>
      <c r="BG143" t="s">
        <v>22</v>
      </c>
      <c r="BH143">
        <v>938</v>
      </c>
    </row>
    <row r="144" spans="1:60" x14ac:dyDescent="0.25">
      <c r="A144">
        <v>143</v>
      </c>
      <c r="D144">
        <v>176.30352299999998</v>
      </c>
      <c r="E144" s="3">
        <v>2</v>
      </c>
      <c r="F144">
        <v>191.06305900000001</v>
      </c>
      <c r="G144" s="5">
        <v>3</v>
      </c>
      <c r="H144">
        <v>180.950728</v>
      </c>
      <c r="I144" s="2">
        <v>4</v>
      </c>
      <c r="P144">
        <v>3</v>
      </c>
      <c r="Q144" t="str">
        <f t="shared" si="3"/>
        <v>234</v>
      </c>
    </row>
    <row r="145" spans="1:17" x14ac:dyDescent="0.25">
      <c r="A145">
        <v>144</v>
      </c>
      <c r="B145">
        <v>167.67239000000001</v>
      </c>
      <c r="C145" s="4">
        <v>1</v>
      </c>
      <c r="D145">
        <v>176.31505099999998</v>
      </c>
      <c r="E145" s="3">
        <v>2</v>
      </c>
      <c r="H145">
        <v>180.950728</v>
      </c>
      <c r="I145" s="2">
        <v>4</v>
      </c>
      <c r="P145">
        <v>3</v>
      </c>
      <c r="Q145" t="str">
        <f t="shared" si="3"/>
        <v>124</v>
      </c>
    </row>
    <row r="146" spans="1:17" x14ac:dyDescent="0.25">
      <c r="A146">
        <v>145</v>
      </c>
      <c r="B146">
        <v>167.602341</v>
      </c>
      <c r="C146" s="4">
        <v>1</v>
      </c>
      <c r="H146">
        <v>180.950728</v>
      </c>
      <c r="I146" s="2">
        <v>4</v>
      </c>
      <c r="P146">
        <v>2</v>
      </c>
      <c r="Q146" t="str">
        <f t="shared" si="3"/>
        <v>14</v>
      </c>
    </row>
    <row r="147" spans="1:17" x14ac:dyDescent="0.25">
      <c r="A147">
        <v>146</v>
      </c>
      <c r="B147">
        <v>167.602341</v>
      </c>
      <c r="C147" s="4">
        <v>1</v>
      </c>
      <c r="H147">
        <v>180.950728</v>
      </c>
      <c r="I147" s="2">
        <v>4</v>
      </c>
      <c r="P147">
        <v>2</v>
      </c>
      <c r="Q147" t="str">
        <f t="shared" si="3"/>
        <v>14</v>
      </c>
    </row>
    <row r="148" spans="1:17" x14ac:dyDescent="0.25">
      <c r="A148">
        <v>147</v>
      </c>
      <c r="B148">
        <v>167.602341</v>
      </c>
      <c r="C148" s="4">
        <v>1</v>
      </c>
      <c r="H148">
        <v>180.950728</v>
      </c>
      <c r="I148" s="2">
        <v>4</v>
      </c>
      <c r="P148">
        <v>2</v>
      </c>
      <c r="Q148" t="str">
        <f t="shared" si="3"/>
        <v>14</v>
      </c>
    </row>
    <row r="149" spans="1:17" x14ac:dyDescent="0.25">
      <c r="A149">
        <v>148</v>
      </c>
      <c r="B149">
        <v>167.602341</v>
      </c>
      <c r="C149" s="4">
        <v>1</v>
      </c>
      <c r="H149">
        <v>180.950728</v>
      </c>
      <c r="I149" s="2">
        <v>4</v>
      </c>
      <c r="P149">
        <v>2</v>
      </c>
      <c r="Q149" t="str">
        <f t="shared" si="3"/>
        <v>14</v>
      </c>
    </row>
    <row r="150" spans="1:17" x14ac:dyDescent="0.25">
      <c r="A150">
        <v>149</v>
      </c>
      <c r="B150">
        <v>167.602341</v>
      </c>
      <c r="C150" s="4">
        <v>1</v>
      </c>
      <c r="H150">
        <v>180.950728</v>
      </c>
      <c r="I150" s="2">
        <v>4</v>
      </c>
      <c r="P150">
        <v>2</v>
      </c>
      <c r="Q150" t="str">
        <f t="shared" si="3"/>
        <v>14</v>
      </c>
    </row>
    <row r="151" spans="1:17" x14ac:dyDescent="0.25">
      <c r="A151">
        <v>150</v>
      </c>
      <c r="B151">
        <v>167.602341</v>
      </c>
      <c r="C151" s="4">
        <v>1</v>
      </c>
      <c r="H151">
        <v>180.950728</v>
      </c>
      <c r="I151" s="2">
        <v>4</v>
      </c>
      <c r="P151">
        <v>2</v>
      </c>
      <c r="Q151" t="str">
        <f t="shared" si="3"/>
        <v>14</v>
      </c>
    </row>
    <row r="152" spans="1:17" x14ac:dyDescent="0.25">
      <c r="A152">
        <v>151</v>
      </c>
      <c r="B152">
        <v>167.602341</v>
      </c>
      <c r="C152" s="4">
        <v>1</v>
      </c>
      <c r="H152">
        <v>180.950728</v>
      </c>
      <c r="I152" s="2">
        <v>4</v>
      </c>
      <c r="P152">
        <v>2</v>
      </c>
      <c r="Q152" t="str">
        <f t="shared" si="3"/>
        <v>14</v>
      </c>
    </row>
    <row r="153" spans="1:17" x14ac:dyDescent="0.25">
      <c r="A153">
        <v>152</v>
      </c>
      <c r="B153">
        <v>167.602341</v>
      </c>
      <c r="C153" s="4">
        <v>1</v>
      </c>
      <c r="H153">
        <v>180.950728</v>
      </c>
      <c r="I153" s="2">
        <v>4</v>
      </c>
      <c r="P153">
        <v>2</v>
      </c>
      <c r="Q153" t="str">
        <f t="shared" si="3"/>
        <v>14</v>
      </c>
    </row>
    <row r="154" spans="1:17" x14ac:dyDescent="0.25">
      <c r="A154">
        <v>153</v>
      </c>
      <c r="B154">
        <v>167.602341</v>
      </c>
      <c r="C154" s="4">
        <v>1</v>
      </c>
      <c r="H154">
        <v>180.950728</v>
      </c>
      <c r="I154" s="2">
        <v>4</v>
      </c>
      <c r="P154">
        <v>2</v>
      </c>
      <c r="Q154" t="str">
        <f t="shared" si="3"/>
        <v>14</v>
      </c>
    </row>
    <row r="155" spans="1:17" x14ac:dyDescent="0.25">
      <c r="A155">
        <v>154</v>
      </c>
      <c r="B155">
        <v>167.602341</v>
      </c>
      <c r="C155" s="4">
        <v>1</v>
      </c>
      <c r="H155">
        <v>180.950728</v>
      </c>
      <c r="I155" s="2">
        <v>4</v>
      </c>
      <c r="P155">
        <v>2</v>
      </c>
      <c r="Q155" t="str">
        <f t="shared" si="3"/>
        <v>14</v>
      </c>
    </row>
    <row r="156" spans="1:17" x14ac:dyDescent="0.25">
      <c r="A156">
        <v>155</v>
      </c>
      <c r="B156">
        <v>167.602341</v>
      </c>
      <c r="C156" s="4">
        <v>1</v>
      </c>
      <c r="H156">
        <v>180.950728</v>
      </c>
      <c r="I156" s="2">
        <v>4</v>
      </c>
      <c r="P156">
        <v>2</v>
      </c>
      <c r="Q156" t="str">
        <f t="shared" si="3"/>
        <v>14</v>
      </c>
    </row>
    <row r="157" spans="1:17" x14ac:dyDescent="0.25">
      <c r="A157">
        <v>156</v>
      </c>
      <c r="B157">
        <v>167.602341</v>
      </c>
      <c r="C157" s="4">
        <v>1</v>
      </c>
      <c r="H157">
        <v>181.058989</v>
      </c>
      <c r="I157" s="2">
        <v>4</v>
      </c>
      <c r="P157">
        <v>2</v>
      </c>
      <c r="Q157" t="str">
        <f t="shared" si="3"/>
        <v>14</v>
      </c>
    </row>
    <row r="158" spans="1:17" x14ac:dyDescent="0.25">
      <c r="A158">
        <v>157</v>
      </c>
      <c r="B158">
        <v>167.602341</v>
      </c>
      <c r="C158" s="4">
        <v>1</v>
      </c>
      <c r="H158">
        <v>181.058989</v>
      </c>
      <c r="I158" s="2">
        <v>4</v>
      </c>
      <c r="P158">
        <v>2</v>
      </c>
      <c r="Q158" t="str">
        <f t="shared" si="3"/>
        <v>14</v>
      </c>
    </row>
    <row r="159" spans="1:17" x14ac:dyDescent="0.25">
      <c r="A159">
        <v>158</v>
      </c>
      <c r="B159">
        <v>167.67239000000001</v>
      </c>
      <c r="C159" s="4">
        <v>1</v>
      </c>
      <c r="P159">
        <v>1</v>
      </c>
      <c r="Q159" t="str">
        <f t="shared" si="3"/>
        <v>1</v>
      </c>
    </row>
    <row r="160" spans="1:17" x14ac:dyDescent="0.25">
      <c r="A160">
        <v>159</v>
      </c>
      <c r="D160">
        <v>159.202066</v>
      </c>
      <c r="E160" s="3">
        <v>2</v>
      </c>
      <c r="F160">
        <v>169.55718999999999</v>
      </c>
      <c r="G160" s="5">
        <v>3</v>
      </c>
      <c r="P160">
        <v>2</v>
      </c>
      <c r="Q160" t="str">
        <f t="shared" si="3"/>
        <v>23</v>
      </c>
    </row>
    <row r="161" spans="1:17" x14ac:dyDescent="0.25">
      <c r="A161">
        <v>160</v>
      </c>
      <c r="D161">
        <v>159.24721699999998</v>
      </c>
      <c r="E161" s="3">
        <v>2</v>
      </c>
      <c r="F161">
        <v>169.48096899999999</v>
      </c>
      <c r="G161" s="5">
        <v>3</v>
      </c>
      <c r="P161">
        <v>2</v>
      </c>
      <c r="Q161" t="str">
        <f t="shared" si="3"/>
        <v>23</v>
      </c>
    </row>
    <row r="162" spans="1:17" x14ac:dyDescent="0.25">
      <c r="A162">
        <v>161</v>
      </c>
      <c r="D162">
        <v>159.24721699999998</v>
      </c>
      <c r="E162" s="3">
        <v>2</v>
      </c>
      <c r="F162">
        <v>169.48096899999999</v>
      </c>
      <c r="G162" s="5">
        <v>3</v>
      </c>
      <c r="P162">
        <v>2</v>
      </c>
      <c r="Q162" t="str">
        <f t="shared" si="3"/>
        <v>23</v>
      </c>
    </row>
    <row r="163" spans="1:17" x14ac:dyDescent="0.25">
      <c r="A163">
        <v>162</v>
      </c>
      <c r="D163">
        <v>159.24721699999998</v>
      </c>
      <c r="E163" s="3">
        <v>2</v>
      </c>
      <c r="F163">
        <v>169.48096899999999</v>
      </c>
      <c r="G163" s="5">
        <v>3</v>
      </c>
      <c r="P163">
        <v>2</v>
      </c>
      <c r="Q163" t="str">
        <f t="shared" si="3"/>
        <v>23</v>
      </c>
    </row>
    <row r="164" spans="1:17" x14ac:dyDescent="0.25">
      <c r="A164">
        <v>163</v>
      </c>
      <c r="D164">
        <v>159.24721699999998</v>
      </c>
      <c r="E164" s="3">
        <v>2</v>
      </c>
      <c r="F164">
        <v>169.48096899999999</v>
      </c>
      <c r="G164" s="5">
        <v>3</v>
      </c>
      <c r="P164">
        <v>2</v>
      </c>
      <c r="Q164" t="str">
        <f t="shared" si="3"/>
        <v>23</v>
      </c>
    </row>
    <row r="165" spans="1:17" x14ac:dyDescent="0.25">
      <c r="A165">
        <v>164</v>
      </c>
      <c r="D165">
        <v>159.24721699999998</v>
      </c>
      <c r="E165" s="3">
        <v>2</v>
      </c>
      <c r="F165">
        <v>169.48096899999999</v>
      </c>
      <c r="G165" s="5">
        <v>3</v>
      </c>
      <c r="P165">
        <v>2</v>
      </c>
      <c r="Q165" t="str">
        <f t="shared" si="3"/>
        <v>23</v>
      </c>
    </row>
    <row r="166" spans="1:17" x14ac:dyDescent="0.25">
      <c r="A166">
        <v>165</v>
      </c>
      <c r="D166">
        <v>159.24721699999998</v>
      </c>
      <c r="E166" s="3">
        <v>2</v>
      </c>
      <c r="F166">
        <v>169.48096899999999</v>
      </c>
      <c r="G166" s="5">
        <v>3</v>
      </c>
      <c r="P166">
        <v>2</v>
      </c>
      <c r="Q166" t="str">
        <f t="shared" si="3"/>
        <v>23</v>
      </c>
    </row>
    <row r="167" spans="1:17" x14ac:dyDescent="0.25">
      <c r="A167">
        <v>166</v>
      </c>
      <c r="D167">
        <v>159.24721699999998</v>
      </c>
      <c r="E167" s="3">
        <v>2</v>
      </c>
      <c r="F167">
        <v>169.48096899999999</v>
      </c>
      <c r="G167" s="5">
        <v>3</v>
      </c>
      <c r="P167">
        <v>2</v>
      </c>
      <c r="Q167" t="str">
        <f t="shared" si="3"/>
        <v>23</v>
      </c>
    </row>
    <row r="168" spans="1:17" x14ac:dyDescent="0.25">
      <c r="A168">
        <v>167</v>
      </c>
      <c r="D168">
        <v>159.24721699999998</v>
      </c>
      <c r="E168" s="3">
        <v>2</v>
      </c>
      <c r="F168">
        <v>169.48096899999999</v>
      </c>
      <c r="G168" s="5">
        <v>3</v>
      </c>
      <c r="P168">
        <v>2</v>
      </c>
      <c r="Q168" t="str">
        <f t="shared" si="3"/>
        <v>23</v>
      </c>
    </row>
    <row r="169" spans="1:17" x14ac:dyDescent="0.25">
      <c r="A169">
        <v>168</v>
      </c>
      <c r="D169">
        <v>159.24721699999998</v>
      </c>
      <c r="E169" s="3">
        <v>2</v>
      </c>
      <c r="F169">
        <v>169.48096899999999</v>
      </c>
      <c r="G169" s="5">
        <v>3</v>
      </c>
      <c r="P169">
        <v>2</v>
      </c>
      <c r="Q169" t="str">
        <f t="shared" si="3"/>
        <v>23</v>
      </c>
    </row>
    <row r="170" spans="1:17" x14ac:dyDescent="0.25">
      <c r="A170">
        <v>169</v>
      </c>
      <c r="D170">
        <v>159.24721699999998</v>
      </c>
      <c r="E170" s="3">
        <v>2</v>
      </c>
      <c r="F170">
        <v>169.48096899999999</v>
      </c>
      <c r="G170" s="5">
        <v>3</v>
      </c>
      <c r="P170">
        <v>2</v>
      </c>
      <c r="Q170" t="str">
        <f t="shared" si="3"/>
        <v>23</v>
      </c>
    </row>
    <row r="171" spans="1:17" x14ac:dyDescent="0.25">
      <c r="A171">
        <v>170</v>
      </c>
      <c r="D171">
        <v>159.24721699999998</v>
      </c>
      <c r="E171" s="3">
        <v>2</v>
      </c>
      <c r="F171">
        <v>169.48096899999999</v>
      </c>
      <c r="G171" s="5">
        <v>3</v>
      </c>
      <c r="P171">
        <v>2</v>
      </c>
      <c r="Q171" t="str">
        <f t="shared" si="3"/>
        <v>23</v>
      </c>
    </row>
    <row r="172" spans="1:17" x14ac:dyDescent="0.25">
      <c r="A172">
        <v>171</v>
      </c>
      <c r="D172">
        <v>159.24721699999998</v>
      </c>
      <c r="E172" s="3">
        <v>2</v>
      </c>
      <c r="F172">
        <v>169.48096899999999</v>
      </c>
      <c r="G172" s="5">
        <v>3</v>
      </c>
      <c r="P172">
        <v>2</v>
      </c>
      <c r="Q172" t="str">
        <f t="shared" si="3"/>
        <v>23</v>
      </c>
    </row>
    <row r="173" spans="1:17" x14ac:dyDescent="0.25">
      <c r="A173">
        <v>172</v>
      </c>
      <c r="D173">
        <v>159.202066</v>
      </c>
      <c r="E173" s="3">
        <v>2</v>
      </c>
      <c r="F173">
        <v>169.48096899999999</v>
      </c>
      <c r="G173" s="5">
        <v>3</v>
      </c>
      <c r="H173">
        <v>161.421593</v>
      </c>
      <c r="I173" s="2">
        <v>4</v>
      </c>
      <c r="P173">
        <v>3</v>
      </c>
      <c r="Q173" t="str">
        <f t="shared" si="3"/>
        <v>234</v>
      </c>
    </row>
    <row r="174" spans="1:17" x14ac:dyDescent="0.25">
      <c r="A174">
        <v>173</v>
      </c>
      <c r="D174">
        <v>159.202066</v>
      </c>
      <c r="E174" s="3">
        <v>2</v>
      </c>
      <c r="F174">
        <v>169.48096899999999</v>
      </c>
      <c r="G174" s="5">
        <v>3</v>
      </c>
      <c r="H174">
        <v>161.471948</v>
      </c>
      <c r="I174" s="2">
        <v>4</v>
      </c>
      <c r="P174">
        <v>3</v>
      </c>
      <c r="Q174" t="str">
        <f t="shared" si="3"/>
        <v>234</v>
      </c>
    </row>
    <row r="175" spans="1:17" x14ac:dyDescent="0.25">
      <c r="A175">
        <v>174</v>
      </c>
      <c r="B175">
        <v>152.02473499999999</v>
      </c>
      <c r="C175" s="4">
        <v>1</v>
      </c>
      <c r="F175">
        <v>169.55718999999999</v>
      </c>
      <c r="G175" s="5">
        <v>3</v>
      </c>
      <c r="H175">
        <v>161.471948</v>
      </c>
      <c r="I175" s="2">
        <v>4</v>
      </c>
      <c r="P175">
        <v>3</v>
      </c>
      <c r="Q175" t="str">
        <f t="shared" si="3"/>
        <v>134</v>
      </c>
    </row>
    <row r="176" spans="1:17" x14ac:dyDescent="0.25">
      <c r="A176">
        <v>175</v>
      </c>
      <c r="B176">
        <v>152.029225</v>
      </c>
      <c r="C176" s="4">
        <v>1</v>
      </c>
      <c r="H176">
        <v>161.471948</v>
      </c>
      <c r="I176" s="2">
        <v>4</v>
      </c>
      <c r="P176">
        <v>2</v>
      </c>
      <c r="Q176" t="str">
        <f t="shared" si="3"/>
        <v>14</v>
      </c>
    </row>
    <row r="177" spans="1:17" x14ac:dyDescent="0.25">
      <c r="A177">
        <v>176</v>
      </c>
      <c r="B177">
        <v>152.029225</v>
      </c>
      <c r="C177" s="4">
        <v>1</v>
      </c>
      <c r="H177">
        <v>161.471948</v>
      </c>
      <c r="I177" s="2">
        <v>4</v>
      </c>
      <c r="P177">
        <v>2</v>
      </c>
      <c r="Q177" t="str">
        <f t="shared" si="3"/>
        <v>14</v>
      </c>
    </row>
    <row r="178" spans="1:17" x14ac:dyDescent="0.25">
      <c r="A178">
        <v>177</v>
      </c>
      <c r="B178">
        <v>152.029225</v>
      </c>
      <c r="C178" s="4">
        <v>1</v>
      </c>
      <c r="H178">
        <v>161.471948</v>
      </c>
      <c r="I178" s="2">
        <v>4</v>
      </c>
      <c r="P178">
        <v>2</v>
      </c>
      <c r="Q178" t="str">
        <f t="shared" si="3"/>
        <v>14</v>
      </c>
    </row>
    <row r="179" spans="1:17" x14ac:dyDescent="0.25">
      <c r="A179">
        <v>178</v>
      </c>
      <c r="B179">
        <v>152.029225</v>
      </c>
      <c r="C179" s="4">
        <v>1</v>
      </c>
      <c r="H179">
        <v>161.471948</v>
      </c>
      <c r="I179" s="2">
        <v>4</v>
      </c>
      <c r="P179">
        <v>2</v>
      </c>
      <c r="Q179" t="str">
        <f t="shared" si="3"/>
        <v>14</v>
      </c>
    </row>
    <row r="180" spans="1:17" x14ac:dyDescent="0.25">
      <c r="A180">
        <v>179</v>
      </c>
      <c r="B180">
        <v>152.029225</v>
      </c>
      <c r="C180" s="4">
        <v>1</v>
      </c>
      <c r="H180">
        <v>161.471948</v>
      </c>
      <c r="I180" s="2">
        <v>4</v>
      </c>
      <c r="P180">
        <v>2</v>
      </c>
      <c r="Q180" t="str">
        <f t="shared" si="3"/>
        <v>14</v>
      </c>
    </row>
    <row r="181" spans="1:17" x14ac:dyDescent="0.25">
      <c r="A181">
        <v>180</v>
      </c>
      <c r="B181">
        <v>152.029225</v>
      </c>
      <c r="C181" s="4">
        <v>1</v>
      </c>
      <c r="H181">
        <v>161.471948</v>
      </c>
      <c r="I181" s="2">
        <v>4</v>
      </c>
      <c r="P181">
        <v>2</v>
      </c>
      <c r="Q181" t="str">
        <f t="shared" si="3"/>
        <v>14</v>
      </c>
    </row>
    <row r="182" spans="1:17" x14ac:dyDescent="0.25">
      <c r="A182">
        <v>181</v>
      </c>
      <c r="B182">
        <v>152.029225</v>
      </c>
      <c r="C182" s="4">
        <v>1</v>
      </c>
      <c r="H182">
        <v>161.471948</v>
      </c>
      <c r="I182" s="2">
        <v>4</v>
      </c>
      <c r="P182">
        <v>2</v>
      </c>
      <c r="Q182" t="str">
        <f t="shared" si="3"/>
        <v>14</v>
      </c>
    </row>
    <row r="183" spans="1:17" x14ac:dyDescent="0.25">
      <c r="A183">
        <v>182</v>
      </c>
      <c r="B183">
        <v>152.029225</v>
      </c>
      <c r="C183" s="4">
        <v>1</v>
      </c>
      <c r="H183">
        <v>161.471948</v>
      </c>
      <c r="I183" s="2">
        <v>4</v>
      </c>
      <c r="P183">
        <v>2</v>
      </c>
      <c r="Q183" t="str">
        <f t="shared" si="3"/>
        <v>14</v>
      </c>
    </row>
    <row r="184" spans="1:17" x14ac:dyDescent="0.25">
      <c r="A184">
        <v>183</v>
      </c>
      <c r="B184">
        <v>152.029225</v>
      </c>
      <c r="C184" s="4">
        <v>1</v>
      </c>
      <c r="H184">
        <v>161.471948</v>
      </c>
      <c r="I184" s="2">
        <v>4</v>
      </c>
      <c r="P184">
        <v>2</v>
      </c>
      <c r="Q184" t="str">
        <f t="shared" si="3"/>
        <v>14</v>
      </c>
    </row>
    <row r="185" spans="1:17" x14ac:dyDescent="0.25">
      <c r="A185">
        <v>184</v>
      </c>
      <c r="B185">
        <v>152.029225</v>
      </c>
      <c r="C185" s="4">
        <v>1</v>
      </c>
      <c r="H185">
        <v>161.471948</v>
      </c>
      <c r="I185" s="2">
        <v>4</v>
      </c>
      <c r="P185">
        <v>2</v>
      </c>
      <c r="Q185" t="str">
        <f t="shared" si="3"/>
        <v>14</v>
      </c>
    </row>
    <row r="186" spans="1:17" x14ac:dyDescent="0.25">
      <c r="A186">
        <v>185</v>
      </c>
      <c r="B186">
        <v>152.029225</v>
      </c>
      <c r="C186" s="4">
        <v>1</v>
      </c>
      <c r="H186">
        <v>161.471948</v>
      </c>
      <c r="I186" s="2">
        <v>4</v>
      </c>
      <c r="P186">
        <v>2</v>
      </c>
      <c r="Q186" t="str">
        <f t="shared" si="3"/>
        <v>14</v>
      </c>
    </row>
    <row r="187" spans="1:17" x14ac:dyDescent="0.25">
      <c r="A187">
        <v>186</v>
      </c>
      <c r="B187">
        <v>152.029225</v>
      </c>
      <c r="C187" s="4">
        <v>1</v>
      </c>
      <c r="H187">
        <v>161.471948</v>
      </c>
      <c r="I187" s="2">
        <v>4</v>
      </c>
      <c r="P187">
        <v>2</v>
      </c>
      <c r="Q187" t="str">
        <f t="shared" si="3"/>
        <v>14</v>
      </c>
    </row>
    <row r="188" spans="1:17" x14ac:dyDescent="0.25">
      <c r="A188">
        <v>187</v>
      </c>
      <c r="B188">
        <v>152.029225</v>
      </c>
      <c r="C188" s="4">
        <v>1</v>
      </c>
      <c r="D188">
        <v>134.364756</v>
      </c>
      <c r="E188" s="3">
        <v>2</v>
      </c>
      <c r="H188">
        <v>161.471948</v>
      </c>
      <c r="I188" s="2">
        <v>4</v>
      </c>
      <c r="P188">
        <v>3</v>
      </c>
      <c r="Q188" t="str">
        <f t="shared" si="3"/>
        <v>124</v>
      </c>
    </row>
    <row r="189" spans="1:17" x14ac:dyDescent="0.25">
      <c r="A189">
        <v>188</v>
      </c>
      <c r="B189">
        <v>152.02473499999999</v>
      </c>
      <c r="C189" s="4">
        <v>1</v>
      </c>
      <c r="D189">
        <v>134.35073300000002</v>
      </c>
      <c r="E189" s="3">
        <v>2</v>
      </c>
      <c r="H189">
        <v>161.421593</v>
      </c>
      <c r="I189" s="2">
        <v>4</v>
      </c>
      <c r="P189">
        <v>3</v>
      </c>
      <c r="Q189" t="str">
        <f t="shared" si="3"/>
        <v>124</v>
      </c>
    </row>
    <row r="190" spans="1:17" x14ac:dyDescent="0.25">
      <c r="A190">
        <v>189</v>
      </c>
      <c r="D190">
        <v>134.35073300000002</v>
      </c>
      <c r="E190" s="3">
        <v>2</v>
      </c>
      <c r="H190">
        <v>161.421593</v>
      </c>
      <c r="I190" s="2">
        <v>4</v>
      </c>
      <c r="P190">
        <v>2</v>
      </c>
      <c r="Q190" t="str">
        <f t="shared" si="3"/>
        <v>24</v>
      </c>
    </row>
    <row r="191" spans="1:17" x14ac:dyDescent="0.25">
      <c r="A191">
        <v>190</v>
      </c>
      <c r="D191">
        <v>134.35073300000002</v>
      </c>
      <c r="E191" s="3">
        <v>2</v>
      </c>
      <c r="P191">
        <v>1</v>
      </c>
      <c r="Q191" t="str">
        <f t="shared" si="3"/>
        <v>2</v>
      </c>
    </row>
    <row r="192" spans="1:17" x14ac:dyDescent="0.25">
      <c r="A192">
        <v>191</v>
      </c>
      <c r="D192">
        <v>134.35073300000002</v>
      </c>
      <c r="E192" s="3">
        <v>2</v>
      </c>
      <c r="F192">
        <v>153.08376199999998</v>
      </c>
      <c r="G192" s="5">
        <v>3</v>
      </c>
      <c r="P192">
        <v>2</v>
      </c>
      <c r="Q192" t="str">
        <f t="shared" si="3"/>
        <v>23</v>
      </c>
    </row>
    <row r="193" spans="1:17" x14ac:dyDescent="0.25">
      <c r="A193">
        <v>192</v>
      </c>
      <c r="D193">
        <v>134.35073300000002</v>
      </c>
      <c r="E193" s="3">
        <v>2</v>
      </c>
      <c r="F193">
        <v>153.018</v>
      </c>
      <c r="G193" s="5">
        <v>3</v>
      </c>
      <c r="P193">
        <v>2</v>
      </c>
      <c r="Q193" t="str">
        <f t="shared" si="3"/>
        <v>23</v>
      </c>
    </row>
    <row r="194" spans="1:17" x14ac:dyDescent="0.25">
      <c r="A194">
        <v>193</v>
      </c>
      <c r="D194">
        <v>134.35073300000002</v>
      </c>
      <c r="E194" s="3">
        <v>2</v>
      </c>
      <c r="F194">
        <v>153.018</v>
      </c>
      <c r="G194" s="5">
        <v>3</v>
      </c>
      <c r="P194">
        <v>2</v>
      </c>
      <c r="Q194" t="str">
        <f t="shared" ref="Q194:Q257" si="4">CONCATENATE(C194,E194,G194,I194)</f>
        <v>23</v>
      </c>
    </row>
    <row r="195" spans="1:17" x14ac:dyDescent="0.25">
      <c r="A195">
        <v>194</v>
      </c>
      <c r="D195">
        <v>134.35073300000002</v>
      </c>
      <c r="E195" s="3">
        <v>2</v>
      </c>
      <c r="F195">
        <v>153.018</v>
      </c>
      <c r="G195" s="5">
        <v>3</v>
      </c>
      <c r="P195">
        <v>2</v>
      </c>
      <c r="Q195" t="str">
        <f t="shared" si="4"/>
        <v>23</v>
      </c>
    </row>
    <row r="196" spans="1:17" x14ac:dyDescent="0.25">
      <c r="A196">
        <v>195</v>
      </c>
      <c r="D196">
        <v>134.35073300000002</v>
      </c>
      <c r="E196" s="3">
        <v>2</v>
      </c>
      <c r="F196">
        <v>153.018</v>
      </c>
      <c r="G196" s="5">
        <v>3</v>
      </c>
      <c r="P196">
        <v>2</v>
      </c>
      <c r="Q196" t="str">
        <f t="shared" si="4"/>
        <v>23</v>
      </c>
    </row>
    <row r="197" spans="1:17" x14ac:dyDescent="0.25">
      <c r="A197">
        <v>196</v>
      </c>
      <c r="D197">
        <v>134.35073300000002</v>
      </c>
      <c r="E197" s="3">
        <v>2</v>
      </c>
      <c r="F197">
        <v>153.018</v>
      </c>
      <c r="G197" s="5">
        <v>3</v>
      </c>
      <c r="P197">
        <v>2</v>
      </c>
      <c r="Q197" t="str">
        <f t="shared" si="4"/>
        <v>23</v>
      </c>
    </row>
    <row r="198" spans="1:17" x14ac:dyDescent="0.25">
      <c r="A198">
        <v>197</v>
      </c>
      <c r="D198">
        <v>134.35073300000002</v>
      </c>
      <c r="E198" s="3">
        <v>2</v>
      </c>
      <c r="F198">
        <v>153.018</v>
      </c>
      <c r="G198" s="5">
        <v>3</v>
      </c>
      <c r="P198">
        <v>2</v>
      </c>
      <c r="Q198" t="str">
        <f t="shared" si="4"/>
        <v>23</v>
      </c>
    </row>
    <row r="199" spans="1:17" x14ac:dyDescent="0.25">
      <c r="A199">
        <v>198</v>
      </c>
      <c r="D199">
        <v>134.35073300000002</v>
      </c>
      <c r="E199" s="3">
        <v>2</v>
      </c>
      <c r="F199">
        <v>153.018</v>
      </c>
      <c r="G199" s="5">
        <v>3</v>
      </c>
      <c r="P199">
        <v>2</v>
      </c>
      <c r="Q199" t="str">
        <f t="shared" si="4"/>
        <v>23</v>
      </c>
    </row>
    <row r="200" spans="1:17" x14ac:dyDescent="0.25">
      <c r="A200">
        <v>199</v>
      </c>
      <c r="D200">
        <v>134.35073300000002</v>
      </c>
      <c r="E200" s="3">
        <v>2</v>
      </c>
      <c r="F200">
        <v>153.018</v>
      </c>
      <c r="G200" s="5">
        <v>3</v>
      </c>
      <c r="P200">
        <v>2</v>
      </c>
      <c r="Q200" t="str">
        <f t="shared" si="4"/>
        <v>23</v>
      </c>
    </row>
    <row r="201" spans="1:17" x14ac:dyDescent="0.25">
      <c r="A201">
        <v>200</v>
      </c>
      <c r="D201">
        <v>134.35073300000002</v>
      </c>
      <c r="E201" s="3">
        <v>2</v>
      </c>
      <c r="F201">
        <v>153.018</v>
      </c>
      <c r="G201" s="5">
        <v>3</v>
      </c>
      <c r="H201">
        <v>137.11760900000002</v>
      </c>
      <c r="I201" s="2">
        <v>4</v>
      </c>
      <c r="P201">
        <v>3</v>
      </c>
      <c r="Q201" t="str">
        <f t="shared" si="4"/>
        <v>234</v>
      </c>
    </row>
    <row r="202" spans="1:17" x14ac:dyDescent="0.25">
      <c r="A202">
        <v>201</v>
      </c>
      <c r="D202">
        <v>134.364756</v>
      </c>
      <c r="E202" s="3">
        <v>2</v>
      </c>
      <c r="F202">
        <v>153.018</v>
      </c>
      <c r="G202" s="5">
        <v>3</v>
      </c>
      <c r="H202">
        <v>137.11760900000002</v>
      </c>
      <c r="I202" s="2">
        <v>4</v>
      </c>
      <c r="P202">
        <v>3</v>
      </c>
      <c r="Q202" t="str">
        <f t="shared" si="4"/>
        <v>234</v>
      </c>
    </row>
    <row r="203" spans="1:17" x14ac:dyDescent="0.25">
      <c r="A203">
        <v>202</v>
      </c>
      <c r="D203">
        <v>134.364756</v>
      </c>
      <c r="E203" s="3">
        <v>2</v>
      </c>
      <c r="F203">
        <v>153.018</v>
      </c>
      <c r="G203" s="5">
        <v>3</v>
      </c>
      <c r="H203">
        <v>137.11760900000002</v>
      </c>
      <c r="I203" s="2">
        <v>4</v>
      </c>
      <c r="P203">
        <v>3</v>
      </c>
      <c r="Q203" t="str">
        <f t="shared" si="4"/>
        <v>234</v>
      </c>
    </row>
    <row r="204" spans="1:17" x14ac:dyDescent="0.25">
      <c r="A204">
        <v>203</v>
      </c>
      <c r="F204">
        <v>153.08376199999998</v>
      </c>
      <c r="G204" s="5">
        <v>3</v>
      </c>
      <c r="H204">
        <v>137.11760900000002</v>
      </c>
      <c r="I204" s="2">
        <v>4</v>
      </c>
      <c r="P204">
        <v>2</v>
      </c>
      <c r="Q204" t="str">
        <f t="shared" si="4"/>
        <v>34</v>
      </c>
    </row>
    <row r="205" spans="1:17" x14ac:dyDescent="0.25">
      <c r="A205">
        <v>204</v>
      </c>
      <c r="B205">
        <v>124.71462500000001</v>
      </c>
      <c r="C205" s="4">
        <v>1</v>
      </c>
      <c r="H205">
        <v>137.11760900000002</v>
      </c>
      <c r="I205" s="2">
        <v>4</v>
      </c>
      <c r="P205">
        <v>2</v>
      </c>
      <c r="Q205" t="str">
        <f t="shared" si="4"/>
        <v>14</v>
      </c>
    </row>
    <row r="206" spans="1:17" x14ac:dyDescent="0.25">
      <c r="A206">
        <v>205</v>
      </c>
      <c r="B206">
        <v>124.61291700000001</v>
      </c>
      <c r="C206" s="4">
        <v>1</v>
      </c>
      <c r="H206">
        <v>137.11760900000002</v>
      </c>
      <c r="I206" s="2">
        <v>4</v>
      </c>
      <c r="P206">
        <v>2</v>
      </c>
      <c r="Q206" t="str">
        <f t="shared" si="4"/>
        <v>14</v>
      </c>
    </row>
    <row r="207" spans="1:17" x14ac:dyDescent="0.25">
      <c r="A207">
        <v>206</v>
      </c>
      <c r="B207">
        <v>124.61291700000001</v>
      </c>
      <c r="C207" s="4">
        <v>1</v>
      </c>
      <c r="H207">
        <v>137.11760900000002</v>
      </c>
      <c r="I207" s="2">
        <v>4</v>
      </c>
      <c r="P207">
        <v>2</v>
      </c>
      <c r="Q207" t="str">
        <f t="shared" si="4"/>
        <v>14</v>
      </c>
    </row>
    <row r="208" spans="1:17" x14ac:dyDescent="0.25">
      <c r="A208">
        <v>207</v>
      </c>
      <c r="B208">
        <v>124.61291700000001</v>
      </c>
      <c r="C208" s="4">
        <v>1</v>
      </c>
      <c r="H208">
        <v>137.11760900000002</v>
      </c>
      <c r="I208" s="2">
        <v>4</v>
      </c>
      <c r="P208">
        <v>2</v>
      </c>
      <c r="Q208" t="str">
        <f t="shared" si="4"/>
        <v>14</v>
      </c>
    </row>
    <row r="209" spans="1:17" x14ac:dyDescent="0.25">
      <c r="A209">
        <v>208</v>
      </c>
      <c r="B209">
        <v>124.61291700000001</v>
      </c>
      <c r="C209" s="4">
        <v>1</v>
      </c>
      <c r="H209">
        <v>137.11760900000002</v>
      </c>
      <c r="I209" s="2">
        <v>4</v>
      </c>
      <c r="P209">
        <v>2</v>
      </c>
      <c r="Q209" t="str">
        <f t="shared" si="4"/>
        <v>14</v>
      </c>
    </row>
    <row r="210" spans="1:17" x14ac:dyDescent="0.25">
      <c r="A210">
        <v>209</v>
      </c>
      <c r="B210">
        <v>124.61291700000001</v>
      </c>
      <c r="C210" s="4">
        <v>1</v>
      </c>
      <c r="H210">
        <v>137.11760900000002</v>
      </c>
      <c r="I210" s="2">
        <v>4</v>
      </c>
      <c r="P210">
        <v>2</v>
      </c>
      <c r="Q210" t="str">
        <f t="shared" si="4"/>
        <v>14</v>
      </c>
    </row>
    <row r="211" spans="1:17" x14ac:dyDescent="0.25">
      <c r="A211">
        <v>210</v>
      </c>
      <c r="B211">
        <v>124.61291700000001</v>
      </c>
      <c r="C211" s="4">
        <v>1</v>
      </c>
      <c r="H211">
        <v>137.11760900000002</v>
      </c>
      <c r="I211" s="2">
        <v>4</v>
      </c>
      <c r="P211">
        <v>2</v>
      </c>
      <c r="Q211" t="str">
        <f t="shared" si="4"/>
        <v>14</v>
      </c>
    </row>
    <row r="212" spans="1:17" x14ac:dyDescent="0.25">
      <c r="A212">
        <v>211</v>
      </c>
      <c r="B212">
        <v>124.61291700000001</v>
      </c>
      <c r="C212" s="4">
        <v>1</v>
      </c>
      <c r="H212">
        <v>137.11760900000002</v>
      </c>
      <c r="I212" s="2">
        <v>4</v>
      </c>
      <c r="P212">
        <v>2</v>
      </c>
      <c r="Q212" t="str">
        <f t="shared" si="4"/>
        <v>14</v>
      </c>
    </row>
    <row r="213" spans="1:17" x14ac:dyDescent="0.25">
      <c r="A213">
        <v>212</v>
      </c>
      <c r="B213">
        <v>124.61291700000001</v>
      </c>
      <c r="C213" s="4">
        <v>1</v>
      </c>
      <c r="H213">
        <v>137.11760900000002</v>
      </c>
      <c r="I213" s="2">
        <v>4</v>
      </c>
      <c r="P213">
        <v>2</v>
      </c>
      <c r="Q213" t="str">
        <f t="shared" si="4"/>
        <v>14</v>
      </c>
    </row>
    <row r="214" spans="1:17" x14ac:dyDescent="0.25">
      <c r="A214">
        <v>213</v>
      </c>
      <c r="B214">
        <v>124.61291700000001</v>
      </c>
      <c r="C214" s="4">
        <v>1</v>
      </c>
      <c r="H214">
        <v>137.11760900000002</v>
      </c>
      <c r="I214" s="2">
        <v>4</v>
      </c>
      <c r="P214">
        <v>2</v>
      </c>
      <c r="Q214" t="str">
        <f t="shared" si="4"/>
        <v>14</v>
      </c>
    </row>
    <row r="215" spans="1:17" x14ac:dyDescent="0.25">
      <c r="A215">
        <v>214</v>
      </c>
      <c r="B215">
        <v>124.61291700000001</v>
      </c>
      <c r="C215" s="4">
        <v>1</v>
      </c>
      <c r="H215">
        <v>137.11760900000002</v>
      </c>
      <c r="I215" s="2">
        <v>4</v>
      </c>
      <c r="P215">
        <v>2</v>
      </c>
      <c r="Q215" t="str">
        <f t="shared" si="4"/>
        <v>14</v>
      </c>
    </row>
    <row r="216" spans="1:17" x14ac:dyDescent="0.25">
      <c r="A216">
        <v>215</v>
      </c>
      <c r="B216">
        <v>124.61291700000001</v>
      </c>
      <c r="C216" s="4">
        <v>1</v>
      </c>
      <c r="H216">
        <v>137.11760900000002</v>
      </c>
      <c r="I216" s="2">
        <v>4</v>
      </c>
      <c r="P216">
        <v>2</v>
      </c>
      <c r="Q216" t="str">
        <f t="shared" si="4"/>
        <v>14</v>
      </c>
    </row>
    <row r="217" spans="1:17" x14ac:dyDescent="0.25">
      <c r="A217">
        <v>216</v>
      </c>
      <c r="B217">
        <v>124.61291700000001</v>
      </c>
      <c r="C217" s="4">
        <v>1</v>
      </c>
      <c r="H217">
        <v>137.11760900000002</v>
      </c>
      <c r="I217" s="2">
        <v>4</v>
      </c>
      <c r="P217">
        <v>2</v>
      </c>
      <c r="Q217" t="str">
        <f t="shared" si="4"/>
        <v>14</v>
      </c>
    </row>
    <row r="218" spans="1:17" x14ac:dyDescent="0.25">
      <c r="A218">
        <v>217</v>
      </c>
      <c r="B218">
        <v>124.71462500000001</v>
      </c>
      <c r="C218" s="4">
        <v>1</v>
      </c>
      <c r="P218">
        <v>1</v>
      </c>
      <c r="Q218" t="str">
        <f t="shared" si="4"/>
        <v>1</v>
      </c>
    </row>
    <row r="219" spans="1:17" x14ac:dyDescent="0.25">
      <c r="A219">
        <v>218</v>
      </c>
      <c r="D219">
        <v>114.10290700000002</v>
      </c>
      <c r="E219" s="3">
        <v>2</v>
      </c>
      <c r="P219">
        <v>1</v>
      </c>
      <c r="Q219" t="str">
        <f t="shared" si="4"/>
        <v>2</v>
      </c>
    </row>
    <row r="220" spans="1:17" x14ac:dyDescent="0.25">
      <c r="A220">
        <v>219</v>
      </c>
      <c r="D220">
        <v>114.08413900000001</v>
      </c>
      <c r="E220" s="3">
        <v>2</v>
      </c>
      <c r="F220">
        <v>126.728544</v>
      </c>
      <c r="G220" s="5">
        <v>3</v>
      </c>
      <c r="P220">
        <v>2</v>
      </c>
      <c r="Q220" t="str">
        <f t="shared" si="4"/>
        <v>23</v>
      </c>
    </row>
    <row r="221" spans="1:17" x14ac:dyDescent="0.25">
      <c r="A221">
        <v>220</v>
      </c>
      <c r="D221">
        <v>114.08413900000001</v>
      </c>
      <c r="E221" s="3">
        <v>2</v>
      </c>
      <c r="F221">
        <v>126.728544</v>
      </c>
      <c r="G221" s="5">
        <v>3</v>
      </c>
      <c r="P221">
        <v>2</v>
      </c>
      <c r="Q221" t="str">
        <f t="shared" si="4"/>
        <v>23</v>
      </c>
    </row>
    <row r="222" spans="1:17" x14ac:dyDescent="0.25">
      <c r="A222">
        <v>221</v>
      </c>
      <c r="D222">
        <v>114.08413900000001</v>
      </c>
      <c r="E222" s="3">
        <v>2</v>
      </c>
      <c r="F222">
        <v>126.73844</v>
      </c>
      <c r="G222" s="5">
        <v>3</v>
      </c>
      <c r="P222">
        <v>2</v>
      </c>
      <c r="Q222" t="str">
        <f t="shared" si="4"/>
        <v>23</v>
      </c>
    </row>
    <row r="223" spans="1:17" x14ac:dyDescent="0.25">
      <c r="A223">
        <v>222</v>
      </c>
      <c r="D223">
        <v>114.08413900000001</v>
      </c>
      <c r="E223" s="3">
        <v>2</v>
      </c>
      <c r="F223">
        <v>126.73844</v>
      </c>
      <c r="G223" s="5">
        <v>3</v>
      </c>
      <c r="P223">
        <v>2</v>
      </c>
      <c r="Q223" t="str">
        <f t="shared" si="4"/>
        <v>23</v>
      </c>
    </row>
    <row r="224" spans="1:17" x14ac:dyDescent="0.25">
      <c r="A224">
        <v>223</v>
      </c>
      <c r="D224">
        <v>114.08413900000001</v>
      </c>
      <c r="E224" s="3">
        <v>2</v>
      </c>
      <c r="F224">
        <v>126.73844</v>
      </c>
      <c r="G224" s="5">
        <v>3</v>
      </c>
      <c r="P224">
        <v>2</v>
      </c>
      <c r="Q224" t="str">
        <f t="shared" si="4"/>
        <v>23</v>
      </c>
    </row>
    <row r="225" spans="1:17" x14ac:dyDescent="0.25">
      <c r="A225">
        <v>224</v>
      </c>
      <c r="D225">
        <v>114.08413900000001</v>
      </c>
      <c r="E225" s="3">
        <v>2</v>
      </c>
      <c r="F225">
        <v>126.73844</v>
      </c>
      <c r="G225" s="5">
        <v>3</v>
      </c>
      <c r="P225">
        <v>2</v>
      </c>
      <c r="Q225" t="str">
        <f t="shared" si="4"/>
        <v>23</v>
      </c>
    </row>
    <row r="226" spans="1:17" x14ac:dyDescent="0.25">
      <c r="A226">
        <v>225</v>
      </c>
      <c r="D226">
        <v>114.08413900000001</v>
      </c>
      <c r="E226" s="3">
        <v>2</v>
      </c>
      <c r="F226">
        <v>126.73844</v>
      </c>
      <c r="G226" s="5">
        <v>3</v>
      </c>
      <c r="P226">
        <v>2</v>
      </c>
      <c r="Q226" t="str">
        <f t="shared" si="4"/>
        <v>23</v>
      </c>
    </row>
    <row r="227" spans="1:17" x14ac:dyDescent="0.25">
      <c r="A227">
        <v>226</v>
      </c>
      <c r="D227">
        <v>114.08413900000001</v>
      </c>
      <c r="E227" s="3">
        <v>2</v>
      </c>
      <c r="F227">
        <v>126.73844</v>
      </c>
      <c r="G227" s="5">
        <v>3</v>
      </c>
      <c r="P227">
        <v>2</v>
      </c>
      <c r="Q227" t="str">
        <f t="shared" si="4"/>
        <v>23</v>
      </c>
    </row>
    <row r="228" spans="1:17" x14ac:dyDescent="0.25">
      <c r="A228">
        <v>227</v>
      </c>
      <c r="D228">
        <v>114.08413900000001</v>
      </c>
      <c r="E228" s="3">
        <v>2</v>
      </c>
      <c r="F228">
        <v>126.73844</v>
      </c>
      <c r="G228" s="5">
        <v>3</v>
      </c>
      <c r="P228">
        <v>2</v>
      </c>
      <c r="Q228" t="str">
        <f t="shared" si="4"/>
        <v>23</v>
      </c>
    </row>
    <row r="229" spans="1:17" x14ac:dyDescent="0.25">
      <c r="A229">
        <v>228</v>
      </c>
      <c r="D229">
        <v>114.08413900000001</v>
      </c>
      <c r="E229" s="3">
        <v>2</v>
      </c>
      <c r="F229">
        <v>126.73844</v>
      </c>
      <c r="G229" s="5">
        <v>3</v>
      </c>
      <c r="P229">
        <v>2</v>
      </c>
      <c r="Q229" t="str">
        <f t="shared" si="4"/>
        <v>23</v>
      </c>
    </row>
    <row r="230" spans="1:17" x14ac:dyDescent="0.25">
      <c r="A230">
        <v>229</v>
      </c>
      <c r="D230">
        <v>114.08413900000001</v>
      </c>
      <c r="E230" s="3">
        <v>2</v>
      </c>
      <c r="F230">
        <v>126.73844</v>
      </c>
      <c r="G230" s="5">
        <v>3</v>
      </c>
      <c r="P230">
        <v>2</v>
      </c>
      <c r="Q230" t="str">
        <f t="shared" si="4"/>
        <v>23</v>
      </c>
    </row>
    <row r="231" spans="1:17" x14ac:dyDescent="0.25">
      <c r="A231">
        <v>230</v>
      </c>
      <c r="D231">
        <v>114.08413900000001</v>
      </c>
      <c r="E231" s="3">
        <v>2</v>
      </c>
      <c r="F231">
        <v>126.73844</v>
      </c>
      <c r="G231" s="5">
        <v>3</v>
      </c>
      <c r="P231">
        <v>2</v>
      </c>
      <c r="Q231" t="str">
        <f t="shared" si="4"/>
        <v>23</v>
      </c>
    </row>
    <row r="232" spans="1:17" x14ac:dyDescent="0.25">
      <c r="A232">
        <v>231</v>
      </c>
      <c r="D232">
        <v>114.10290700000002</v>
      </c>
      <c r="E232" s="3">
        <v>2</v>
      </c>
      <c r="F232">
        <v>126.73844</v>
      </c>
      <c r="G232" s="5">
        <v>3</v>
      </c>
      <c r="P232">
        <v>2</v>
      </c>
      <c r="Q232" t="str">
        <f t="shared" si="4"/>
        <v>23</v>
      </c>
    </row>
    <row r="233" spans="1:17" x14ac:dyDescent="0.25">
      <c r="A233">
        <v>232</v>
      </c>
      <c r="B233">
        <v>103.77444700000001</v>
      </c>
      <c r="C233" s="4">
        <v>1</v>
      </c>
      <c r="F233">
        <v>126.728544</v>
      </c>
      <c r="G233" s="5">
        <v>3</v>
      </c>
      <c r="P233">
        <v>2</v>
      </c>
      <c r="Q233" t="str">
        <f t="shared" si="4"/>
        <v>13</v>
      </c>
    </row>
    <row r="234" spans="1:17" x14ac:dyDescent="0.25">
      <c r="A234">
        <v>233</v>
      </c>
      <c r="B234">
        <v>103.80255300000002</v>
      </c>
      <c r="C234" s="4">
        <v>1</v>
      </c>
      <c r="F234">
        <v>126.728544</v>
      </c>
      <c r="G234" s="5">
        <v>3</v>
      </c>
      <c r="H234">
        <v>116.485983</v>
      </c>
      <c r="I234" s="2">
        <v>4</v>
      </c>
      <c r="P234">
        <v>3</v>
      </c>
      <c r="Q234" t="str">
        <f t="shared" si="4"/>
        <v>134</v>
      </c>
    </row>
    <row r="235" spans="1:17" x14ac:dyDescent="0.25">
      <c r="A235">
        <v>234</v>
      </c>
      <c r="B235">
        <v>103.80255300000002</v>
      </c>
      <c r="C235" s="4">
        <v>1</v>
      </c>
      <c r="H235">
        <v>116.40737700000001</v>
      </c>
      <c r="I235" s="2">
        <v>4</v>
      </c>
      <c r="P235">
        <v>2</v>
      </c>
      <c r="Q235" t="str">
        <f t="shared" si="4"/>
        <v>14</v>
      </c>
    </row>
    <row r="236" spans="1:17" x14ac:dyDescent="0.25">
      <c r="A236">
        <v>235</v>
      </c>
      <c r="B236">
        <v>103.80255300000002</v>
      </c>
      <c r="C236" s="4">
        <v>1</v>
      </c>
      <c r="H236">
        <v>116.40737700000001</v>
      </c>
      <c r="I236" s="2">
        <v>4</v>
      </c>
      <c r="P236">
        <v>2</v>
      </c>
      <c r="Q236" t="str">
        <f t="shared" si="4"/>
        <v>14</v>
      </c>
    </row>
    <row r="237" spans="1:17" x14ac:dyDescent="0.25">
      <c r="A237">
        <v>236</v>
      </c>
      <c r="B237">
        <v>103.80255300000002</v>
      </c>
      <c r="C237" s="4">
        <v>1</v>
      </c>
      <c r="H237">
        <v>116.40737700000001</v>
      </c>
      <c r="I237" s="2">
        <v>4</v>
      </c>
      <c r="P237">
        <v>2</v>
      </c>
      <c r="Q237" t="str">
        <f t="shared" si="4"/>
        <v>14</v>
      </c>
    </row>
    <row r="238" spans="1:17" x14ac:dyDescent="0.25">
      <c r="A238">
        <v>237</v>
      </c>
      <c r="B238">
        <v>103.80255300000002</v>
      </c>
      <c r="C238" s="4">
        <v>1</v>
      </c>
      <c r="H238">
        <v>116.40737700000001</v>
      </c>
      <c r="I238" s="2">
        <v>4</v>
      </c>
      <c r="P238">
        <v>2</v>
      </c>
      <c r="Q238" t="str">
        <f t="shared" si="4"/>
        <v>14</v>
      </c>
    </row>
    <row r="239" spans="1:17" x14ac:dyDescent="0.25">
      <c r="A239">
        <v>238</v>
      </c>
      <c r="B239">
        <v>103.80255300000002</v>
      </c>
      <c r="C239" s="4">
        <v>1</v>
      </c>
      <c r="H239">
        <v>116.40737700000001</v>
      </c>
      <c r="I239" s="2">
        <v>4</v>
      </c>
      <c r="P239">
        <v>2</v>
      </c>
      <c r="Q239" t="str">
        <f t="shared" si="4"/>
        <v>14</v>
      </c>
    </row>
    <row r="240" spans="1:17" x14ac:dyDescent="0.25">
      <c r="A240">
        <v>239</v>
      </c>
      <c r="B240">
        <v>103.80255300000002</v>
      </c>
      <c r="C240" s="4">
        <v>1</v>
      </c>
      <c r="H240">
        <v>116.40737700000001</v>
      </c>
      <c r="I240" s="2">
        <v>4</v>
      </c>
      <c r="P240">
        <v>2</v>
      </c>
      <c r="Q240" t="str">
        <f t="shared" si="4"/>
        <v>14</v>
      </c>
    </row>
    <row r="241" spans="1:17" x14ac:dyDescent="0.25">
      <c r="A241">
        <v>240</v>
      </c>
      <c r="B241">
        <v>103.80255300000002</v>
      </c>
      <c r="C241" s="4">
        <v>1</v>
      </c>
      <c r="H241">
        <v>116.40737700000001</v>
      </c>
      <c r="I241" s="2">
        <v>4</v>
      </c>
      <c r="P241">
        <v>2</v>
      </c>
      <c r="Q241" t="str">
        <f t="shared" si="4"/>
        <v>14</v>
      </c>
    </row>
    <row r="242" spans="1:17" x14ac:dyDescent="0.25">
      <c r="A242">
        <v>241</v>
      </c>
      <c r="B242">
        <v>103.80255300000002</v>
      </c>
      <c r="C242" s="4">
        <v>1</v>
      </c>
      <c r="H242">
        <v>116.40737700000001</v>
      </c>
      <c r="I242" s="2">
        <v>4</v>
      </c>
      <c r="P242">
        <v>2</v>
      </c>
      <c r="Q242" t="str">
        <f t="shared" si="4"/>
        <v>14</v>
      </c>
    </row>
    <row r="243" spans="1:17" x14ac:dyDescent="0.25">
      <c r="A243">
        <v>242</v>
      </c>
      <c r="B243">
        <v>103.80255300000002</v>
      </c>
      <c r="C243" s="4">
        <v>1</v>
      </c>
      <c r="H243">
        <v>116.40737700000001</v>
      </c>
      <c r="I243" s="2">
        <v>4</v>
      </c>
      <c r="P243">
        <v>2</v>
      </c>
      <c r="Q243" t="str">
        <f t="shared" si="4"/>
        <v>14</v>
      </c>
    </row>
    <row r="244" spans="1:17" x14ac:dyDescent="0.25">
      <c r="A244">
        <v>243</v>
      </c>
      <c r="B244">
        <v>103.80255300000002</v>
      </c>
      <c r="C244" s="4">
        <v>1</v>
      </c>
      <c r="H244">
        <v>116.40737700000001</v>
      </c>
      <c r="I244" s="2">
        <v>4</v>
      </c>
      <c r="P244">
        <v>2</v>
      </c>
      <c r="Q244" t="str">
        <f t="shared" si="4"/>
        <v>14</v>
      </c>
    </row>
    <row r="245" spans="1:17" x14ac:dyDescent="0.25">
      <c r="A245">
        <v>244</v>
      </c>
      <c r="B245">
        <v>103.80255300000002</v>
      </c>
      <c r="C245" s="4">
        <v>1</v>
      </c>
      <c r="H245">
        <v>116.40737700000001</v>
      </c>
      <c r="I245" s="2">
        <v>4</v>
      </c>
      <c r="P245">
        <v>2</v>
      </c>
      <c r="Q245" t="str">
        <f t="shared" si="4"/>
        <v>14</v>
      </c>
    </row>
    <row r="246" spans="1:17" x14ac:dyDescent="0.25">
      <c r="A246">
        <v>245</v>
      </c>
      <c r="B246">
        <v>103.77444700000001</v>
      </c>
      <c r="C246" s="4">
        <v>1</v>
      </c>
      <c r="H246">
        <v>116.485983</v>
      </c>
      <c r="I246" s="2">
        <v>4</v>
      </c>
      <c r="P246">
        <v>2</v>
      </c>
      <c r="Q246" t="str">
        <f t="shared" si="4"/>
        <v>14</v>
      </c>
    </row>
    <row r="247" spans="1:17" x14ac:dyDescent="0.25">
      <c r="A247">
        <v>246</v>
      </c>
      <c r="P247">
        <v>0</v>
      </c>
      <c r="Q247" t="str">
        <f t="shared" si="4"/>
        <v/>
      </c>
    </row>
    <row r="248" spans="1:17" x14ac:dyDescent="0.25">
      <c r="A248">
        <v>247</v>
      </c>
      <c r="D248">
        <v>92.414057000000014</v>
      </c>
      <c r="E248" s="3">
        <v>2</v>
      </c>
      <c r="P248">
        <v>1</v>
      </c>
      <c r="Q248" t="str">
        <f t="shared" si="4"/>
        <v>2</v>
      </c>
    </row>
    <row r="249" spans="1:17" x14ac:dyDescent="0.25">
      <c r="A249">
        <v>248</v>
      </c>
      <c r="D249">
        <v>92.433491000000004</v>
      </c>
      <c r="E249" s="3">
        <v>2</v>
      </c>
      <c r="F249">
        <v>104.17518100000001</v>
      </c>
      <c r="G249" s="5">
        <v>3</v>
      </c>
      <c r="P249">
        <v>2</v>
      </c>
      <c r="Q249" t="str">
        <f t="shared" si="4"/>
        <v>23</v>
      </c>
    </row>
    <row r="250" spans="1:17" x14ac:dyDescent="0.25">
      <c r="A250">
        <v>249</v>
      </c>
      <c r="D250">
        <v>92.433491000000004</v>
      </c>
      <c r="E250" s="3">
        <v>2</v>
      </c>
      <c r="F250">
        <v>104.000269</v>
      </c>
      <c r="G250" s="5">
        <v>3</v>
      </c>
      <c r="P250">
        <v>2</v>
      </c>
      <c r="Q250" t="str">
        <f t="shared" si="4"/>
        <v>23</v>
      </c>
    </row>
    <row r="251" spans="1:17" x14ac:dyDescent="0.25">
      <c r="A251">
        <v>250</v>
      </c>
      <c r="D251">
        <v>92.433491000000004</v>
      </c>
      <c r="E251" s="3">
        <v>2</v>
      </c>
      <c r="F251">
        <v>104.000269</v>
      </c>
      <c r="G251" s="5">
        <v>3</v>
      </c>
      <c r="P251">
        <v>2</v>
      </c>
      <c r="Q251" t="str">
        <f t="shared" si="4"/>
        <v>23</v>
      </c>
    </row>
    <row r="252" spans="1:17" x14ac:dyDescent="0.25">
      <c r="A252">
        <v>251</v>
      </c>
      <c r="D252">
        <v>92.433491000000004</v>
      </c>
      <c r="E252" s="3">
        <v>2</v>
      </c>
      <c r="F252">
        <v>104.000269</v>
      </c>
      <c r="G252" s="5">
        <v>3</v>
      </c>
      <c r="P252">
        <v>2</v>
      </c>
      <c r="Q252" t="str">
        <f t="shared" si="4"/>
        <v>23</v>
      </c>
    </row>
    <row r="253" spans="1:17" x14ac:dyDescent="0.25">
      <c r="A253">
        <v>252</v>
      </c>
      <c r="D253">
        <v>92.433491000000004</v>
      </c>
      <c r="E253" s="3">
        <v>2</v>
      </c>
      <c r="F253">
        <v>104.000269</v>
      </c>
      <c r="G253" s="5">
        <v>3</v>
      </c>
      <c r="P253">
        <v>2</v>
      </c>
      <c r="Q253" t="str">
        <f t="shared" si="4"/>
        <v>23</v>
      </c>
    </row>
    <row r="254" spans="1:17" x14ac:dyDescent="0.25">
      <c r="A254">
        <v>253</v>
      </c>
      <c r="D254">
        <v>92.433491000000004</v>
      </c>
      <c r="E254" s="3">
        <v>2</v>
      </c>
      <c r="F254">
        <v>104.000269</v>
      </c>
      <c r="G254" s="5">
        <v>3</v>
      </c>
      <c r="P254">
        <v>2</v>
      </c>
      <c r="Q254" t="str">
        <f t="shared" si="4"/>
        <v>23</v>
      </c>
    </row>
    <row r="255" spans="1:17" x14ac:dyDescent="0.25">
      <c r="A255">
        <v>254</v>
      </c>
      <c r="D255">
        <v>92.433491000000004</v>
      </c>
      <c r="E255" s="3">
        <v>2</v>
      </c>
      <c r="F255">
        <v>104.000269</v>
      </c>
      <c r="G255" s="5">
        <v>3</v>
      </c>
      <c r="P255">
        <v>2</v>
      </c>
      <c r="Q255" t="str">
        <f t="shared" si="4"/>
        <v>23</v>
      </c>
    </row>
    <row r="256" spans="1:17" x14ac:dyDescent="0.25">
      <c r="A256">
        <v>255</v>
      </c>
      <c r="D256">
        <v>92.433491000000004</v>
      </c>
      <c r="E256" s="3">
        <v>2</v>
      </c>
      <c r="F256">
        <v>104.000269</v>
      </c>
      <c r="G256" s="5">
        <v>3</v>
      </c>
      <c r="P256">
        <v>2</v>
      </c>
      <c r="Q256" t="str">
        <f t="shared" si="4"/>
        <v>23</v>
      </c>
    </row>
    <row r="257" spans="1:17" x14ac:dyDescent="0.25">
      <c r="A257">
        <v>256</v>
      </c>
      <c r="D257">
        <v>92.433491000000004</v>
      </c>
      <c r="E257" s="3">
        <v>2</v>
      </c>
      <c r="F257">
        <v>104.000269</v>
      </c>
      <c r="G257" s="5">
        <v>3</v>
      </c>
      <c r="P257">
        <v>2</v>
      </c>
      <c r="Q257" t="str">
        <f t="shared" si="4"/>
        <v>23</v>
      </c>
    </row>
    <row r="258" spans="1:17" x14ac:dyDescent="0.25">
      <c r="A258">
        <v>257</v>
      </c>
      <c r="D258">
        <v>92.433491000000004</v>
      </c>
      <c r="E258" s="3">
        <v>2</v>
      </c>
      <c r="F258">
        <v>104.000269</v>
      </c>
      <c r="G258" s="5">
        <v>3</v>
      </c>
      <c r="P258">
        <v>2</v>
      </c>
      <c r="Q258" t="str">
        <f t="shared" ref="Q258:Q321" si="5">CONCATENATE(C258,E258,G258,I258)</f>
        <v>23</v>
      </c>
    </row>
    <row r="259" spans="1:17" x14ac:dyDescent="0.25">
      <c r="A259">
        <v>258</v>
      </c>
      <c r="D259">
        <v>92.433491000000004</v>
      </c>
      <c r="E259" s="3">
        <v>2</v>
      </c>
      <c r="F259">
        <v>104.000269</v>
      </c>
      <c r="G259" s="5">
        <v>3</v>
      </c>
      <c r="P259">
        <v>2</v>
      </c>
      <c r="Q259" t="str">
        <f t="shared" si="5"/>
        <v>23</v>
      </c>
    </row>
    <row r="260" spans="1:17" x14ac:dyDescent="0.25">
      <c r="A260">
        <v>259</v>
      </c>
      <c r="D260">
        <v>92.433491000000004</v>
      </c>
      <c r="E260" s="3">
        <v>2</v>
      </c>
      <c r="F260">
        <v>104.000269</v>
      </c>
      <c r="G260" s="5">
        <v>3</v>
      </c>
      <c r="P260">
        <v>2</v>
      </c>
      <c r="Q260" t="str">
        <f t="shared" si="5"/>
        <v>23</v>
      </c>
    </row>
    <row r="261" spans="1:17" x14ac:dyDescent="0.25">
      <c r="A261">
        <v>260</v>
      </c>
      <c r="D261">
        <v>92.414057000000014</v>
      </c>
      <c r="E261" s="3">
        <v>2</v>
      </c>
      <c r="F261">
        <v>104.000269</v>
      </c>
      <c r="G261" s="5">
        <v>3</v>
      </c>
      <c r="P261">
        <v>2</v>
      </c>
      <c r="Q261" t="str">
        <f t="shared" si="5"/>
        <v>23</v>
      </c>
    </row>
    <row r="262" spans="1:17" x14ac:dyDescent="0.25">
      <c r="A262">
        <v>261</v>
      </c>
      <c r="B262">
        <v>82.920574000000002</v>
      </c>
      <c r="C262" s="4">
        <v>1</v>
      </c>
      <c r="F262">
        <v>104.000269</v>
      </c>
      <c r="G262" s="5">
        <v>3</v>
      </c>
      <c r="H262">
        <v>94.406090000000006</v>
      </c>
      <c r="I262" s="2">
        <v>4</v>
      </c>
      <c r="P262">
        <v>3</v>
      </c>
      <c r="Q262" t="str">
        <f t="shared" si="5"/>
        <v>134</v>
      </c>
    </row>
    <row r="263" spans="1:17" x14ac:dyDescent="0.25">
      <c r="A263">
        <v>262</v>
      </c>
      <c r="B263">
        <v>82.893335000000008</v>
      </c>
      <c r="C263" s="4">
        <v>1</v>
      </c>
      <c r="F263">
        <v>104.17518100000001</v>
      </c>
      <c r="G263" s="5">
        <v>3</v>
      </c>
      <c r="H263">
        <v>94.361303000000007</v>
      </c>
      <c r="I263" s="2">
        <v>4</v>
      </c>
      <c r="P263">
        <v>3</v>
      </c>
      <c r="Q263" t="str">
        <f t="shared" si="5"/>
        <v>134</v>
      </c>
    </row>
    <row r="264" spans="1:17" x14ac:dyDescent="0.25">
      <c r="A264">
        <v>263</v>
      </c>
      <c r="B264">
        <v>82.893335000000008</v>
      </c>
      <c r="C264" s="4">
        <v>1</v>
      </c>
      <c r="H264">
        <v>94.361303000000007</v>
      </c>
      <c r="I264" s="2">
        <v>4</v>
      </c>
      <c r="P264">
        <v>2</v>
      </c>
      <c r="Q264" t="str">
        <f t="shared" si="5"/>
        <v>14</v>
      </c>
    </row>
    <row r="265" spans="1:17" x14ac:dyDescent="0.25">
      <c r="A265">
        <v>264</v>
      </c>
      <c r="B265">
        <v>82.893335000000008</v>
      </c>
      <c r="C265" s="4">
        <v>1</v>
      </c>
      <c r="H265">
        <v>94.361303000000007</v>
      </c>
      <c r="I265" s="2">
        <v>4</v>
      </c>
      <c r="P265">
        <v>2</v>
      </c>
      <c r="Q265" t="str">
        <f t="shared" si="5"/>
        <v>14</v>
      </c>
    </row>
    <row r="266" spans="1:17" x14ac:dyDescent="0.25">
      <c r="A266">
        <v>265</v>
      </c>
      <c r="B266">
        <v>82.893335000000008</v>
      </c>
      <c r="C266" s="4">
        <v>1</v>
      </c>
      <c r="H266">
        <v>94.361303000000007</v>
      </c>
      <c r="I266" s="2">
        <v>4</v>
      </c>
      <c r="P266">
        <v>2</v>
      </c>
      <c r="Q266" t="str">
        <f t="shared" si="5"/>
        <v>14</v>
      </c>
    </row>
    <row r="267" spans="1:17" x14ac:dyDescent="0.25">
      <c r="A267">
        <v>266</v>
      </c>
      <c r="B267">
        <v>82.893335000000008</v>
      </c>
      <c r="C267" s="4">
        <v>1</v>
      </c>
      <c r="H267">
        <v>94.361303000000007</v>
      </c>
      <c r="I267" s="2">
        <v>4</v>
      </c>
      <c r="P267">
        <v>2</v>
      </c>
      <c r="Q267" t="str">
        <f t="shared" si="5"/>
        <v>14</v>
      </c>
    </row>
    <row r="268" spans="1:17" x14ac:dyDescent="0.25">
      <c r="A268">
        <v>267</v>
      </c>
      <c r="B268">
        <v>82.893335000000008</v>
      </c>
      <c r="C268" s="4">
        <v>1</v>
      </c>
      <c r="H268">
        <v>94.361303000000007</v>
      </c>
      <c r="I268" s="2">
        <v>4</v>
      </c>
      <c r="P268">
        <v>2</v>
      </c>
      <c r="Q268" t="str">
        <f t="shared" si="5"/>
        <v>14</v>
      </c>
    </row>
    <row r="269" spans="1:17" x14ac:dyDescent="0.25">
      <c r="A269">
        <v>268</v>
      </c>
      <c r="B269">
        <v>82.893335000000008</v>
      </c>
      <c r="C269" s="4">
        <v>1</v>
      </c>
      <c r="H269">
        <v>94.361303000000007</v>
      </c>
      <c r="I269" s="2">
        <v>4</v>
      </c>
      <c r="P269">
        <v>2</v>
      </c>
      <c r="Q269" t="str">
        <f t="shared" si="5"/>
        <v>14</v>
      </c>
    </row>
    <row r="270" spans="1:17" x14ac:dyDescent="0.25">
      <c r="A270">
        <v>269</v>
      </c>
      <c r="B270">
        <v>82.893335000000008</v>
      </c>
      <c r="C270" s="4">
        <v>1</v>
      </c>
      <c r="H270">
        <v>94.361303000000007</v>
      </c>
      <c r="I270" s="2">
        <v>4</v>
      </c>
      <c r="P270">
        <v>2</v>
      </c>
      <c r="Q270" t="str">
        <f t="shared" si="5"/>
        <v>14</v>
      </c>
    </row>
    <row r="271" spans="1:17" x14ac:dyDescent="0.25">
      <c r="A271">
        <v>270</v>
      </c>
      <c r="B271">
        <v>82.893335000000008</v>
      </c>
      <c r="C271" s="4">
        <v>1</v>
      </c>
      <c r="H271">
        <v>94.361303000000007</v>
      </c>
      <c r="I271" s="2">
        <v>4</v>
      </c>
      <c r="P271">
        <v>2</v>
      </c>
      <c r="Q271" t="str">
        <f t="shared" si="5"/>
        <v>14</v>
      </c>
    </row>
    <row r="272" spans="1:17" x14ac:dyDescent="0.25">
      <c r="A272">
        <v>271</v>
      </c>
      <c r="B272">
        <v>82.893335000000008</v>
      </c>
      <c r="C272" s="4">
        <v>1</v>
      </c>
      <c r="H272">
        <v>94.361303000000007</v>
      </c>
      <c r="I272" s="2">
        <v>4</v>
      </c>
      <c r="P272">
        <v>2</v>
      </c>
      <c r="Q272" t="str">
        <f t="shared" si="5"/>
        <v>14</v>
      </c>
    </row>
    <row r="273" spans="1:17" x14ac:dyDescent="0.25">
      <c r="A273">
        <v>272</v>
      </c>
      <c r="B273">
        <v>82.893335000000008</v>
      </c>
      <c r="C273" s="4">
        <v>1</v>
      </c>
      <c r="H273">
        <v>94.361303000000007</v>
      </c>
      <c r="I273" s="2">
        <v>4</v>
      </c>
      <c r="P273">
        <v>2</v>
      </c>
      <c r="Q273" t="str">
        <f t="shared" si="5"/>
        <v>14</v>
      </c>
    </row>
    <row r="274" spans="1:17" x14ac:dyDescent="0.25">
      <c r="A274">
        <v>273</v>
      </c>
      <c r="B274">
        <v>82.893335000000008</v>
      </c>
      <c r="C274" s="4">
        <v>1</v>
      </c>
      <c r="H274">
        <v>94.361303000000007</v>
      </c>
      <c r="I274" s="2">
        <v>4</v>
      </c>
      <c r="P274">
        <v>2</v>
      </c>
      <c r="Q274" t="str">
        <f t="shared" si="5"/>
        <v>14</v>
      </c>
    </row>
    <row r="275" spans="1:17" x14ac:dyDescent="0.25">
      <c r="A275">
        <v>274</v>
      </c>
      <c r="B275">
        <v>82.920574000000002</v>
      </c>
      <c r="C275" s="4">
        <v>1</v>
      </c>
      <c r="H275">
        <v>94.361303000000007</v>
      </c>
      <c r="I275" s="2">
        <v>4</v>
      </c>
      <c r="P275">
        <v>2</v>
      </c>
      <c r="Q275" t="str">
        <f t="shared" si="5"/>
        <v>14</v>
      </c>
    </row>
    <row r="276" spans="1:17" x14ac:dyDescent="0.25">
      <c r="A276">
        <v>275</v>
      </c>
      <c r="H276">
        <v>94.406090000000006</v>
      </c>
      <c r="I276" s="2">
        <v>4</v>
      </c>
      <c r="P276">
        <v>1</v>
      </c>
      <c r="Q276" t="str">
        <f t="shared" si="5"/>
        <v>4</v>
      </c>
    </row>
    <row r="277" spans="1:17" x14ac:dyDescent="0.25">
      <c r="A277">
        <v>276</v>
      </c>
      <c r="D277">
        <v>75.069760000000002</v>
      </c>
      <c r="E277" s="3">
        <v>2</v>
      </c>
      <c r="P277">
        <v>1</v>
      </c>
      <c r="Q277" t="str">
        <f t="shared" si="5"/>
        <v>2</v>
      </c>
    </row>
    <row r="278" spans="1:17" x14ac:dyDescent="0.25">
      <c r="A278">
        <v>277</v>
      </c>
      <c r="D278">
        <v>75.033849000000004</v>
      </c>
      <c r="E278" s="3">
        <v>2</v>
      </c>
      <c r="P278">
        <v>1</v>
      </c>
      <c r="Q278" t="str">
        <f t="shared" si="5"/>
        <v>2</v>
      </c>
    </row>
    <row r="279" spans="1:17" x14ac:dyDescent="0.25">
      <c r="A279">
        <v>278</v>
      </c>
      <c r="D279">
        <v>75.033849000000004</v>
      </c>
      <c r="E279" s="3">
        <v>2</v>
      </c>
      <c r="P279">
        <v>1</v>
      </c>
      <c r="Q279" t="str">
        <f t="shared" si="5"/>
        <v>2</v>
      </c>
    </row>
    <row r="280" spans="1:17" x14ac:dyDescent="0.25">
      <c r="A280">
        <v>279</v>
      </c>
      <c r="D280">
        <v>75.033849000000004</v>
      </c>
      <c r="E280" s="3">
        <v>2</v>
      </c>
      <c r="F280">
        <v>83.729386000000005</v>
      </c>
      <c r="G280" s="5">
        <v>3</v>
      </c>
      <c r="P280">
        <v>2</v>
      </c>
      <c r="Q280" t="str">
        <f t="shared" si="5"/>
        <v>23</v>
      </c>
    </row>
    <row r="281" spans="1:17" x14ac:dyDescent="0.25">
      <c r="A281">
        <v>280</v>
      </c>
      <c r="D281">
        <v>75.033849000000004</v>
      </c>
      <c r="E281" s="3">
        <v>2</v>
      </c>
      <c r="F281">
        <v>83.684241000000014</v>
      </c>
      <c r="G281" s="5">
        <v>3</v>
      </c>
      <c r="P281">
        <v>2</v>
      </c>
      <c r="Q281" t="str">
        <f t="shared" si="5"/>
        <v>23</v>
      </c>
    </row>
    <row r="282" spans="1:17" x14ac:dyDescent="0.25">
      <c r="A282">
        <v>281</v>
      </c>
      <c r="D282">
        <v>75.033849000000004</v>
      </c>
      <c r="E282" s="3">
        <v>2</v>
      </c>
      <c r="F282">
        <v>83.684241000000014</v>
      </c>
      <c r="G282" s="5">
        <v>3</v>
      </c>
      <c r="P282">
        <v>2</v>
      </c>
      <c r="Q282" t="str">
        <f t="shared" si="5"/>
        <v>23</v>
      </c>
    </row>
    <row r="283" spans="1:17" x14ac:dyDescent="0.25">
      <c r="A283">
        <v>282</v>
      </c>
      <c r="D283">
        <v>75.033849000000004</v>
      </c>
      <c r="E283" s="3">
        <v>2</v>
      </c>
      <c r="F283">
        <v>83.684241000000014</v>
      </c>
      <c r="G283" s="5">
        <v>3</v>
      </c>
      <c r="P283">
        <v>2</v>
      </c>
      <c r="Q283" t="str">
        <f t="shared" si="5"/>
        <v>23</v>
      </c>
    </row>
    <row r="284" spans="1:17" x14ac:dyDescent="0.25">
      <c r="A284">
        <v>283</v>
      </c>
      <c r="D284">
        <v>75.033849000000004</v>
      </c>
      <c r="E284" s="3">
        <v>2</v>
      </c>
      <c r="F284">
        <v>83.684241000000014</v>
      </c>
      <c r="G284" s="5">
        <v>3</v>
      </c>
      <c r="P284">
        <v>2</v>
      </c>
      <c r="Q284" t="str">
        <f t="shared" si="5"/>
        <v>23</v>
      </c>
    </row>
    <row r="285" spans="1:17" x14ac:dyDescent="0.25">
      <c r="A285">
        <v>284</v>
      </c>
      <c r="D285">
        <v>75.033849000000004</v>
      </c>
      <c r="E285" s="3">
        <v>2</v>
      </c>
      <c r="F285">
        <v>83.684241000000014</v>
      </c>
      <c r="G285" s="5">
        <v>3</v>
      </c>
      <c r="P285">
        <v>2</v>
      </c>
      <c r="Q285" t="str">
        <f t="shared" si="5"/>
        <v>23</v>
      </c>
    </row>
    <row r="286" spans="1:17" x14ac:dyDescent="0.25">
      <c r="A286">
        <v>285</v>
      </c>
      <c r="D286">
        <v>75.033849000000004</v>
      </c>
      <c r="E286" s="3">
        <v>2</v>
      </c>
      <c r="F286">
        <v>83.684241000000014</v>
      </c>
      <c r="G286" s="5">
        <v>3</v>
      </c>
      <c r="P286">
        <v>2</v>
      </c>
      <c r="Q286" t="str">
        <f t="shared" si="5"/>
        <v>23</v>
      </c>
    </row>
    <row r="287" spans="1:17" x14ac:dyDescent="0.25">
      <c r="A287">
        <v>286</v>
      </c>
      <c r="D287">
        <v>75.033849000000004</v>
      </c>
      <c r="E287" s="3">
        <v>2</v>
      </c>
      <c r="F287">
        <v>83.684241000000014</v>
      </c>
      <c r="G287" s="5">
        <v>3</v>
      </c>
      <c r="P287">
        <v>2</v>
      </c>
      <c r="Q287" t="str">
        <f t="shared" si="5"/>
        <v>23</v>
      </c>
    </row>
    <row r="288" spans="1:17" x14ac:dyDescent="0.25">
      <c r="A288">
        <v>287</v>
      </c>
      <c r="D288">
        <v>75.033849000000004</v>
      </c>
      <c r="E288" s="3">
        <v>2</v>
      </c>
      <c r="F288">
        <v>83.684241000000014</v>
      </c>
      <c r="G288" s="5">
        <v>3</v>
      </c>
      <c r="H288">
        <v>77.484614000000008</v>
      </c>
      <c r="I288" s="2">
        <v>4</v>
      </c>
      <c r="P288">
        <v>3</v>
      </c>
      <c r="Q288" t="str">
        <f t="shared" si="5"/>
        <v>234</v>
      </c>
    </row>
    <row r="289" spans="1:17" x14ac:dyDescent="0.25">
      <c r="A289">
        <v>288</v>
      </c>
      <c r="D289">
        <v>75.069760000000002</v>
      </c>
      <c r="E289" s="3">
        <v>2</v>
      </c>
      <c r="F289">
        <v>83.684241000000014</v>
      </c>
      <c r="G289" s="5">
        <v>3</v>
      </c>
      <c r="H289">
        <v>77.406518000000005</v>
      </c>
      <c r="I289" s="2">
        <v>4</v>
      </c>
      <c r="P289">
        <v>3</v>
      </c>
      <c r="Q289" t="str">
        <f t="shared" si="5"/>
        <v>234</v>
      </c>
    </row>
    <row r="290" spans="1:17" x14ac:dyDescent="0.25">
      <c r="A290">
        <v>289</v>
      </c>
      <c r="F290">
        <v>83.684241000000014</v>
      </c>
      <c r="G290" s="5">
        <v>3</v>
      </c>
      <c r="H290">
        <v>77.406518000000005</v>
      </c>
      <c r="I290" s="2">
        <v>4</v>
      </c>
      <c r="P290">
        <v>2</v>
      </c>
      <c r="Q290" t="str">
        <f t="shared" si="5"/>
        <v>34</v>
      </c>
    </row>
    <row r="291" spans="1:17" x14ac:dyDescent="0.25">
      <c r="A291">
        <v>290</v>
      </c>
      <c r="F291">
        <v>83.684241000000014</v>
      </c>
      <c r="G291" s="5">
        <v>3</v>
      </c>
      <c r="H291">
        <v>77.406518000000005</v>
      </c>
      <c r="I291" s="2">
        <v>4</v>
      </c>
      <c r="P291">
        <v>2</v>
      </c>
      <c r="Q291" t="str">
        <f t="shared" si="5"/>
        <v>34</v>
      </c>
    </row>
    <row r="292" spans="1:17" x14ac:dyDescent="0.25">
      <c r="A292">
        <v>291</v>
      </c>
      <c r="H292">
        <v>77.406518000000005</v>
      </c>
      <c r="I292" s="2">
        <v>4</v>
      </c>
      <c r="P292">
        <v>1</v>
      </c>
      <c r="Q292" t="str">
        <f t="shared" si="5"/>
        <v>4</v>
      </c>
    </row>
    <row r="293" spans="1:17" x14ac:dyDescent="0.25">
      <c r="A293">
        <v>292</v>
      </c>
      <c r="B293">
        <v>64.484341000000001</v>
      </c>
      <c r="C293" s="4">
        <v>1</v>
      </c>
      <c r="H293">
        <v>77.406518000000005</v>
      </c>
      <c r="I293" s="2">
        <v>4</v>
      </c>
      <c r="P293">
        <v>2</v>
      </c>
      <c r="Q293" t="str">
        <f t="shared" si="5"/>
        <v>14</v>
      </c>
    </row>
    <row r="294" spans="1:17" x14ac:dyDescent="0.25">
      <c r="A294">
        <v>293</v>
      </c>
      <c r="B294">
        <v>64.39612200000002</v>
      </c>
      <c r="C294" s="4">
        <v>1</v>
      </c>
      <c r="H294">
        <v>77.406518000000005</v>
      </c>
      <c r="I294" s="2">
        <v>4</v>
      </c>
      <c r="P294">
        <v>2</v>
      </c>
      <c r="Q294" t="str">
        <f t="shared" si="5"/>
        <v>14</v>
      </c>
    </row>
    <row r="295" spans="1:17" x14ac:dyDescent="0.25">
      <c r="A295">
        <v>294</v>
      </c>
      <c r="B295">
        <v>64.39612200000002</v>
      </c>
      <c r="C295" s="4">
        <v>1</v>
      </c>
      <c r="H295">
        <v>77.406518000000005</v>
      </c>
      <c r="I295" s="2">
        <v>4</v>
      </c>
      <c r="P295">
        <v>2</v>
      </c>
      <c r="Q295" t="str">
        <f t="shared" si="5"/>
        <v>14</v>
      </c>
    </row>
    <row r="296" spans="1:17" x14ac:dyDescent="0.25">
      <c r="A296">
        <v>295</v>
      </c>
      <c r="B296">
        <v>64.39612200000002</v>
      </c>
      <c r="C296" s="4">
        <v>1</v>
      </c>
      <c r="H296">
        <v>77.406518000000005</v>
      </c>
      <c r="I296" s="2">
        <v>4</v>
      </c>
      <c r="P296">
        <v>2</v>
      </c>
      <c r="Q296" t="str">
        <f t="shared" si="5"/>
        <v>14</v>
      </c>
    </row>
    <row r="297" spans="1:17" x14ac:dyDescent="0.25">
      <c r="A297">
        <v>296</v>
      </c>
      <c r="B297">
        <v>64.39612200000002</v>
      </c>
      <c r="C297" s="4">
        <v>1</v>
      </c>
      <c r="H297">
        <v>77.406518000000005</v>
      </c>
      <c r="I297" s="2">
        <v>4</v>
      </c>
      <c r="P297">
        <v>2</v>
      </c>
      <c r="Q297" t="str">
        <f t="shared" si="5"/>
        <v>14</v>
      </c>
    </row>
    <row r="298" spans="1:17" x14ac:dyDescent="0.25">
      <c r="A298">
        <v>297</v>
      </c>
      <c r="B298">
        <v>64.39612200000002</v>
      </c>
      <c r="C298" s="4">
        <v>1</v>
      </c>
      <c r="H298">
        <v>77.406518000000005</v>
      </c>
      <c r="I298" s="2">
        <v>4</v>
      </c>
      <c r="P298">
        <v>2</v>
      </c>
      <c r="Q298" t="str">
        <f t="shared" si="5"/>
        <v>14</v>
      </c>
    </row>
    <row r="299" spans="1:17" x14ac:dyDescent="0.25">
      <c r="A299">
        <v>298</v>
      </c>
      <c r="B299">
        <v>64.39612200000002</v>
      </c>
      <c r="C299" s="4">
        <v>1</v>
      </c>
      <c r="H299">
        <v>77.406518000000005</v>
      </c>
      <c r="I299" s="2">
        <v>4</v>
      </c>
      <c r="P299">
        <v>2</v>
      </c>
      <c r="Q299" t="str">
        <f t="shared" si="5"/>
        <v>14</v>
      </c>
    </row>
    <row r="300" spans="1:17" x14ac:dyDescent="0.25">
      <c r="A300">
        <v>299</v>
      </c>
      <c r="B300">
        <v>64.39612200000002</v>
      </c>
      <c r="C300" s="4">
        <v>1</v>
      </c>
      <c r="H300">
        <v>77.406518000000005</v>
      </c>
      <c r="I300" s="2">
        <v>4</v>
      </c>
      <c r="P300">
        <v>2</v>
      </c>
      <c r="Q300" t="str">
        <f t="shared" si="5"/>
        <v>14</v>
      </c>
    </row>
    <row r="301" spans="1:17" x14ac:dyDescent="0.25">
      <c r="A301">
        <v>300</v>
      </c>
      <c r="B301">
        <v>64.39612200000002</v>
      </c>
      <c r="C301" s="4">
        <v>1</v>
      </c>
      <c r="H301">
        <v>77.406518000000005</v>
      </c>
      <c r="I301" s="2">
        <v>4</v>
      </c>
      <c r="P301">
        <v>2</v>
      </c>
      <c r="Q301" t="str">
        <f t="shared" si="5"/>
        <v>14</v>
      </c>
    </row>
    <row r="302" spans="1:17" x14ac:dyDescent="0.25">
      <c r="A302">
        <v>301</v>
      </c>
      <c r="B302">
        <v>64.39612200000002</v>
      </c>
      <c r="C302" s="4">
        <v>1</v>
      </c>
      <c r="H302">
        <v>77.406518000000005</v>
      </c>
      <c r="I302" s="2">
        <v>4</v>
      </c>
      <c r="P302">
        <v>2</v>
      </c>
      <c r="Q302" t="str">
        <f t="shared" si="5"/>
        <v>14</v>
      </c>
    </row>
    <row r="303" spans="1:17" x14ac:dyDescent="0.25">
      <c r="A303">
        <v>302</v>
      </c>
      <c r="B303">
        <v>64.39612200000002</v>
      </c>
      <c r="C303" s="4">
        <v>1</v>
      </c>
      <c r="H303">
        <v>77.484614000000008</v>
      </c>
      <c r="I303" s="2">
        <v>4</v>
      </c>
      <c r="P303">
        <v>2</v>
      </c>
      <c r="Q303" t="str">
        <f t="shared" si="5"/>
        <v>14</v>
      </c>
    </row>
    <row r="304" spans="1:17" x14ac:dyDescent="0.25">
      <c r="A304">
        <v>303</v>
      </c>
      <c r="B304">
        <v>64.39612200000002</v>
      </c>
      <c r="C304" s="4">
        <v>1</v>
      </c>
      <c r="P304">
        <v>1</v>
      </c>
      <c r="Q304" t="str">
        <f t="shared" si="5"/>
        <v>1</v>
      </c>
    </row>
    <row r="305" spans="1:17" x14ac:dyDescent="0.25">
      <c r="A305">
        <v>304</v>
      </c>
      <c r="B305">
        <v>64.484341000000001</v>
      </c>
      <c r="C305" s="4">
        <v>1</v>
      </c>
      <c r="P305">
        <v>1</v>
      </c>
      <c r="Q305" t="str">
        <f t="shared" si="5"/>
        <v>1</v>
      </c>
    </row>
    <row r="306" spans="1:17" x14ac:dyDescent="0.25">
      <c r="A306">
        <v>305</v>
      </c>
      <c r="D306">
        <v>54.795154000000011</v>
      </c>
      <c r="E306" s="3">
        <v>2</v>
      </c>
      <c r="F306">
        <v>68.991535000000013</v>
      </c>
      <c r="G306" s="5">
        <v>3</v>
      </c>
      <c r="P306">
        <v>2</v>
      </c>
      <c r="Q306" t="str">
        <f t="shared" si="5"/>
        <v>23</v>
      </c>
    </row>
    <row r="307" spans="1:17" x14ac:dyDescent="0.25">
      <c r="A307">
        <v>306</v>
      </c>
      <c r="D307">
        <v>54.763843000000008</v>
      </c>
      <c r="E307" s="3">
        <v>2</v>
      </c>
      <c r="F307">
        <v>69.052747000000011</v>
      </c>
      <c r="G307" s="5">
        <v>3</v>
      </c>
      <c r="P307">
        <v>2</v>
      </c>
      <c r="Q307" t="str">
        <f t="shared" si="5"/>
        <v>23</v>
      </c>
    </row>
    <row r="308" spans="1:17" x14ac:dyDescent="0.25">
      <c r="A308">
        <v>307</v>
      </c>
      <c r="D308">
        <v>54.763843000000008</v>
      </c>
      <c r="E308" s="3">
        <v>2</v>
      </c>
      <c r="F308">
        <v>69.052747000000011</v>
      </c>
      <c r="G308" s="5">
        <v>3</v>
      </c>
      <c r="P308">
        <v>2</v>
      </c>
      <c r="Q308" t="str">
        <f t="shared" si="5"/>
        <v>23</v>
      </c>
    </row>
    <row r="309" spans="1:17" x14ac:dyDescent="0.25">
      <c r="A309">
        <v>308</v>
      </c>
      <c r="D309">
        <v>54.763843000000008</v>
      </c>
      <c r="E309" s="3">
        <v>2</v>
      </c>
      <c r="F309">
        <v>69.052747000000011</v>
      </c>
      <c r="G309" s="5">
        <v>3</v>
      </c>
      <c r="P309">
        <v>2</v>
      </c>
      <c r="Q309" t="str">
        <f t="shared" si="5"/>
        <v>23</v>
      </c>
    </row>
    <row r="310" spans="1:17" x14ac:dyDescent="0.25">
      <c r="A310">
        <v>309</v>
      </c>
      <c r="D310">
        <v>54.763843000000008</v>
      </c>
      <c r="E310" s="3">
        <v>2</v>
      </c>
      <c r="F310">
        <v>69.052747000000011</v>
      </c>
      <c r="G310" s="5">
        <v>3</v>
      </c>
      <c r="P310">
        <v>2</v>
      </c>
      <c r="Q310" t="str">
        <f t="shared" si="5"/>
        <v>23</v>
      </c>
    </row>
    <row r="311" spans="1:17" x14ac:dyDescent="0.25">
      <c r="A311">
        <v>310</v>
      </c>
      <c r="D311">
        <v>54.763843000000008</v>
      </c>
      <c r="E311" s="3">
        <v>2</v>
      </c>
      <c r="F311">
        <v>69.052747000000011</v>
      </c>
      <c r="G311" s="5">
        <v>3</v>
      </c>
      <c r="P311">
        <v>2</v>
      </c>
      <c r="Q311" t="str">
        <f t="shared" si="5"/>
        <v>23</v>
      </c>
    </row>
    <row r="312" spans="1:17" x14ac:dyDescent="0.25">
      <c r="A312">
        <v>311</v>
      </c>
      <c r="D312">
        <v>54.763843000000008</v>
      </c>
      <c r="E312" s="3">
        <v>2</v>
      </c>
      <c r="F312">
        <v>69.052747000000011</v>
      </c>
      <c r="G312" s="5">
        <v>3</v>
      </c>
      <c r="P312">
        <v>2</v>
      </c>
      <c r="Q312" t="str">
        <f t="shared" si="5"/>
        <v>23</v>
      </c>
    </row>
    <row r="313" spans="1:17" x14ac:dyDescent="0.25">
      <c r="A313">
        <v>312</v>
      </c>
      <c r="D313">
        <v>54.763843000000008</v>
      </c>
      <c r="E313" s="3">
        <v>2</v>
      </c>
      <c r="F313">
        <v>69.052747000000011</v>
      </c>
      <c r="G313" s="5">
        <v>3</v>
      </c>
      <c r="P313">
        <v>2</v>
      </c>
      <c r="Q313" t="str">
        <f t="shared" si="5"/>
        <v>23</v>
      </c>
    </row>
    <row r="314" spans="1:17" x14ac:dyDescent="0.25">
      <c r="A314">
        <v>313</v>
      </c>
      <c r="D314">
        <v>54.763843000000008</v>
      </c>
      <c r="E314" s="3">
        <v>2</v>
      </c>
      <c r="F314">
        <v>69.052747000000011</v>
      </c>
      <c r="G314" s="5">
        <v>3</v>
      </c>
      <c r="P314">
        <v>2</v>
      </c>
      <c r="Q314" t="str">
        <f t="shared" si="5"/>
        <v>23</v>
      </c>
    </row>
    <row r="315" spans="1:17" x14ac:dyDescent="0.25">
      <c r="A315">
        <v>314</v>
      </c>
      <c r="D315">
        <v>54.763843000000008</v>
      </c>
      <c r="E315" s="3">
        <v>2</v>
      </c>
      <c r="F315">
        <v>69.052747000000011</v>
      </c>
      <c r="G315" s="5">
        <v>3</v>
      </c>
      <c r="P315">
        <v>2</v>
      </c>
      <c r="Q315" t="str">
        <f t="shared" si="5"/>
        <v>23</v>
      </c>
    </row>
    <row r="316" spans="1:17" x14ac:dyDescent="0.25">
      <c r="A316">
        <v>315</v>
      </c>
      <c r="D316">
        <v>54.763843000000008</v>
      </c>
      <c r="E316" s="3">
        <v>2</v>
      </c>
      <c r="F316">
        <v>69.052747000000011</v>
      </c>
      <c r="G316" s="5">
        <v>3</v>
      </c>
      <c r="P316">
        <v>2</v>
      </c>
      <c r="Q316" t="str">
        <f t="shared" si="5"/>
        <v>23</v>
      </c>
    </row>
    <row r="317" spans="1:17" x14ac:dyDescent="0.25">
      <c r="A317">
        <v>316</v>
      </c>
      <c r="D317">
        <v>54.763843000000008</v>
      </c>
      <c r="E317" s="3">
        <v>2</v>
      </c>
      <c r="F317">
        <v>69.052747000000011</v>
      </c>
      <c r="G317" s="5">
        <v>3</v>
      </c>
      <c r="P317">
        <v>2</v>
      </c>
      <c r="Q317" t="str">
        <f t="shared" si="5"/>
        <v>23</v>
      </c>
    </row>
    <row r="318" spans="1:17" x14ac:dyDescent="0.25">
      <c r="A318">
        <v>317</v>
      </c>
      <c r="B318">
        <v>44.874000000000009</v>
      </c>
      <c r="C318" s="4">
        <v>1</v>
      </c>
      <c r="D318">
        <v>54.795154000000011</v>
      </c>
      <c r="E318" s="3">
        <v>2</v>
      </c>
      <c r="F318">
        <v>69.052747000000011</v>
      </c>
      <c r="G318" s="5">
        <v>3</v>
      </c>
      <c r="P318">
        <v>3</v>
      </c>
      <c r="Q318" t="str">
        <f t="shared" si="5"/>
        <v>123</v>
      </c>
    </row>
    <row r="319" spans="1:17" x14ac:dyDescent="0.25">
      <c r="A319">
        <v>318</v>
      </c>
      <c r="B319">
        <v>44.782173000000007</v>
      </c>
      <c r="C319" s="4">
        <v>1</v>
      </c>
      <c r="F319">
        <v>68.991535000000013</v>
      </c>
      <c r="G319" s="5">
        <v>3</v>
      </c>
      <c r="H319">
        <v>56.982368000000008</v>
      </c>
      <c r="I319" s="2">
        <v>4</v>
      </c>
      <c r="P319">
        <v>3</v>
      </c>
      <c r="Q319" t="str">
        <f t="shared" si="5"/>
        <v>134</v>
      </c>
    </row>
    <row r="320" spans="1:17" x14ac:dyDescent="0.25">
      <c r="A320">
        <v>319</v>
      </c>
      <c r="B320">
        <v>44.782173000000007</v>
      </c>
      <c r="C320" s="4">
        <v>1</v>
      </c>
      <c r="H320">
        <v>56.859997000000007</v>
      </c>
      <c r="I320" s="2">
        <v>4</v>
      </c>
      <c r="P320">
        <v>2</v>
      </c>
      <c r="Q320" t="str">
        <f t="shared" si="5"/>
        <v>14</v>
      </c>
    </row>
    <row r="321" spans="1:17" x14ac:dyDescent="0.25">
      <c r="A321">
        <v>320</v>
      </c>
      <c r="B321">
        <v>44.782173000000007</v>
      </c>
      <c r="C321" s="4">
        <v>1</v>
      </c>
      <c r="H321">
        <v>56.859997000000007</v>
      </c>
      <c r="I321" s="2">
        <v>4</v>
      </c>
      <c r="P321">
        <v>2</v>
      </c>
      <c r="Q321" t="str">
        <f t="shared" si="5"/>
        <v>14</v>
      </c>
    </row>
    <row r="322" spans="1:17" x14ac:dyDescent="0.25">
      <c r="A322">
        <v>321</v>
      </c>
      <c r="B322">
        <v>44.782173000000007</v>
      </c>
      <c r="C322" s="4">
        <v>1</v>
      </c>
      <c r="H322">
        <v>56.859997000000007</v>
      </c>
      <c r="I322" s="2">
        <v>4</v>
      </c>
      <c r="P322">
        <v>2</v>
      </c>
      <c r="Q322" t="str">
        <f t="shared" ref="Q322:Q385" si="6">CONCATENATE(C322,E322,G322,I322)</f>
        <v>14</v>
      </c>
    </row>
    <row r="323" spans="1:17" x14ac:dyDescent="0.25">
      <c r="A323">
        <v>322</v>
      </c>
      <c r="B323">
        <v>44.782173000000007</v>
      </c>
      <c r="C323" s="4">
        <v>1</v>
      </c>
      <c r="H323">
        <v>56.859997000000007</v>
      </c>
      <c r="I323" s="2">
        <v>4</v>
      </c>
      <c r="P323">
        <v>2</v>
      </c>
      <c r="Q323" t="str">
        <f t="shared" si="6"/>
        <v>14</v>
      </c>
    </row>
    <row r="324" spans="1:17" x14ac:dyDescent="0.25">
      <c r="A324">
        <v>323</v>
      </c>
      <c r="B324">
        <v>44.782173000000007</v>
      </c>
      <c r="C324" s="4">
        <v>1</v>
      </c>
      <c r="H324">
        <v>56.859997000000007</v>
      </c>
      <c r="I324" s="2">
        <v>4</v>
      </c>
      <c r="P324">
        <v>2</v>
      </c>
      <c r="Q324" t="str">
        <f t="shared" si="6"/>
        <v>14</v>
      </c>
    </row>
    <row r="325" spans="1:17" x14ac:dyDescent="0.25">
      <c r="A325">
        <v>324</v>
      </c>
      <c r="B325">
        <v>44.782173000000007</v>
      </c>
      <c r="C325" s="4">
        <v>1</v>
      </c>
      <c r="H325">
        <v>56.859997000000007</v>
      </c>
      <c r="I325" s="2">
        <v>4</v>
      </c>
      <c r="P325">
        <v>2</v>
      </c>
      <c r="Q325" t="str">
        <f t="shared" si="6"/>
        <v>14</v>
      </c>
    </row>
    <row r="326" spans="1:17" x14ac:dyDescent="0.25">
      <c r="A326">
        <v>325</v>
      </c>
      <c r="B326">
        <v>44.782173000000007</v>
      </c>
      <c r="C326" s="4">
        <v>1</v>
      </c>
      <c r="H326">
        <v>56.859997000000007</v>
      </c>
      <c r="I326" s="2">
        <v>4</v>
      </c>
      <c r="P326">
        <v>2</v>
      </c>
      <c r="Q326" t="str">
        <f t="shared" si="6"/>
        <v>14</v>
      </c>
    </row>
    <row r="327" spans="1:17" x14ac:dyDescent="0.25">
      <c r="A327">
        <v>326</v>
      </c>
      <c r="B327">
        <v>44.782173000000007</v>
      </c>
      <c r="C327" s="4">
        <v>1</v>
      </c>
      <c r="H327">
        <v>56.859997000000007</v>
      </c>
      <c r="I327" s="2">
        <v>4</v>
      </c>
      <c r="P327">
        <v>2</v>
      </c>
      <c r="Q327" t="str">
        <f t="shared" si="6"/>
        <v>14</v>
      </c>
    </row>
    <row r="328" spans="1:17" x14ac:dyDescent="0.25">
      <c r="A328">
        <v>327</v>
      </c>
      <c r="B328">
        <v>44.782173000000007</v>
      </c>
      <c r="C328" s="4">
        <v>1</v>
      </c>
      <c r="H328">
        <v>56.859997000000007</v>
      </c>
      <c r="I328" s="2">
        <v>4</v>
      </c>
      <c r="P328">
        <v>2</v>
      </c>
      <c r="Q328" t="str">
        <f t="shared" si="6"/>
        <v>14</v>
      </c>
    </row>
    <row r="329" spans="1:17" x14ac:dyDescent="0.25">
      <c r="A329">
        <v>328</v>
      </c>
      <c r="B329">
        <v>44.782173000000007</v>
      </c>
      <c r="C329" s="4">
        <v>1</v>
      </c>
      <c r="H329">
        <v>56.859997000000007</v>
      </c>
      <c r="I329" s="2">
        <v>4</v>
      </c>
      <c r="P329">
        <v>2</v>
      </c>
      <c r="Q329" t="str">
        <f t="shared" si="6"/>
        <v>14</v>
      </c>
    </row>
    <row r="330" spans="1:17" x14ac:dyDescent="0.25">
      <c r="A330">
        <v>329</v>
      </c>
      <c r="B330">
        <v>44.782173000000007</v>
      </c>
      <c r="C330" s="4">
        <v>1</v>
      </c>
      <c r="H330">
        <v>56.859997000000007</v>
      </c>
      <c r="I330" s="2">
        <v>4</v>
      </c>
      <c r="P330">
        <v>2</v>
      </c>
      <c r="Q330" t="str">
        <f t="shared" si="6"/>
        <v>14</v>
      </c>
    </row>
    <row r="331" spans="1:17" x14ac:dyDescent="0.25">
      <c r="A331">
        <v>330</v>
      </c>
      <c r="B331">
        <v>44.874000000000009</v>
      </c>
      <c r="C331" s="4">
        <v>1</v>
      </c>
      <c r="H331">
        <v>56.859997000000007</v>
      </c>
      <c r="I331" s="2">
        <v>4</v>
      </c>
      <c r="P331">
        <v>2</v>
      </c>
      <c r="Q331" t="str">
        <f t="shared" si="6"/>
        <v>14</v>
      </c>
    </row>
    <row r="332" spans="1:17" x14ac:dyDescent="0.25">
      <c r="A332">
        <v>331</v>
      </c>
      <c r="D332">
        <v>33.950189000000009</v>
      </c>
      <c r="E332" s="3">
        <v>2</v>
      </c>
      <c r="H332">
        <v>56.982368000000008</v>
      </c>
      <c r="I332" s="2">
        <v>4</v>
      </c>
      <c r="P332">
        <v>2</v>
      </c>
      <c r="Q332" t="str">
        <f t="shared" si="6"/>
        <v>24</v>
      </c>
    </row>
    <row r="333" spans="1:17" x14ac:dyDescent="0.25">
      <c r="A333">
        <v>332</v>
      </c>
      <c r="D333">
        <v>34.051857000000012</v>
      </c>
      <c r="E333" s="3">
        <v>2</v>
      </c>
      <c r="P333">
        <v>1</v>
      </c>
      <c r="Q333" t="str">
        <f t="shared" si="6"/>
        <v>2</v>
      </c>
    </row>
    <row r="334" spans="1:17" x14ac:dyDescent="0.25">
      <c r="A334">
        <v>333</v>
      </c>
      <c r="D334">
        <v>34.051857000000012</v>
      </c>
      <c r="E334" s="3">
        <v>2</v>
      </c>
      <c r="F334">
        <v>46.166408000000011</v>
      </c>
      <c r="G334" s="5">
        <v>3</v>
      </c>
      <c r="P334">
        <v>2</v>
      </c>
      <c r="Q334" t="str">
        <f t="shared" si="6"/>
        <v>23</v>
      </c>
    </row>
    <row r="335" spans="1:17" x14ac:dyDescent="0.25">
      <c r="A335">
        <v>334</v>
      </c>
      <c r="D335">
        <v>34.051857000000012</v>
      </c>
      <c r="E335" s="3">
        <v>2</v>
      </c>
      <c r="F335">
        <v>46.079780000000007</v>
      </c>
      <c r="G335" s="5">
        <v>3</v>
      </c>
      <c r="P335">
        <v>2</v>
      </c>
      <c r="Q335" t="str">
        <f t="shared" si="6"/>
        <v>23</v>
      </c>
    </row>
    <row r="336" spans="1:17" x14ac:dyDescent="0.25">
      <c r="A336">
        <v>335</v>
      </c>
      <c r="D336">
        <v>34.051857000000012</v>
      </c>
      <c r="E336" s="3">
        <v>2</v>
      </c>
      <c r="F336">
        <v>46.079780000000007</v>
      </c>
      <c r="G336" s="5">
        <v>3</v>
      </c>
      <c r="P336">
        <v>2</v>
      </c>
      <c r="Q336" t="str">
        <f t="shared" si="6"/>
        <v>23</v>
      </c>
    </row>
    <row r="337" spans="1:17" x14ac:dyDescent="0.25">
      <c r="A337">
        <v>336</v>
      </c>
      <c r="D337">
        <v>34.051857000000012</v>
      </c>
      <c r="E337" s="3">
        <v>2</v>
      </c>
      <c r="F337">
        <v>46.079780000000007</v>
      </c>
      <c r="G337" s="5">
        <v>3</v>
      </c>
      <c r="P337">
        <v>2</v>
      </c>
      <c r="Q337" t="str">
        <f t="shared" si="6"/>
        <v>23</v>
      </c>
    </row>
    <row r="338" spans="1:17" x14ac:dyDescent="0.25">
      <c r="A338">
        <v>337</v>
      </c>
      <c r="D338">
        <v>34.051857000000012</v>
      </c>
      <c r="E338" s="3">
        <v>2</v>
      </c>
      <c r="F338">
        <v>46.079780000000007</v>
      </c>
      <c r="G338" s="5">
        <v>3</v>
      </c>
      <c r="P338">
        <v>2</v>
      </c>
      <c r="Q338" t="str">
        <f t="shared" si="6"/>
        <v>23</v>
      </c>
    </row>
    <row r="339" spans="1:17" x14ac:dyDescent="0.25">
      <c r="A339">
        <v>338</v>
      </c>
      <c r="D339">
        <v>34.051857000000012</v>
      </c>
      <c r="E339" s="3">
        <v>2</v>
      </c>
      <c r="F339">
        <v>46.079780000000007</v>
      </c>
      <c r="G339" s="5">
        <v>3</v>
      </c>
      <c r="P339">
        <v>2</v>
      </c>
      <c r="Q339" t="str">
        <f t="shared" si="6"/>
        <v>23</v>
      </c>
    </row>
    <row r="340" spans="1:17" x14ac:dyDescent="0.25">
      <c r="A340">
        <v>339</v>
      </c>
      <c r="D340">
        <v>34.051857000000012</v>
      </c>
      <c r="E340" s="3">
        <v>2</v>
      </c>
      <c r="F340">
        <v>46.079780000000007</v>
      </c>
      <c r="G340" s="5">
        <v>3</v>
      </c>
      <c r="P340">
        <v>2</v>
      </c>
      <c r="Q340" t="str">
        <f t="shared" si="6"/>
        <v>23</v>
      </c>
    </row>
    <row r="341" spans="1:17" x14ac:dyDescent="0.25">
      <c r="A341">
        <v>340</v>
      </c>
      <c r="D341">
        <v>34.051857000000012</v>
      </c>
      <c r="E341" s="3">
        <v>2</v>
      </c>
      <c r="F341">
        <v>46.079780000000007</v>
      </c>
      <c r="G341" s="5">
        <v>3</v>
      </c>
      <c r="P341">
        <v>2</v>
      </c>
      <c r="Q341" t="str">
        <f t="shared" si="6"/>
        <v>23</v>
      </c>
    </row>
    <row r="342" spans="1:17" x14ac:dyDescent="0.25">
      <c r="A342">
        <v>341</v>
      </c>
      <c r="D342">
        <v>34.051857000000012</v>
      </c>
      <c r="E342" s="3">
        <v>2</v>
      </c>
      <c r="F342">
        <v>46.079780000000007</v>
      </c>
      <c r="G342" s="5">
        <v>3</v>
      </c>
      <c r="P342">
        <v>2</v>
      </c>
      <c r="Q342" t="str">
        <f t="shared" si="6"/>
        <v>23</v>
      </c>
    </row>
    <row r="343" spans="1:17" x14ac:dyDescent="0.25">
      <c r="A343">
        <v>342</v>
      </c>
      <c r="D343">
        <v>34.051857000000012</v>
      </c>
      <c r="E343" s="3">
        <v>2</v>
      </c>
      <c r="F343">
        <v>46.079780000000007</v>
      </c>
      <c r="G343" s="5">
        <v>3</v>
      </c>
      <c r="P343">
        <v>2</v>
      </c>
      <c r="Q343" t="str">
        <f t="shared" si="6"/>
        <v>23</v>
      </c>
    </row>
    <row r="344" spans="1:17" x14ac:dyDescent="0.25">
      <c r="A344">
        <v>343</v>
      </c>
      <c r="D344">
        <v>34.051857000000012</v>
      </c>
      <c r="E344" s="3">
        <v>2</v>
      </c>
      <c r="F344">
        <v>46.079780000000007</v>
      </c>
      <c r="G344" s="5">
        <v>3</v>
      </c>
      <c r="P344">
        <v>2</v>
      </c>
      <c r="Q344" t="str">
        <f t="shared" si="6"/>
        <v>23</v>
      </c>
    </row>
    <row r="345" spans="1:17" x14ac:dyDescent="0.25">
      <c r="A345">
        <v>344</v>
      </c>
      <c r="D345">
        <v>33.950189000000009</v>
      </c>
      <c r="E345" s="3">
        <v>2</v>
      </c>
      <c r="F345">
        <v>46.079780000000007</v>
      </c>
      <c r="G345" s="5">
        <v>3</v>
      </c>
      <c r="P345">
        <v>2</v>
      </c>
      <c r="Q345" t="str">
        <f t="shared" si="6"/>
        <v>23</v>
      </c>
    </row>
    <row r="346" spans="1:17" x14ac:dyDescent="0.25">
      <c r="A346">
        <v>345</v>
      </c>
      <c r="B346">
        <v>24.730812000000014</v>
      </c>
      <c r="C346" s="4">
        <v>1</v>
      </c>
      <c r="F346">
        <v>46.166408000000011</v>
      </c>
      <c r="G346" s="5">
        <v>3</v>
      </c>
      <c r="H346">
        <v>36.796484000000007</v>
      </c>
      <c r="I346" s="2">
        <v>4</v>
      </c>
      <c r="P346">
        <v>3</v>
      </c>
      <c r="Q346" t="str">
        <f t="shared" si="6"/>
        <v>134</v>
      </c>
    </row>
    <row r="347" spans="1:17" x14ac:dyDescent="0.25">
      <c r="A347">
        <v>346</v>
      </c>
      <c r="B347">
        <v>24.730812000000014</v>
      </c>
      <c r="C347" s="4">
        <v>1</v>
      </c>
      <c r="F347">
        <v>46.166408000000011</v>
      </c>
      <c r="G347" s="5">
        <v>3</v>
      </c>
      <c r="H347">
        <v>36.796484000000007</v>
      </c>
      <c r="I347" s="2">
        <v>4</v>
      </c>
      <c r="J347">
        <v>38.420307000000008</v>
      </c>
      <c r="K347" t="s">
        <v>22</v>
      </c>
      <c r="Q347" t="str">
        <f t="shared" si="6"/>
        <v>134</v>
      </c>
    </row>
    <row r="348" spans="1:17" x14ac:dyDescent="0.25">
      <c r="A348">
        <v>347</v>
      </c>
      <c r="Q348" t="str">
        <f t="shared" si="6"/>
        <v/>
      </c>
    </row>
    <row r="349" spans="1:17" x14ac:dyDescent="0.25">
      <c r="A349">
        <v>348</v>
      </c>
      <c r="J349">
        <v>38.420307000000008</v>
      </c>
      <c r="K349" t="s">
        <v>22</v>
      </c>
      <c r="Q349" t="str">
        <f t="shared" si="6"/>
        <v/>
      </c>
    </row>
    <row r="350" spans="1:17" x14ac:dyDescent="0.25">
      <c r="A350">
        <v>349</v>
      </c>
      <c r="H350">
        <v>29.59986700000001</v>
      </c>
      <c r="I350" s="2">
        <v>4</v>
      </c>
      <c r="Q350" t="str">
        <f t="shared" si="6"/>
        <v>4</v>
      </c>
    </row>
    <row r="351" spans="1:17" x14ac:dyDescent="0.25">
      <c r="A351">
        <v>350</v>
      </c>
      <c r="B351">
        <v>43.271599000000009</v>
      </c>
      <c r="C351" s="4">
        <v>1</v>
      </c>
      <c r="H351">
        <v>29.80969000000001</v>
      </c>
      <c r="I351" s="2">
        <v>4</v>
      </c>
      <c r="P351">
        <v>2</v>
      </c>
      <c r="Q351" t="str">
        <f t="shared" si="6"/>
        <v>14</v>
      </c>
    </row>
    <row r="352" spans="1:17" x14ac:dyDescent="0.25">
      <c r="A352">
        <v>351</v>
      </c>
      <c r="B352">
        <v>43.284939000000008</v>
      </c>
      <c r="C352" s="4">
        <v>1</v>
      </c>
      <c r="H352">
        <v>29.80969000000001</v>
      </c>
      <c r="I352" s="2">
        <v>4</v>
      </c>
      <c r="P352">
        <v>2</v>
      </c>
      <c r="Q352" t="str">
        <f t="shared" si="6"/>
        <v>14</v>
      </c>
    </row>
    <row r="353" spans="1:17" x14ac:dyDescent="0.25">
      <c r="A353">
        <v>352</v>
      </c>
      <c r="B353">
        <v>43.284939000000008</v>
      </c>
      <c r="C353" s="4">
        <v>1</v>
      </c>
      <c r="H353">
        <v>29.80969000000001</v>
      </c>
      <c r="I353" s="2">
        <v>4</v>
      </c>
      <c r="P353">
        <v>2</v>
      </c>
      <c r="Q353" t="str">
        <f t="shared" si="6"/>
        <v>14</v>
      </c>
    </row>
    <row r="354" spans="1:17" x14ac:dyDescent="0.25">
      <c r="A354">
        <v>353</v>
      </c>
      <c r="B354">
        <v>43.284939000000008</v>
      </c>
      <c r="C354" s="4">
        <v>1</v>
      </c>
      <c r="H354">
        <v>29.80969000000001</v>
      </c>
      <c r="I354" s="2">
        <v>4</v>
      </c>
      <c r="P354">
        <v>2</v>
      </c>
      <c r="Q354" t="str">
        <f t="shared" si="6"/>
        <v>14</v>
      </c>
    </row>
    <row r="355" spans="1:17" x14ac:dyDescent="0.25">
      <c r="A355">
        <v>354</v>
      </c>
      <c r="B355">
        <v>43.284939000000008</v>
      </c>
      <c r="C355" s="4">
        <v>1</v>
      </c>
      <c r="H355">
        <v>29.80969000000001</v>
      </c>
      <c r="I355" s="2">
        <v>4</v>
      </c>
      <c r="P355">
        <v>2</v>
      </c>
      <c r="Q355" t="str">
        <f t="shared" si="6"/>
        <v>14</v>
      </c>
    </row>
    <row r="356" spans="1:17" x14ac:dyDescent="0.25">
      <c r="A356">
        <v>355</v>
      </c>
      <c r="B356">
        <v>43.284939000000008</v>
      </c>
      <c r="C356" s="4">
        <v>1</v>
      </c>
      <c r="H356">
        <v>29.80969000000001</v>
      </c>
      <c r="I356" s="2">
        <v>4</v>
      </c>
      <c r="P356">
        <v>2</v>
      </c>
      <c r="Q356" t="str">
        <f t="shared" si="6"/>
        <v>14</v>
      </c>
    </row>
    <row r="357" spans="1:17" x14ac:dyDescent="0.25">
      <c r="A357">
        <v>356</v>
      </c>
      <c r="B357">
        <v>43.284939000000008</v>
      </c>
      <c r="C357" s="4">
        <v>1</v>
      </c>
      <c r="H357">
        <v>29.80969000000001</v>
      </c>
      <c r="I357" s="2">
        <v>4</v>
      </c>
      <c r="P357">
        <v>2</v>
      </c>
      <c r="Q357" t="str">
        <f t="shared" si="6"/>
        <v>14</v>
      </c>
    </row>
    <row r="358" spans="1:17" x14ac:dyDescent="0.25">
      <c r="A358">
        <v>357</v>
      </c>
      <c r="B358">
        <v>43.284939000000008</v>
      </c>
      <c r="C358" s="4">
        <v>1</v>
      </c>
      <c r="H358">
        <v>29.80969000000001</v>
      </c>
      <c r="I358" s="2">
        <v>4</v>
      </c>
      <c r="P358">
        <v>2</v>
      </c>
      <c r="Q358" t="str">
        <f t="shared" si="6"/>
        <v>14</v>
      </c>
    </row>
    <row r="359" spans="1:17" x14ac:dyDescent="0.25">
      <c r="A359">
        <v>358</v>
      </c>
      <c r="B359">
        <v>43.284939000000008</v>
      </c>
      <c r="C359" s="4">
        <v>1</v>
      </c>
      <c r="H359">
        <v>29.80969000000001</v>
      </c>
      <c r="I359" s="2">
        <v>4</v>
      </c>
      <c r="P359">
        <v>2</v>
      </c>
      <c r="Q359" t="str">
        <f t="shared" si="6"/>
        <v>14</v>
      </c>
    </row>
    <row r="360" spans="1:17" x14ac:dyDescent="0.25">
      <c r="A360">
        <v>359</v>
      </c>
      <c r="B360">
        <v>43.284939000000008</v>
      </c>
      <c r="C360" s="4">
        <v>1</v>
      </c>
      <c r="H360">
        <v>29.80969000000001</v>
      </c>
      <c r="I360" s="2">
        <v>4</v>
      </c>
      <c r="P360">
        <v>2</v>
      </c>
      <c r="Q360" t="str">
        <f t="shared" si="6"/>
        <v>14</v>
      </c>
    </row>
    <row r="361" spans="1:17" x14ac:dyDescent="0.25">
      <c r="A361">
        <v>360</v>
      </c>
      <c r="B361">
        <v>43.284939000000008</v>
      </c>
      <c r="C361" s="4">
        <v>1</v>
      </c>
      <c r="H361">
        <v>29.80969000000001</v>
      </c>
      <c r="I361" s="2">
        <v>4</v>
      </c>
      <c r="P361">
        <v>2</v>
      </c>
      <c r="Q361" t="str">
        <f t="shared" si="6"/>
        <v>14</v>
      </c>
    </row>
    <row r="362" spans="1:17" x14ac:dyDescent="0.25">
      <c r="A362">
        <v>361</v>
      </c>
      <c r="B362">
        <v>43.284939000000008</v>
      </c>
      <c r="C362" s="4">
        <v>1</v>
      </c>
      <c r="H362">
        <v>29.80969000000001</v>
      </c>
      <c r="I362" s="2">
        <v>4</v>
      </c>
      <c r="P362">
        <v>2</v>
      </c>
      <c r="Q362" t="str">
        <f t="shared" si="6"/>
        <v>14</v>
      </c>
    </row>
    <row r="363" spans="1:17" x14ac:dyDescent="0.25">
      <c r="A363">
        <v>362</v>
      </c>
      <c r="B363">
        <v>43.271599000000009</v>
      </c>
      <c r="C363" s="4">
        <v>1</v>
      </c>
      <c r="H363">
        <v>29.59986700000001</v>
      </c>
      <c r="I363" s="2">
        <v>4</v>
      </c>
      <c r="P363">
        <v>2</v>
      </c>
      <c r="Q363" t="str">
        <f t="shared" si="6"/>
        <v>14</v>
      </c>
    </row>
    <row r="364" spans="1:17" x14ac:dyDescent="0.25">
      <c r="A364">
        <v>363</v>
      </c>
      <c r="H364">
        <v>29.59986700000001</v>
      </c>
      <c r="I364" s="2">
        <v>4</v>
      </c>
      <c r="P364">
        <v>1</v>
      </c>
      <c r="Q364" t="str">
        <f t="shared" si="6"/>
        <v>4</v>
      </c>
    </row>
    <row r="365" spans="1:17" x14ac:dyDescent="0.25">
      <c r="A365">
        <v>364</v>
      </c>
      <c r="P365">
        <v>0</v>
      </c>
      <c r="Q365" t="str">
        <f t="shared" si="6"/>
        <v/>
      </c>
    </row>
    <row r="366" spans="1:17" x14ac:dyDescent="0.25">
      <c r="A366">
        <v>365</v>
      </c>
      <c r="D366">
        <v>55.009872000000009</v>
      </c>
      <c r="E366" s="3">
        <v>2</v>
      </c>
      <c r="P366">
        <v>1</v>
      </c>
      <c r="Q366" t="str">
        <f t="shared" si="6"/>
        <v>2</v>
      </c>
    </row>
    <row r="367" spans="1:17" x14ac:dyDescent="0.25">
      <c r="A367">
        <v>366</v>
      </c>
      <c r="D367">
        <v>55.113182000000009</v>
      </c>
      <c r="E367" s="3">
        <v>2</v>
      </c>
      <c r="F367">
        <v>42.201992000000011</v>
      </c>
      <c r="G367" s="5">
        <v>3</v>
      </c>
      <c r="P367">
        <v>2</v>
      </c>
      <c r="Q367" t="str">
        <f t="shared" si="6"/>
        <v>23</v>
      </c>
    </row>
    <row r="368" spans="1:17" x14ac:dyDescent="0.25">
      <c r="A368">
        <v>367</v>
      </c>
      <c r="D368">
        <v>55.113182000000009</v>
      </c>
      <c r="E368" s="3">
        <v>2</v>
      </c>
      <c r="F368">
        <v>42.536297000000012</v>
      </c>
      <c r="G368" s="5">
        <v>3</v>
      </c>
      <c r="P368">
        <v>2</v>
      </c>
      <c r="Q368" t="str">
        <f t="shared" si="6"/>
        <v>23</v>
      </c>
    </row>
    <row r="369" spans="1:17" x14ac:dyDescent="0.25">
      <c r="A369">
        <v>368</v>
      </c>
      <c r="D369">
        <v>55.113182000000009</v>
      </c>
      <c r="E369" s="3">
        <v>2</v>
      </c>
      <c r="F369">
        <v>42.536297000000012</v>
      </c>
      <c r="G369" s="5">
        <v>3</v>
      </c>
      <c r="P369">
        <v>2</v>
      </c>
      <c r="Q369" t="str">
        <f t="shared" si="6"/>
        <v>23</v>
      </c>
    </row>
    <row r="370" spans="1:17" x14ac:dyDescent="0.25">
      <c r="A370">
        <v>369</v>
      </c>
      <c r="D370">
        <v>55.113182000000009</v>
      </c>
      <c r="E370" s="3">
        <v>2</v>
      </c>
      <c r="F370">
        <v>42.536297000000012</v>
      </c>
      <c r="G370" s="5">
        <v>3</v>
      </c>
      <c r="P370">
        <v>2</v>
      </c>
      <c r="Q370" t="str">
        <f t="shared" si="6"/>
        <v>23</v>
      </c>
    </row>
    <row r="371" spans="1:17" x14ac:dyDescent="0.25">
      <c r="A371">
        <v>370</v>
      </c>
      <c r="D371">
        <v>55.113182000000009</v>
      </c>
      <c r="E371" s="3">
        <v>2</v>
      </c>
      <c r="F371">
        <v>42.536297000000012</v>
      </c>
      <c r="G371" s="5">
        <v>3</v>
      </c>
      <c r="P371">
        <v>2</v>
      </c>
      <c r="Q371" t="str">
        <f t="shared" si="6"/>
        <v>23</v>
      </c>
    </row>
    <row r="372" spans="1:17" x14ac:dyDescent="0.25">
      <c r="A372">
        <v>371</v>
      </c>
      <c r="D372">
        <v>55.113182000000009</v>
      </c>
      <c r="E372" s="3">
        <v>2</v>
      </c>
      <c r="F372">
        <v>42.536297000000012</v>
      </c>
      <c r="G372" s="5">
        <v>3</v>
      </c>
      <c r="P372">
        <v>2</v>
      </c>
      <c r="Q372" t="str">
        <f t="shared" si="6"/>
        <v>23</v>
      </c>
    </row>
    <row r="373" spans="1:17" x14ac:dyDescent="0.25">
      <c r="A373">
        <v>372</v>
      </c>
      <c r="D373">
        <v>55.113182000000009</v>
      </c>
      <c r="E373" s="3">
        <v>2</v>
      </c>
      <c r="F373">
        <v>42.536297000000012</v>
      </c>
      <c r="G373" s="5">
        <v>3</v>
      </c>
      <c r="P373">
        <v>2</v>
      </c>
      <c r="Q373" t="str">
        <f t="shared" si="6"/>
        <v>23</v>
      </c>
    </row>
    <row r="374" spans="1:17" x14ac:dyDescent="0.25">
      <c r="A374">
        <v>373</v>
      </c>
      <c r="D374">
        <v>55.113182000000009</v>
      </c>
      <c r="E374" s="3">
        <v>2</v>
      </c>
      <c r="F374">
        <v>42.536297000000012</v>
      </c>
      <c r="G374" s="5">
        <v>3</v>
      </c>
      <c r="P374">
        <v>2</v>
      </c>
      <c r="Q374" t="str">
        <f t="shared" si="6"/>
        <v>23</v>
      </c>
    </row>
    <row r="375" spans="1:17" x14ac:dyDescent="0.25">
      <c r="A375">
        <v>374</v>
      </c>
      <c r="D375">
        <v>55.113182000000009</v>
      </c>
      <c r="E375" s="3">
        <v>2</v>
      </c>
      <c r="F375">
        <v>42.536297000000012</v>
      </c>
      <c r="G375" s="5">
        <v>3</v>
      </c>
      <c r="P375">
        <v>2</v>
      </c>
      <c r="Q375" t="str">
        <f t="shared" si="6"/>
        <v>23</v>
      </c>
    </row>
    <row r="376" spans="1:17" x14ac:dyDescent="0.25">
      <c r="A376">
        <v>375</v>
      </c>
      <c r="D376">
        <v>55.009872000000009</v>
      </c>
      <c r="E376" s="3">
        <v>2</v>
      </c>
      <c r="F376">
        <v>42.536297000000012</v>
      </c>
      <c r="G376" s="5">
        <v>3</v>
      </c>
      <c r="P376">
        <v>2</v>
      </c>
      <c r="Q376" t="str">
        <f t="shared" si="6"/>
        <v>23</v>
      </c>
    </row>
    <row r="377" spans="1:17" x14ac:dyDescent="0.25">
      <c r="A377">
        <v>376</v>
      </c>
      <c r="F377">
        <v>42.536297000000012</v>
      </c>
      <c r="G377" s="5">
        <v>3</v>
      </c>
      <c r="P377">
        <v>1</v>
      </c>
      <c r="Q377" t="str">
        <f t="shared" si="6"/>
        <v>3</v>
      </c>
    </row>
    <row r="378" spans="1:17" x14ac:dyDescent="0.25">
      <c r="A378">
        <v>377</v>
      </c>
      <c r="F378">
        <v>42.201992000000011</v>
      </c>
      <c r="G378" s="5">
        <v>3</v>
      </c>
      <c r="H378">
        <v>53.037422000000007</v>
      </c>
      <c r="I378" s="2">
        <v>4</v>
      </c>
      <c r="P378">
        <v>2</v>
      </c>
      <c r="Q378" t="str">
        <f t="shared" si="6"/>
        <v>34</v>
      </c>
    </row>
    <row r="379" spans="1:17" x14ac:dyDescent="0.25">
      <c r="A379">
        <v>378</v>
      </c>
      <c r="B379">
        <v>65.595405</v>
      </c>
      <c r="C379" s="4">
        <v>1</v>
      </c>
      <c r="H379">
        <v>53.266559000000008</v>
      </c>
      <c r="I379" s="2">
        <v>4</v>
      </c>
      <c r="P379">
        <v>2</v>
      </c>
      <c r="Q379" t="str">
        <f t="shared" si="6"/>
        <v>14</v>
      </c>
    </row>
    <row r="380" spans="1:17" x14ac:dyDescent="0.25">
      <c r="A380">
        <v>379</v>
      </c>
      <c r="B380">
        <v>65.643822</v>
      </c>
      <c r="C380" s="4">
        <v>1</v>
      </c>
      <c r="H380">
        <v>53.266559000000008</v>
      </c>
      <c r="I380" s="2">
        <v>4</v>
      </c>
      <c r="P380">
        <v>2</v>
      </c>
      <c r="Q380" t="str">
        <f t="shared" si="6"/>
        <v>14</v>
      </c>
    </row>
    <row r="381" spans="1:17" x14ac:dyDescent="0.25">
      <c r="A381">
        <v>380</v>
      </c>
      <c r="B381">
        <v>65.643822</v>
      </c>
      <c r="C381" s="4">
        <v>1</v>
      </c>
      <c r="H381">
        <v>53.266559000000008</v>
      </c>
      <c r="I381" s="2">
        <v>4</v>
      </c>
      <c r="P381">
        <v>2</v>
      </c>
      <c r="Q381" t="str">
        <f t="shared" si="6"/>
        <v>14</v>
      </c>
    </row>
    <row r="382" spans="1:17" x14ac:dyDescent="0.25">
      <c r="A382">
        <v>381</v>
      </c>
      <c r="B382">
        <v>65.643822</v>
      </c>
      <c r="C382" s="4">
        <v>1</v>
      </c>
      <c r="H382">
        <v>53.266559000000008</v>
      </c>
      <c r="I382" s="2">
        <v>4</v>
      </c>
      <c r="P382">
        <v>2</v>
      </c>
      <c r="Q382" t="str">
        <f t="shared" si="6"/>
        <v>14</v>
      </c>
    </row>
    <row r="383" spans="1:17" x14ac:dyDescent="0.25">
      <c r="A383">
        <v>382</v>
      </c>
      <c r="B383">
        <v>65.643822</v>
      </c>
      <c r="C383" s="4">
        <v>1</v>
      </c>
      <c r="H383">
        <v>53.266559000000008</v>
      </c>
      <c r="I383" s="2">
        <v>4</v>
      </c>
      <c r="P383">
        <v>2</v>
      </c>
      <c r="Q383" t="str">
        <f t="shared" si="6"/>
        <v>14</v>
      </c>
    </row>
    <row r="384" spans="1:17" x14ac:dyDescent="0.25">
      <c r="A384">
        <v>383</v>
      </c>
      <c r="B384">
        <v>65.643822</v>
      </c>
      <c r="C384" s="4">
        <v>1</v>
      </c>
      <c r="H384">
        <v>53.266559000000008</v>
      </c>
      <c r="I384" s="2">
        <v>4</v>
      </c>
      <c r="P384">
        <v>2</v>
      </c>
      <c r="Q384" t="str">
        <f t="shared" si="6"/>
        <v>14</v>
      </c>
    </row>
    <row r="385" spans="1:17" x14ac:dyDescent="0.25">
      <c r="A385">
        <v>384</v>
      </c>
      <c r="B385">
        <v>65.643822</v>
      </c>
      <c r="C385" s="4">
        <v>1</v>
      </c>
      <c r="H385">
        <v>53.266559000000008</v>
      </c>
      <c r="I385" s="2">
        <v>4</v>
      </c>
      <c r="P385">
        <v>2</v>
      </c>
      <c r="Q385" t="str">
        <f t="shared" si="6"/>
        <v>14</v>
      </c>
    </row>
    <row r="386" spans="1:17" x14ac:dyDescent="0.25">
      <c r="A386">
        <v>385</v>
      </c>
      <c r="B386">
        <v>65.643822</v>
      </c>
      <c r="C386" s="4">
        <v>1</v>
      </c>
      <c r="H386">
        <v>53.266559000000008</v>
      </c>
      <c r="I386" s="2">
        <v>4</v>
      </c>
      <c r="P386">
        <v>2</v>
      </c>
      <c r="Q386" t="str">
        <f t="shared" ref="Q386:Q449" si="7">CONCATENATE(C386,E386,G386,I386)</f>
        <v>14</v>
      </c>
    </row>
    <row r="387" spans="1:17" x14ac:dyDescent="0.25">
      <c r="A387">
        <v>386</v>
      </c>
      <c r="B387">
        <v>65.643822</v>
      </c>
      <c r="C387" s="4">
        <v>1</v>
      </c>
      <c r="H387">
        <v>53.266559000000008</v>
      </c>
      <c r="I387" s="2">
        <v>4</v>
      </c>
      <c r="P387">
        <v>2</v>
      </c>
      <c r="Q387" t="str">
        <f t="shared" si="7"/>
        <v>14</v>
      </c>
    </row>
    <row r="388" spans="1:17" x14ac:dyDescent="0.25">
      <c r="A388">
        <v>387</v>
      </c>
      <c r="B388">
        <v>65.643822</v>
      </c>
      <c r="C388" s="4">
        <v>1</v>
      </c>
      <c r="H388">
        <v>53.266559000000008</v>
      </c>
      <c r="I388" s="2">
        <v>4</v>
      </c>
      <c r="P388">
        <v>2</v>
      </c>
      <c r="Q388" t="str">
        <f t="shared" si="7"/>
        <v>14</v>
      </c>
    </row>
    <row r="389" spans="1:17" x14ac:dyDescent="0.25">
      <c r="A389">
        <v>388</v>
      </c>
      <c r="B389">
        <v>65.595405</v>
      </c>
      <c r="C389" s="4">
        <v>1</v>
      </c>
      <c r="H389">
        <v>53.037422000000007</v>
      </c>
      <c r="I389" s="2">
        <v>4</v>
      </c>
      <c r="P389">
        <v>2</v>
      </c>
      <c r="Q389" t="str">
        <f t="shared" si="7"/>
        <v>14</v>
      </c>
    </row>
    <row r="390" spans="1:17" x14ac:dyDescent="0.25">
      <c r="A390">
        <v>389</v>
      </c>
      <c r="P390">
        <v>0</v>
      </c>
      <c r="Q390" t="str">
        <f t="shared" si="7"/>
        <v/>
      </c>
    </row>
    <row r="391" spans="1:17" x14ac:dyDescent="0.25">
      <c r="A391">
        <v>390</v>
      </c>
      <c r="P391">
        <v>0</v>
      </c>
      <c r="Q391" t="str">
        <f t="shared" si="7"/>
        <v/>
      </c>
    </row>
    <row r="392" spans="1:17" x14ac:dyDescent="0.25">
      <c r="A392">
        <v>391</v>
      </c>
      <c r="D392">
        <v>75.886886000000004</v>
      </c>
      <c r="E392" s="3">
        <v>2</v>
      </c>
      <c r="P392">
        <v>1</v>
      </c>
      <c r="Q392" t="str">
        <f t="shared" si="7"/>
        <v>2</v>
      </c>
    </row>
    <row r="393" spans="1:17" x14ac:dyDescent="0.25">
      <c r="A393">
        <v>392</v>
      </c>
      <c r="D393">
        <v>76.022469000000001</v>
      </c>
      <c r="E393" s="3">
        <v>2</v>
      </c>
      <c r="F393">
        <v>65.216865000000013</v>
      </c>
      <c r="G393" s="5">
        <v>3</v>
      </c>
      <c r="P393">
        <v>2</v>
      </c>
      <c r="Q393" t="str">
        <f t="shared" si="7"/>
        <v>23</v>
      </c>
    </row>
    <row r="394" spans="1:17" x14ac:dyDescent="0.25">
      <c r="A394">
        <v>393</v>
      </c>
      <c r="D394">
        <v>76.022469000000001</v>
      </c>
      <c r="E394" s="3">
        <v>2</v>
      </c>
      <c r="F394">
        <v>65.344387000000012</v>
      </c>
      <c r="G394" s="5">
        <v>3</v>
      </c>
      <c r="P394">
        <v>2</v>
      </c>
      <c r="Q394" t="str">
        <f t="shared" si="7"/>
        <v>23</v>
      </c>
    </row>
    <row r="395" spans="1:17" x14ac:dyDescent="0.25">
      <c r="A395">
        <v>394</v>
      </c>
      <c r="D395">
        <v>76.022469000000001</v>
      </c>
      <c r="E395" s="3">
        <v>2</v>
      </c>
      <c r="F395">
        <v>65.344387000000012</v>
      </c>
      <c r="G395" s="5">
        <v>3</v>
      </c>
      <c r="P395">
        <v>2</v>
      </c>
      <c r="Q395" t="str">
        <f t="shared" si="7"/>
        <v>23</v>
      </c>
    </row>
    <row r="396" spans="1:17" x14ac:dyDescent="0.25">
      <c r="A396">
        <v>395</v>
      </c>
      <c r="D396">
        <v>76.022469000000001</v>
      </c>
      <c r="E396" s="3">
        <v>2</v>
      </c>
      <c r="F396">
        <v>65.344387000000012</v>
      </c>
      <c r="G396" s="5">
        <v>3</v>
      </c>
      <c r="P396">
        <v>2</v>
      </c>
      <c r="Q396" t="str">
        <f t="shared" si="7"/>
        <v>23</v>
      </c>
    </row>
    <row r="397" spans="1:17" x14ac:dyDescent="0.25">
      <c r="A397">
        <v>396</v>
      </c>
      <c r="D397">
        <v>76.022469000000001</v>
      </c>
      <c r="E397" s="3">
        <v>2</v>
      </c>
      <c r="F397">
        <v>65.344387000000012</v>
      </c>
      <c r="G397" s="5">
        <v>3</v>
      </c>
      <c r="P397">
        <v>2</v>
      </c>
      <c r="Q397" t="str">
        <f t="shared" si="7"/>
        <v>23</v>
      </c>
    </row>
    <row r="398" spans="1:17" x14ac:dyDescent="0.25">
      <c r="A398">
        <v>397</v>
      </c>
      <c r="D398">
        <v>76.022469000000001</v>
      </c>
      <c r="E398" s="3">
        <v>2</v>
      </c>
      <c r="F398">
        <v>65.344387000000012</v>
      </c>
      <c r="G398" s="5">
        <v>3</v>
      </c>
      <c r="P398">
        <v>2</v>
      </c>
      <c r="Q398" t="str">
        <f t="shared" si="7"/>
        <v>23</v>
      </c>
    </row>
    <row r="399" spans="1:17" x14ac:dyDescent="0.25">
      <c r="A399">
        <v>398</v>
      </c>
      <c r="D399">
        <v>76.022469000000001</v>
      </c>
      <c r="E399" s="3">
        <v>2</v>
      </c>
      <c r="F399">
        <v>65.344387000000012</v>
      </c>
      <c r="G399" s="5">
        <v>3</v>
      </c>
      <c r="P399">
        <v>2</v>
      </c>
      <c r="Q399" t="str">
        <f t="shared" si="7"/>
        <v>23</v>
      </c>
    </row>
    <row r="400" spans="1:17" x14ac:dyDescent="0.25">
      <c r="A400">
        <v>399</v>
      </c>
      <c r="D400">
        <v>76.022469000000001</v>
      </c>
      <c r="E400" s="3">
        <v>2</v>
      </c>
      <c r="F400">
        <v>65.344387000000012</v>
      </c>
      <c r="G400" s="5">
        <v>3</v>
      </c>
      <c r="P400">
        <v>2</v>
      </c>
      <c r="Q400" t="str">
        <f t="shared" si="7"/>
        <v>23</v>
      </c>
    </row>
    <row r="401" spans="1:17" x14ac:dyDescent="0.25">
      <c r="A401">
        <v>400</v>
      </c>
      <c r="D401">
        <v>76.022469000000001</v>
      </c>
      <c r="E401" s="3">
        <v>2</v>
      </c>
      <c r="F401">
        <v>65.344387000000012</v>
      </c>
      <c r="G401" s="5">
        <v>3</v>
      </c>
      <c r="P401">
        <v>2</v>
      </c>
      <c r="Q401" t="str">
        <f t="shared" si="7"/>
        <v>23</v>
      </c>
    </row>
    <row r="402" spans="1:17" x14ac:dyDescent="0.25">
      <c r="A402">
        <v>401</v>
      </c>
      <c r="D402">
        <v>75.886886000000004</v>
      </c>
      <c r="E402" s="3">
        <v>2</v>
      </c>
      <c r="F402">
        <v>65.344387000000012</v>
      </c>
      <c r="G402" s="5">
        <v>3</v>
      </c>
      <c r="P402">
        <v>2</v>
      </c>
      <c r="Q402" t="str">
        <f t="shared" si="7"/>
        <v>23</v>
      </c>
    </row>
    <row r="403" spans="1:17" x14ac:dyDescent="0.25">
      <c r="A403">
        <v>402</v>
      </c>
      <c r="F403">
        <v>65.344387000000012</v>
      </c>
      <c r="G403" s="5">
        <v>3</v>
      </c>
      <c r="P403">
        <v>1</v>
      </c>
      <c r="Q403" t="str">
        <f t="shared" si="7"/>
        <v>3</v>
      </c>
    </row>
    <row r="404" spans="1:17" x14ac:dyDescent="0.25">
      <c r="A404">
        <v>403</v>
      </c>
      <c r="B404">
        <v>84.387871000000004</v>
      </c>
      <c r="C404" s="4">
        <v>1</v>
      </c>
      <c r="F404">
        <v>65.216865000000013</v>
      </c>
      <c r="G404" s="5">
        <v>3</v>
      </c>
      <c r="H404">
        <v>74.453001</v>
      </c>
      <c r="I404" s="2">
        <v>4</v>
      </c>
      <c r="P404">
        <v>3</v>
      </c>
      <c r="Q404" t="str">
        <f t="shared" si="7"/>
        <v>134</v>
      </c>
    </row>
    <row r="405" spans="1:17" x14ac:dyDescent="0.25">
      <c r="A405">
        <v>404</v>
      </c>
      <c r="B405">
        <v>84.475149000000016</v>
      </c>
      <c r="C405" s="4">
        <v>1</v>
      </c>
      <c r="H405">
        <v>74.638421000000008</v>
      </c>
      <c r="I405" s="2">
        <v>4</v>
      </c>
      <c r="P405">
        <v>2</v>
      </c>
      <c r="Q405" t="str">
        <f t="shared" si="7"/>
        <v>14</v>
      </c>
    </row>
    <row r="406" spans="1:17" x14ac:dyDescent="0.25">
      <c r="A406">
        <v>405</v>
      </c>
      <c r="B406">
        <v>84.475149000000016</v>
      </c>
      <c r="C406" s="4">
        <v>1</v>
      </c>
      <c r="H406">
        <v>74.638421000000008</v>
      </c>
      <c r="I406" s="2">
        <v>4</v>
      </c>
      <c r="P406">
        <v>2</v>
      </c>
      <c r="Q406" t="str">
        <f t="shared" si="7"/>
        <v>14</v>
      </c>
    </row>
    <row r="407" spans="1:17" x14ac:dyDescent="0.25">
      <c r="A407">
        <v>406</v>
      </c>
      <c r="B407">
        <v>84.475149000000016</v>
      </c>
      <c r="C407" s="4">
        <v>1</v>
      </c>
      <c r="H407">
        <v>74.638421000000008</v>
      </c>
      <c r="I407" s="2">
        <v>4</v>
      </c>
      <c r="P407">
        <v>2</v>
      </c>
      <c r="Q407" t="str">
        <f t="shared" si="7"/>
        <v>14</v>
      </c>
    </row>
    <row r="408" spans="1:17" x14ac:dyDescent="0.25">
      <c r="A408">
        <v>407</v>
      </c>
      <c r="B408">
        <v>84.475149000000016</v>
      </c>
      <c r="C408" s="4">
        <v>1</v>
      </c>
      <c r="H408">
        <v>74.638421000000008</v>
      </c>
      <c r="I408" s="2">
        <v>4</v>
      </c>
      <c r="P408">
        <v>2</v>
      </c>
      <c r="Q408" t="str">
        <f t="shared" si="7"/>
        <v>14</v>
      </c>
    </row>
    <row r="409" spans="1:17" x14ac:dyDescent="0.25">
      <c r="A409">
        <v>408</v>
      </c>
      <c r="B409">
        <v>84.475149000000016</v>
      </c>
      <c r="C409" s="4">
        <v>1</v>
      </c>
      <c r="H409">
        <v>74.638421000000008</v>
      </c>
      <c r="I409" s="2">
        <v>4</v>
      </c>
      <c r="P409">
        <v>2</v>
      </c>
      <c r="Q409" t="str">
        <f t="shared" si="7"/>
        <v>14</v>
      </c>
    </row>
    <row r="410" spans="1:17" x14ac:dyDescent="0.25">
      <c r="A410">
        <v>409</v>
      </c>
      <c r="B410">
        <v>84.475149000000016</v>
      </c>
      <c r="C410" s="4">
        <v>1</v>
      </c>
      <c r="H410">
        <v>74.638421000000008</v>
      </c>
      <c r="I410" s="2">
        <v>4</v>
      </c>
      <c r="P410">
        <v>2</v>
      </c>
      <c r="Q410" t="str">
        <f t="shared" si="7"/>
        <v>14</v>
      </c>
    </row>
    <row r="411" spans="1:17" x14ac:dyDescent="0.25">
      <c r="A411">
        <v>410</v>
      </c>
      <c r="B411">
        <v>84.475149000000016</v>
      </c>
      <c r="C411" s="4">
        <v>1</v>
      </c>
      <c r="H411">
        <v>74.638421000000008</v>
      </c>
      <c r="I411" s="2">
        <v>4</v>
      </c>
      <c r="P411">
        <v>2</v>
      </c>
      <c r="Q411" t="str">
        <f t="shared" si="7"/>
        <v>14</v>
      </c>
    </row>
    <row r="412" spans="1:17" x14ac:dyDescent="0.25">
      <c r="A412">
        <v>411</v>
      </c>
      <c r="B412">
        <v>84.475149000000016</v>
      </c>
      <c r="C412" s="4">
        <v>1</v>
      </c>
      <c r="H412">
        <v>74.638421000000008</v>
      </c>
      <c r="I412" s="2">
        <v>4</v>
      </c>
      <c r="P412">
        <v>2</v>
      </c>
      <c r="Q412" t="str">
        <f t="shared" si="7"/>
        <v>14</v>
      </c>
    </row>
    <row r="413" spans="1:17" x14ac:dyDescent="0.25">
      <c r="A413">
        <v>412</v>
      </c>
      <c r="B413">
        <v>84.475149000000016</v>
      </c>
      <c r="C413" s="4">
        <v>1</v>
      </c>
      <c r="H413">
        <v>74.638421000000008</v>
      </c>
      <c r="I413" s="2">
        <v>4</v>
      </c>
      <c r="P413">
        <v>2</v>
      </c>
      <c r="Q413" t="str">
        <f t="shared" si="7"/>
        <v>14</v>
      </c>
    </row>
    <row r="414" spans="1:17" x14ac:dyDescent="0.25">
      <c r="A414">
        <v>413</v>
      </c>
      <c r="B414">
        <v>84.475149000000016</v>
      </c>
      <c r="C414" s="4">
        <v>1</v>
      </c>
      <c r="H414">
        <v>74.638421000000008</v>
      </c>
      <c r="I414" s="2">
        <v>4</v>
      </c>
      <c r="P414">
        <v>2</v>
      </c>
      <c r="Q414" t="str">
        <f t="shared" si="7"/>
        <v>14</v>
      </c>
    </row>
    <row r="415" spans="1:17" x14ac:dyDescent="0.25">
      <c r="A415">
        <v>414</v>
      </c>
      <c r="B415">
        <v>84.387871000000004</v>
      </c>
      <c r="C415" s="4">
        <v>1</v>
      </c>
      <c r="H415">
        <v>74.453001</v>
      </c>
      <c r="I415" s="2">
        <v>4</v>
      </c>
      <c r="P415">
        <v>2</v>
      </c>
      <c r="Q415" t="str">
        <f t="shared" si="7"/>
        <v>14</v>
      </c>
    </row>
    <row r="416" spans="1:17" x14ac:dyDescent="0.25">
      <c r="A416">
        <v>415</v>
      </c>
      <c r="H416">
        <v>74.453001</v>
      </c>
      <c r="I416" s="2">
        <v>4</v>
      </c>
      <c r="P416">
        <v>1</v>
      </c>
      <c r="Q416" t="str">
        <f t="shared" si="7"/>
        <v>4</v>
      </c>
    </row>
    <row r="417" spans="1:17" x14ac:dyDescent="0.25">
      <c r="A417">
        <v>416</v>
      </c>
      <c r="P417">
        <v>0</v>
      </c>
      <c r="Q417" t="str">
        <f t="shared" si="7"/>
        <v/>
      </c>
    </row>
    <row r="418" spans="1:17" x14ac:dyDescent="0.25">
      <c r="A418">
        <v>417</v>
      </c>
      <c r="D418">
        <v>95.515759000000003</v>
      </c>
      <c r="E418" s="3">
        <v>2</v>
      </c>
      <c r="P418">
        <v>1</v>
      </c>
      <c r="Q418" t="str">
        <f t="shared" si="7"/>
        <v>2</v>
      </c>
    </row>
    <row r="419" spans="1:17" x14ac:dyDescent="0.25">
      <c r="A419">
        <v>418</v>
      </c>
      <c r="D419">
        <v>95.597069000000005</v>
      </c>
      <c r="E419" s="3">
        <v>2</v>
      </c>
      <c r="F419">
        <v>84.229180000000014</v>
      </c>
      <c r="G419" s="5">
        <v>3</v>
      </c>
      <c r="P419">
        <v>2</v>
      </c>
      <c r="Q419" t="str">
        <f t="shared" si="7"/>
        <v>23</v>
      </c>
    </row>
    <row r="420" spans="1:17" x14ac:dyDescent="0.25">
      <c r="A420">
        <v>419</v>
      </c>
      <c r="D420">
        <v>95.597069000000005</v>
      </c>
      <c r="E420" s="3">
        <v>2</v>
      </c>
      <c r="F420">
        <v>84.376291000000009</v>
      </c>
      <c r="G420" s="5">
        <v>3</v>
      </c>
      <c r="P420">
        <v>2</v>
      </c>
      <c r="Q420" t="str">
        <f t="shared" si="7"/>
        <v>23</v>
      </c>
    </row>
    <row r="421" spans="1:17" x14ac:dyDescent="0.25">
      <c r="A421">
        <v>420</v>
      </c>
      <c r="D421">
        <v>95.597069000000005</v>
      </c>
      <c r="E421" s="3">
        <v>2</v>
      </c>
      <c r="F421">
        <v>84.376291000000009</v>
      </c>
      <c r="G421" s="5">
        <v>3</v>
      </c>
      <c r="P421">
        <v>2</v>
      </c>
      <c r="Q421" t="str">
        <f t="shared" si="7"/>
        <v>23</v>
      </c>
    </row>
    <row r="422" spans="1:17" x14ac:dyDescent="0.25">
      <c r="A422">
        <v>421</v>
      </c>
      <c r="D422">
        <v>95.597069000000005</v>
      </c>
      <c r="E422" s="3">
        <v>2</v>
      </c>
      <c r="F422">
        <v>84.376291000000009</v>
      </c>
      <c r="G422" s="5">
        <v>3</v>
      </c>
      <c r="P422">
        <v>2</v>
      </c>
      <c r="Q422" t="str">
        <f t="shared" si="7"/>
        <v>23</v>
      </c>
    </row>
    <row r="423" spans="1:17" x14ac:dyDescent="0.25">
      <c r="A423">
        <v>422</v>
      </c>
      <c r="D423">
        <v>95.597069000000005</v>
      </c>
      <c r="E423" s="3">
        <v>2</v>
      </c>
      <c r="F423">
        <v>84.376291000000009</v>
      </c>
      <c r="G423" s="5">
        <v>3</v>
      </c>
      <c r="P423">
        <v>2</v>
      </c>
      <c r="Q423" t="str">
        <f t="shared" si="7"/>
        <v>23</v>
      </c>
    </row>
    <row r="424" spans="1:17" x14ac:dyDescent="0.25">
      <c r="A424">
        <v>423</v>
      </c>
      <c r="D424">
        <v>95.597069000000005</v>
      </c>
      <c r="E424" s="3">
        <v>2</v>
      </c>
      <c r="F424">
        <v>84.376291000000009</v>
      </c>
      <c r="G424" s="5">
        <v>3</v>
      </c>
      <c r="P424">
        <v>2</v>
      </c>
      <c r="Q424" t="str">
        <f t="shared" si="7"/>
        <v>23</v>
      </c>
    </row>
    <row r="425" spans="1:17" x14ac:dyDescent="0.25">
      <c r="A425">
        <v>424</v>
      </c>
      <c r="D425">
        <v>95.597069000000005</v>
      </c>
      <c r="E425" s="3">
        <v>2</v>
      </c>
      <c r="F425">
        <v>84.376291000000009</v>
      </c>
      <c r="G425" s="5">
        <v>3</v>
      </c>
      <c r="P425">
        <v>2</v>
      </c>
      <c r="Q425" t="str">
        <f t="shared" si="7"/>
        <v>23</v>
      </c>
    </row>
    <row r="426" spans="1:17" x14ac:dyDescent="0.25">
      <c r="A426">
        <v>425</v>
      </c>
      <c r="D426">
        <v>95.597069000000005</v>
      </c>
      <c r="E426" s="3">
        <v>2</v>
      </c>
      <c r="F426">
        <v>84.376291000000009</v>
      </c>
      <c r="G426" s="5">
        <v>3</v>
      </c>
      <c r="P426">
        <v>2</v>
      </c>
      <c r="Q426" t="str">
        <f t="shared" si="7"/>
        <v>23</v>
      </c>
    </row>
    <row r="427" spans="1:17" x14ac:dyDescent="0.25">
      <c r="A427">
        <v>426</v>
      </c>
      <c r="D427">
        <v>95.597069000000005</v>
      </c>
      <c r="E427" s="3">
        <v>2</v>
      </c>
      <c r="F427">
        <v>84.376291000000009</v>
      </c>
      <c r="G427" s="5">
        <v>3</v>
      </c>
      <c r="P427">
        <v>2</v>
      </c>
      <c r="Q427" t="str">
        <f t="shared" si="7"/>
        <v>23</v>
      </c>
    </row>
    <row r="428" spans="1:17" x14ac:dyDescent="0.25">
      <c r="A428">
        <v>427</v>
      </c>
      <c r="D428">
        <v>95.597069000000005</v>
      </c>
      <c r="E428" s="3">
        <v>2</v>
      </c>
      <c r="F428">
        <v>84.376291000000009</v>
      </c>
      <c r="G428" s="5">
        <v>3</v>
      </c>
      <c r="P428">
        <v>2</v>
      </c>
      <c r="Q428" t="str">
        <f t="shared" si="7"/>
        <v>23</v>
      </c>
    </row>
    <row r="429" spans="1:17" x14ac:dyDescent="0.25">
      <c r="A429">
        <v>428</v>
      </c>
      <c r="D429">
        <v>95.515759000000003</v>
      </c>
      <c r="E429" s="3">
        <v>2</v>
      </c>
      <c r="F429">
        <v>84.376291000000009</v>
      </c>
      <c r="G429" s="5">
        <v>3</v>
      </c>
      <c r="P429">
        <v>2</v>
      </c>
      <c r="Q429" t="str">
        <f t="shared" si="7"/>
        <v>23</v>
      </c>
    </row>
    <row r="430" spans="1:17" x14ac:dyDescent="0.25">
      <c r="A430">
        <v>429</v>
      </c>
      <c r="F430">
        <v>84.229180000000014</v>
      </c>
      <c r="G430" s="5">
        <v>3</v>
      </c>
      <c r="H430">
        <v>93.289284000000009</v>
      </c>
      <c r="I430" s="2">
        <v>4</v>
      </c>
      <c r="P430">
        <v>2</v>
      </c>
      <c r="Q430" t="str">
        <f t="shared" si="7"/>
        <v>34</v>
      </c>
    </row>
    <row r="431" spans="1:17" x14ac:dyDescent="0.25">
      <c r="A431">
        <v>430</v>
      </c>
      <c r="B431">
        <v>106.616049</v>
      </c>
      <c r="C431" s="4">
        <v>1</v>
      </c>
      <c r="H431">
        <v>93.471541000000002</v>
      </c>
      <c r="I431" s="2">
        <v>4</v>
      </c>
      <c r="P431">
        <v>2</v>
      </c>
      <c r="Q431" t="str">
        <f t="shared" si="7"/>
        <v>14</v>
      </c>
    </row>
    <row r="432" spans="1:17" x14ac:dyDescent="0.25">
      <c r="A432">
        <v>431</v>
      </c>
      <c r="B432">
        <v>106.66955800000001</v>
      </c>
      <c r="C432" s="4">
        <v>1</v>
      </c>
      <c r="H432">
        <v>93.471541000000002</v>
      </c>
      <c r="I432" s="2">
        <v>4</v>
      </c>
      <c r="P432">
        <v>2</v>
      </c>
      <c r="Q432" t="str">
        <f t="shared" si="7"/>
        <v>14</v>
      </c>
    </row>
    <row r="433" spans="1:17" x14ac:dyDescent="0.25">
      <c r="A433">
        <v>432</v>
      </c>
      <c r="B433">
        <v>106.66955800000001</v>
      </c>
      <c r="C433" s="4">
        <v>1</v>
      </c>
      <c r="H433">
        <v>93.471541000000002</v>
      </c>
      <c r="I433" s="2">
        <v>4</v>
      </c>
      <c r="P433">
        <v>2</v>
      </c>
      <c r="Q433" t="str">
        <f t="shared" si="7"/>
        <v>14</v>
      </c>
    </row>
    <row r="434" spans="1:17" x14ac:dyDescent="0.25">
      <c r="A434">
        <v>433</v>
      </c>
      <c r="B434">
        <v>106.66955800000001</v>
      </c>
      <c r="C434" s="4">
        <v>1</v>
      </c>
      <c r="H434">
        <v>93.471541000000002</v>
      </c>
      <c r="I434" s="2">
        <v>4</v>
      </c>
      <c r="P434">
        <v>2</v>
      </c>
      <c r="Q434" t="str">
        <f t="shared" si="7"/>
        <v>14</v>
      </c>
    </row>
    <row r="435" spans="1:17" x14ac:dyDescent="0.25">
      <c r="A435">
        <v>434</v>
      </c>
      <c r="B435">
        <v>106.66955800000001</v>
      </c>
      <c r="C435" s="4">
        <v>1</v>
      </c>
      <c r="H435">
        <v>93.471541000000002</v>
      </c>
      <c r="I435" s="2">
        <v>4</v>
      </c>
      <c r="P435">
        <v>2</v>
      </c>
      <c r="Q435" t="str">
        <f t="shared" si="7"/>
        <v>14</v>
      </c>
    </row>
    <row r="436" spans="1:17" x14ac:dyDescent="0.25">
      <c r="A436">
        <v>435</v>
      </c>
      <c r="B436">
        <v>106.66955800000001</v>
      </c>
      <c r="C436" s="4">
        <v>1</v>
      </c>
      <c r="H436">
        <v>93.471541000000002</v>
      </c>
      <c r="I436" s="2">
        <v>4</v>
      </c>
      <c r="P436">
        <v>2</v>
      </c>
      <c r="Q436" t="str">
        <f t="shared" si="7"/>
        <v>14</v>
      </c>
    </row>
    <row r="437" spans="1:17" x14ac:dyDescent="0.25">
      <c r="A437">
        <v>436</v>
      </c>
      <c r="B437">
        <v>106.66955800000001</v>
      </c>
      <c r="C437" s="4">
        <v>1</v>
      </c>
      <c r="H437">
        <v>93.471541000000002</v>
      </c>
      <c r="I437" s="2">
        <v>4</v>
      </c>
      <c r="P437">
        <v>2</v>
      </c>
      <c r="Q437" t="str">
        <f t="shared" si="7"/>
        <v>14</v>
      </c>
    </row>
    <row r="438" spans="1:17" x14ac:dyDescent="0.25">
      <c r="A438">
        <v>437</v>
      </c>
      <c r="B438">
        <v>106.66955800000001</v>
      </c>
      <c r="C438" s="4">
        <v>1</v>
      </c>
      <c r="H438">
        <v>93.471541000000002</v>
      </c>
      <c r="I438" s="2">
        <v>4</v>
      </c>
      <c r="P438">
        <v>2</v>
      </c>
      <c r="Q438" t="str">
        <f t="shared" si="7"/>
        <v>14</v>
      </c>
    </row>
    <row r="439" spans="1:17" x14ac:dyDescent="0.25">
      <c r="A439">
        <v>438</v>
      </c>
      <c r="B439">
        <v>106.66955800000001</v>
      </c>
      <c r="C439" s="4">
        <v>1</v>
      </c>
      <c r="H439">
        <v>93.471541000000002</v>
      </c>
      <c r="I439" s="2">
        <v>4</v>
      </c>
      <c r="P439">
        <v>2</v>
      </c>
      <c r="Q439" t="str">
        <f t="shared" si="7"/>
        <v>14</v>
      </c>
    </row>
    <row r="440" spans="1:17" x14ac:dyDescent="0.25">
      <c r="A440">
        <v>439</v>
      </c>
      <c r="B440">
        <v>106.66955800000001</v>
      </c>
      <c r="C440" s="4">
        <v>1</v>
      </c>
      <c r="H440">
        <v>93.471541000000002</v>
      </c>
      <c r="I440" s="2">
        <v>4</v>
      </c>
      <c r="P440">
        <v>2</v>
      </c>
      <c r="Q440" t="str">
        <f t="shared" si="7"/>
        <v>14</v>
      </c>
    </row>
    <row r="441" spans="1:17" x14ac:dyDescent="0.25">
      <c r="A441">
        <v>440</v>
      </c>
      <c r="B441">
        <v>106.616049</v>
      </c>
      <c r="C441" s="4">
        <v>1</v>
      </c>
      <c r="H441">
        <v>93.471541000000002</v>
      </c>
      <c r="I441" s="2">
        <v>4</v>
      </c>
      <c r="P441">
        <v>2</v>
      </c>
      <c r="Q441" t="str">
        <f t="shared" si="7"/>
        <v>14</v>
      </c>
    </row>
    <row r="442" spans="1:17" x14ac:dyDescent="0.25">
      <c r="A442">
        <v>441</v>
      </c>
      <c r="H442">
        <v>93.289284000000009</v>
      </c>
      <c r="I442" s="2">
        <v>4</v>
      </c>
      <c r="P442">
        <v>1</v>
      </c>
      <c r="Q442" t="str">
        <f t="shared" si="7"/>
        <v>4</v>
      </c>
    </row>
    <row r="443" spans="1:17" x14ac:dyDescent="0.25">
      <c r="A443">
        <v>442</v>
      </c>
      <c r="P443">
        <v>0</v>
      </c>
      <c r="Q443" t="str">
        <f t="shared" si="7"/>
        <v/>
      </c>
    </row>
    <row r="444" spans="1:17" x14ac:dyDescent="0.25">
      <c r="A444">
        <v>443</v>
      </c>
      <c r="D444">
        <v>118.80789800000001</v>
      </c>
      <c r="E444" s="3">
        <v>2</v>
      </c>
      <c r="P444">
        <v>1</v>
      </c>
      <c r="Q444" t="str">
        <f t="shared" si="7"/>
        <v>2</v>
      </c>
    </row>
    <row r="445" spans="1:17" x14ac:dyDescent="0.25">
      <c r="A445">
        <v>444</v>
      </c>
      <c r="D445">
        <v>118.829477</v>
      </c>
      <c r="E445" s="3">
        <v>2</v>
      </c>
      <c r="P445">
        <v>1</v>
      </c>
      <c r="Q445" t="str">
        <f t="shared" si="7"/>
        <v>2</v>
      </c>
    </row>
    <row r="446" spans="1:17" x14ac:dyDescent="0.25">
      <c r="A446">
        <v>445</v>
      </c>
      <c r="D446">
        <v>118.829477</v>
      </c>
      <c r="E446" s="3">
        <v>2</v>
      </c>
      <c r="F446">
        <v>106.55055100000001</v>
      </c>
      <c r="G446" s="5">
        <v>3</v>
      </c>
      <c r="P446">
        <v>2</v>
      </c>
      <c r="Q446" t="str">
        <f t="shared" si="7"/>
        <v>23</v>
      </c>
    </row>
    <row r="447" spans="1:17" x14ac:dyDescent="0.25">
      <c r="A447">
        <v>446</v>
      </c>
      <c r="D447">
        <v>118.829477</v>
      </c>
      <c r="E447" s="3">
        <v>2</v>
      </c>
      <c r="F447">
        <v>106.81784300000001</v>
      </c>
      <c r="G447" s="5">
        <v>3</v>
      </c>
      <c r="P447">
        <v>2</v>
      </c>
      <c r="Q447" t="str">
        <f t="shared" si="7"/>
        <v>23</v>
      </c>
    </row>
    <row r="448" spans="1:17" x14ac:dyDescent="0.25">
      <c r="A448">
        <v>447</v>
      </c>
      <c r="D448">
        <v>118.829477</v>
      </c>
      <c r="E448" s="3">
        <v>2</v>
      </c>
      <c r="F448">
        <v>106.81784300000001</v>
      </c>
      <c r="G448" s="5">
        <v>3</v>
      </c>
      <c r="P448">
        <v>2</v>
      </c>
      <c r="Q448" t="str">
        <f t="shared" si="7"/>
        <v>23</v>
      </c>
    </row>
    <row r="449" spans="1:17" x14ac:dyDescent="0.25">
      <c r="A449">
        <v>448</v>
      </c>
      <c r="D449">
        <v>118.829477</v>
      </c>
      <c r="E449" s="3">
        <v>2</v>
      </c>
      <c r="F449">
        <v>106.81784300000001</v>
      </c>
      <c r="G449" s="5">
        <v>3</v>
      </c>
      <c r="P449">
        <v>2</v>
      </c>
      <c r="Q449" t="str">
        <f t="shared" si="7"/>
        <v>23</v>
      </c>
    </row>
    <row r="450" spans="1:17" x14ac:dyDescent="0.25">
      <c r="A450">
        <v>449</v>
      </c>
      <c r="D450">
        <v>118.829477</v>
      </c>
      <c r="E450" s="3">
        <v>2</v>
      </c>
      <c r="F450">
        <v>106.81784300000001</v>
      </c>
      <c r="G450" s="5">
        <v>3</v>
      </c>
      <c r="P450">
        <v>2</v>
      </c>
      <c r="Q450" t="str">
        <f t="shared" ref="Q450:Q513" si="8">CONCATENATE(C450,E450,G450,I450)</f>
        <v>23</v>
      </c>
    </row>
    <row r="451" spans="1:17" x14ac:dyDescent="0.25">
      <c r="A451">
        <v>450</v>
      </c>
      <c r="D451">
        <v>118.829477</v>
      </c>
      <c r="E451" s="3">
        <v>2</v>
      </c>
      <c r="F451">
        <v>106.81784300000001</v>
      </c>
      <c r="G451" s="5">
        <v>3</v>
      </c>
      <c r="P451">
        <v>2</v>
      </c>
      <c r="Q451" t="str">
        <f t="shared" si="8"/>
        <v>23</v>
      </c>
    </row>
    <row r="452" spans="1:17" x14ac:dyDescent="0.25">
      <c r="A452">
        <v>451</v>
      </c>
      <c r="D452">
        <v>118.829477</v>
      </c>
      <c r="E452" s="3">
        <v>2</v>
      </c>
      <c r="F452">
        <v>106.81784300000001</v>
      </c>
      <c r="G452" s="5">
        <v>3</v>
      </c>
      <c r="P452">
        <v>2</v>
      </c>
      <c r="Q452" t="str">
        <f t="shared" si="8"/>
        <v>23</v>
      </c>
    </row>
    <row r="453" spans="1:17" x14ac:dyDescent="0.25">
      <c r="A453">
        <v>452</v>
      </c>
      <c r="D453">
        <v>118.829477</v>
      </c>
      <c r="E453" s="3">
        <v>2</v>
      </c>
      <c r="F453">
        <v>106.81784300000001</v>
      </c>
      <c r="G453" s="5">
        <v>3</v>
      </c>
      <c r="P453">
        <v>2</v>
      </c>
      <c r="Q453" t="str">
        <f t="shared" si="8"/>
        <v>23</v>
      </c>
    </row>
    <row r="454" spans="1:17" x14ac:dyDescent="0.25">
      <c r="A454">
        <v>453</v>
      </c>
      <c r="D454">
        <v>118.80789800000001</v>
      </c>
      <c r="E454" s="3">
        <v>2</v>
      </c>
      <c r="F454">
        <v>106.81784300000001</v>
      </c>
      <c r="G454" s="5">
        <v>3</v>
      </c>
      <c r="P454">
        <v>2</v>
      </c>
      <c r="Q454" t="str">
        <f t="shared" si="8"/>
        <v>23</v>
      </c>
    </row>
    <row r="455" spans="1:17" x14ac:dyDescent="0.25">
      <c r="A455">
        <v>454</v>
      </c>
      <c r="F455">
        <v>106.55055100000001</v>
      </c>
      <c r="G455" s="5">
        <v>3</v>
      </c>
      <c r="H455">
        <v>116.837084</v>
      </c>
      <c r="I455" s="2">
        <v>4</v>
      </c>
      <c r="P455">
        <v>2</v>
      </c>
      <c r="Q455" t="str">
        <f t="shared" si="8"/>
        <v>34</v>
      </c>
    </row>
    <row r="456" spans="1:17" x14ac:dyDescent="0.25">
      <c r="A456">
        <v>455</v>
      </c>
      <c r="F456">
        <v>106.55055100000001</v>
      </c>
      <c r="G456" s="5">
        <v>3</v>
      </c>
      <c r="H456">
        <v>116.951143</v>
      </c>
      <c r="I456" s="2">
        <v>4</v>
      </c>
      <c r="P456">
        <v>2</v>
      </c>
      <c r="Q456" t="str">
        <f t="shared" si="8"/>
        <v>34</v>
      </c>
    </row>
    <row r="457" spans="1:17" x14ac:dyDescent="0.25">
      <c r="A457">
        <v>456</v>
      </c>
      <c r="B457">
        <v>129.781992</v>
      </c>
      <c r="C457" s="4">
        <v>1</v>
      </c>
      <c r="H457">
        <v>116.951143</v>
      </c>
      <c r="I457" s="2">
        <v>4</v>
      </c>
      <c r="P457">
        <v>2</v>
      </c>
      <c r="Q457" t="str">
        <f t="shared" si="8"/>
        <v>14</v>
      </c>
    </row>
    <row r="458" spans="1:17" x14ac:dyDescent="0.25">
      <c r="A458">
        <v>457</v>
      </c>
      <c r="B458">
        <v>129.85253299999999</v>
      </c>
      <c r="C458" s="4">
        <v>1</v>
      </c>
      <c r="H458">
        <v>116.951143</v>
      </c>
      <c r="I458" s="2">
        <v>4</v>
      </c>
      <c r="P458">
        <v>2</v>
      </c>
      <c r="Q458" t="str">
        <f t="shared" si="8"/>
        <v>14</v>
      </c>
    </row>
    <row r="459" spans="1:17" x14ac:dyDescent="0.25">
      <c r="A459">
        <v>458</v>
      </c>
      <c r="B459">
        <v>129.85253299999999</v>
      </c>
      <c r="C459" s="4">
        <v>1</v>
      </c>
      <c r="H459">
        <v>116.951143</v>
      </c>
      <c r="I459" s="2">
        <v>4</v>
      </c>
      <c r="P459">
        <v>2</v>
      </c>
      <c r="Q459" t="str">
        <f t="shared" si="8"/>
        <v>14</v>
      </c>
    </row>
    <row r="460" spans="1:17" x14ac:dyDescent="0.25">
      <c r="A460">
        <v>459</v>
      </c>
      <c r="B460">
        <v>129.85253299999999</v>
      </c>
      <c r="C460" s="4">
        <v>1</v>
      </c>
      <c r="H460">
        <v>116.951143</v>
      </c>
      <c r="I460" s="2">
        <v>4</v>
      </c>
      <c r="P460">
        <v>2</v>
      </c>
      <c r="Q460" t="str">
        <f t="shared" si="8"/>
        <v>14</v>
      </c>
    </row>
    <row r="461" spans="1:17" x14ac:dyDescent="0.25">
      <c r="A461">
        <v>460</v>
      </c>
      <c r="B461">
        <v>129.85253299999999</v>
      </c>
      <c r="C461" s="4">
        <v>1</v>
      </c>
      <c r="H461">
        <v>116.951143</v>
      </c>
      <c r="I461" s="2">
        <v>4</v>
      </c>
      <c r="P461">
        <v>2</v>
      </c>
      <c r="Q461" t="str">
        <f t="shared" si="8"/>
        <v>14</v>
      </c>
    </row>
    <row r="462" spans="1:17" x14ac:dyDescent="0.25">
      <c r="A462">
        <v>461</v>
      </c>
      <c r="B462">
        <v>129.85253299999999</v>
      </c>
      <c r="C462" s="4">
        <v>1</v>
      </c>
      <c r="H462">
        <v>116.951143</v>
      </c>
      <c r="I462" s="2">
        <v>4</v>
      </c>
      <c r="P462">
        <v>2</v>
      </c>
      <c r="Q462" t="str">
        <f t="shared" si="8"/>
        <v>14</v>
      </c>
    </row>
    <row r="463" spans="1:17" x14ac:dyDescent="0.25">
      <c r="A463">
        <v>462</v>
      </c>
      <c r="B463">
        <v>129.85253299999999</v>
      </c>
      <c r="C463" s="4">
        <v>1</v>
      </c>
      <c r="H463">
        <v>116.951143</v>
      </c>
      <c r="I463" s="2">
        <v>4</v>
      </c>
      <c r="P463">
        <v>2</v>
      </c>
      <c r="Q463" t="str">
        <f t="shared" si="8"/>
        <v>14</v>
      </c>
    </row>
    <row r="464" spans="1:17" x14ac:dyDescent="0.25">
      <c r="A464">
        <v>463</v>
      </c>
      <c r="B464">
        <v>129.85253299999999</v>
      </c>
      <c r="C464" s="4">
        <v>1</v>
      </c>
      <c r="H464">
        <v>116.951143</v>
      </c>
      <c r="I464" s="2">
        <v>4</v>
      </c>
      <c r="P464">
        <v>2</v>
      </c>
      <c r="Q464" t="str">
        <f t="shared" si="8"/>
        <v>14</v>
      </c>
    </row>
    <row r="465" spans="1:17" x14ac:dyDescent="0.25">
      <c r="A465">
        <v>464</v>
      </c>
      <c r="B465">
        <v>129.85253299999999</v>
      </c>
      <c r="C465" s="4">
        <v>1</v>
      </c>
      <c r="H465">
        <v>116.951143</v>
      </c>
      <c r="I465" s="2">
        <v>4</v>
      </c>
      <c r="P465">
        <v>2</v>
      </c>
      <c r="Q465" t="str">
        <f t="shared" si="8"/>
        <v>14</v>
      </c>
    </row>
    <row r="466" spans="1:17" x14ac:dyDescent="0.25">
      <c r="A466">
        <v>465</v>
      </c>
      <c r="B466">
        <v>129.85253299999999</v>
      </c>
      <c r="C466" s="4">
        <v>1</v>
      </c>
      <c r="H466">
        <v>116.951143</v>
      </c>
      <c r="I466" s="2">
        <v>4</v>
      </c>
      <c r="P466">
        <v>2</v>
      </c>
      <c r="Q466" t="str">
        <f t="shared" si="8"/>
        <v>14</v>
      </c>
    </row>
    <row r="467" spans="1:17" x14ac:dyDescent="0.25">
      <c r="A467">
        <v>466</v>
      </c>
      <c r="B467">
        <v>129.781992</v>
      </c>
      <c r="C467" s="4">
        <v>1</v>
      </c>
      <c r="H467">
        <v>116.951143</v>
      </c>
      <c r="I467" s="2">
        <v>4</v>
      </c>
      <c r="P467">
        <v>2</v>
      </c>
      <c r="Q467" t="str">
        <f t="shared" si="8"/>
        <v>14</v>
      </c>
    </row>
    <row r="468" spans="1:17" x14ac:dyDescent="0.25">
      <c r="A468">
        <v>467</v>
      </c>
      <c r="B468">
        <v>129.781992</v>
      </c>
      <c r="C468" s="4">
        <v>1</v>
      </c>
      <c r="H468">
        <v>116.837084</v>
      </c>
      <c r="I468" s="2">
        <v>4</v>
      </c>
      <c r="P468">
        <v>2</v>
      </c>
      <c r="Q468" t="str">
        <f t="shared" si="8"/>
        <v>14</v>
      </c>
    </row>
    <row r="469" spans="1:17" x14ac:dyDescent="0.25">
      <c r="A469">
        <v>468</v>
      </c>
      <c r="P469">
        <v>0</v>
      </c>
      <c r="Q469" t="str">
        <f t="shared" si="8"/>
        <v/>
      </c>
    </row>
    <row r="470" spans="1:17" x14ac:dyDescent="0.25">
      <c r="A470">
        <v>469</v>
      </c>
      <c r="D470">
        <v>149.68026599999999</v>
      </c>
      <c r="E470" s="3">
        <v>2</v>
      </c>
      <c r="P470">
        <v>1</v>
      </c>
      <c r="Q470" t="str">
        <f t="shared" si="8"/>
        <v>2</v>
      </c>
    </row>
    <row r="471" spans="1:17" x14ac:dyDescent="0.25">
      <c r="A471">
        <v>470</v>
      </c>
      <c r="D471">
        <v>149.70562200000001</v>
      </c>
      <c r="E471" s="3">
        <v>2</v>
      </c>
      <c r="F471">
        <v>128.62422000000001</v>
      </c>
      <c r="G471" s="5">
        <v>3</v>
      </c>
      <c r="P471">
        <v>2</v>
      </c>
      <c r="Q471" t="str">
        <f t="shared" si="8"/>
        <v>23</v>
      </c>
    </row>
    <row r="472" spans="1:17" x14ac:dyDescent="0.25">
      <c r="A472">
        <v>471</v>
      </c>
      <c r="D472">
        <v>149.70562200000001</v>
      </c>
      <c r="E472" s="3">
        <v>2</v>
      </c>
      <c r="F472">
        <v>128.76505900000001</v>
      </c>
      <c r="G472" s="5">
        <v>3</v>
      </c>
      <c r="P472">
        <v>2</v>
      </c>
      <c r="Q472" t="str">
        <f t="shared" si="8"/>
        <v>23</v>
      </c>
    </row>
    <row r="473" spans="1:17" x14ac:dyDescent="0.25">
      <c r="A473">
        <v>472</v>
      </c>
      <c r="D473">
        <v>149.70562200000001</v>
      </c>
      <c r="E473" s="3">
        <v>2</v>
      </c>
      <c r="F473">
        <v>128.76505900000001</v>
      </c>
      <c r="G473" s="5">
        <v>3</v>
      </c>
      <c r="P473">
        <v>2</v>
      </c>
      <c r="Q473" t="str">
        <f t="shared" si="8"/>
        <v>23</v>
      </c>
    </row>
    <row r="474" spans="1:17" x14ac:dyDescent="0.25">
      <c r="A474">
        <v>473</v>
      </c>
      <c r="D474">
        <v>149.70562200000001</v>
      </c>
      <c r="E474" s="3">
        <v>2</v>
      </c>
      <c r="F474">
        <v>128.76505900000001</v>
      </c>
      <c r="G474" s="5">
        <v>3</v>
      </c>
      <c r="P474">
        <v>2</v>
      </c>
      <c r="Q474" t="str">
        <f t="shared" si="8"/>
        <v>23</v>
      </c>
    </row>
    <row r="475" spans="1:17" x14ac:dyDescent="0.25">
      <c r="A475">
        <v>474</v>
      </c>
      <c r="D475">
        <v>149.70562200000001</v>
      </c>
      <c r="E475" s="3">
        <v>2</v>
      </c>
      <c r="F475">
        <v>128.76505900000001</v>
      </c>
      <c r="G475" s="5">
        <v>3</v>
      </c>
      <c r="P475">
        <v>2</v>
      </c>
      <c r="Q475" t="str">
        <f t="shared" si="8"/>
        <v>23</v>
      </c>
    </row>
    <row r="476" spans="1:17" x14ac:dyDescent="0.25">
      <c r="A476">
        <v>475</v>
      </c>
      <c r="D476">
        <v>149.70562200000001</v>
      </c>
      <c r="E476" s="3">
        <v>2</v>
      </c>
      <c r="F476">
        <v>128.76505900000001</v>
      </c>
      <c r="G476" s="5">
        <v>3</v>
      </c>
      <c r="P476">
        <v>2</v>
      </c>
      <c r="Q476" t="str">
        <f t="shared" si="8"/>
        <v>23</v>
      </c>
    </row>
    <row r="477" spans="1:17" x14ac:dyDescent="0.25">
      <c r="A477">
        <v>476</v>
      </c>
      <c r="D477">
        <v>149.70562200000001</v>
      </c>
      <c r="E477" s="3">
        <v>2</v>
      </c>
      <c r="F477">
        <v>128.76505900000001</v>
      </c>
      <c r="G477" s="5">
        <v>3</v>
      </c>
      <c r="P477">
        <v>2</v>
      </c>
      <c r="Q477" t="str">
        <f t="shared" si="8"/>
        <v>23</v>
      </c>
    </row>
    <row r="478" spans="1:17" x14ac:dyDescent="0.25">
      <c r="A478">
        <v>477</v>
      </c>
      <c r="D478">
        <v>149.70562200000001</v>
      </c>
      <c r="E478" s="3">
        <v>2</v>
      </c>
      <c r="F478">
        <v>128.76505900000001</v>
      </c>
      <c r="G478" s="5">
        <v>3</v>
      </c>
      <c r="P478">
        <v>2</v>
      </c>
      <c r="Q478" t="str">
        <f t="shared" si="8"/>
        <v>23</v>
      </c>
    </row>
    <row r="479" spans="1:17" x14ac:dyDescent="0.25">
      <c r="A479">
        <v>478</v>
      </c>
      <c r="D479">
        <v>149.70562200000001</v>
      </c>
      <c r="E479" s="3">
        <v>2</v>
      </c>
      <c r="F479">
        <v>128.76505900000001</v>
      </c>
      <c r="G479" s="5">
        <v>3</v>
      </c>
      <c r="P479">
        <v>2</v>
      </c>
      <c r="Q479" t="str">
        <f t="shared" si="8"/>
        <v>23</v>
      </c>
    </row>
    <row r="480" spans="1:17" x14ac:dyDescent="0.25">
      <c r="A480">
        <v>479</v>
      </c>
      <c r="D480">
        <v>149.68026599999999</v>
      </c>
      <c r="E480" s="3">
        <v>2</v>
      </c>
      <c r="F480">
        <v>128.81448600000002</v>
      </c>
      <c r="G480" s="5">
        <v>3</v>
      </c>
      <c r="P480">
        <v>2</v>
      </c>
      <c r="Q480" t="str">
        <f t="shared" si="8"/>
        <v>23</v>
      </c>
    </row>
    <row r="481" spans="1:17" x14ac:dyDescent="0.25">
      <c r="A481">
        <v>480</v>
      </c>
      <c r="F481">
        <v>128.81448600000002</v>
      </c>
      <c r="G481" s="5">
        <v>3</v>
      </c>
      <c r="P481">
        <v>1</v>
      </c>
      <c r="Q481" t="str">
        <f t="shared" si="8"/>
        <v>3</v>
      </c>
    </row>
    <row r="482" spans="1:17" x14ac:dyDescent="0.25">
      <c r="A482">
        <v>481</v>
      </c>
      <c r="B482">
        <v>156.035394</v>
      </c>
      <c r="C482" s="4">
        <v>1</v>
      </c>
      <c r="F482">
        <v>128.81448600000002</v>
      </c>
      <c r="G482" s="5">
        <v>3</v>
      </c>
      <c r="H482">
        <v>136.81909400000001</v>
      </c>
      <c r="I482" s="2">
        <v>4</v>
      </c>
      <c r="P482">
        <v>3</v>
      </c>
      <c r="Q482" t="str">
        <f t="shared" si="8"/>
        <v>134</v>
      </c>
    </row>
    <row r="483" spans="1:17" x14ac:dyDescent="0.25">
      <c r="A483">
        <v>482</v>
      </c>
      <c r="B483">
        <v>156.182019</v>
      </c>
      <c r="C483" s="4">
        <v>1</v>
      </c>
      <c r="F483">
        <v>128.62422000000001</v>
      </c>
      <c r="G483" s="5">
        <v>3</v>
      </c>
      <c r="H483">
        <v>136.81909400000001</v>
      </c>
      <c r="I483" s="2">
        <v>4</v>
      </c>
      <c r="P483">
        <v>3</v>
      </c>
      <c r="Q483" t="str">
        <f t="shared" si="8"/>
        <v>134</v>
      </c>
    </row>
    <row r="484" spans="1:17" x14ac:dyDescent="0.25">
      <c r="A484">
        <v>483</v>
      </c>
      <c r="B484">
        <v>156.182019</v>
      </c>
      <c r="C484" s="4">
        <v>1</v>
      </c>
      <c r="H484">
        <v>136.81909400000001</v>
      </c>
      <c r="I484" s="2">
        <v>4</v>
      </c>
      <c r="P484">
        <v>2</v>
      </c>
      <c r="Q484" t="str">
        <f t="shared" si="8"/>
        <v>14</v>
      </c>
    </row>
    <row r="485" spans="1:17" x14ac:dyDescent="0.25">
      <c r="A485">
        <v>484</v>
      </c>
      <c r="B485">
        <v>156.182019</v>
      </c>
      <c r="C485" s="4">
        <v>1</v>
      </c>
      <c r="H485">
        <v>136.81909400000001</v>
      </c>
      <c r="I485" s="2">
        <v>4</v>
      </c>
      <c r="P485">
        <v>2</v>
      </c>
      <c r="Q485" t="str">
        <f t="shared" si="8"/>
        <v>14</v>
      </c>
    </row>
    <row r="486" spans="1:17" x14ac:dyDescent="0.25">
      <c r="A486">
        <v>485</v>
      </c>
      <c r="B486">
        <v>156.182019</v>
      </c>
      <c r="C486" s="4">
        <v>1</v>
      </c>
      <c r="H486">
        <v>136.81909400000001</v>
      </c>
      <c r="I486" s="2">
        <v>4</v>
      </c>
      <c r="P486">
        <v>2</v>
      </c>
      <c r="Q486" t="str">
        <f t="shared" si="8"/>
        <v>14</v>
      </c>
    </row>
    <row r="487" spans="1:17" x14ac:dyDescent="0.25">
      <c r="A487">
        <v>486</v>
      </c>
      <c r="B487">
        <v>156.182019</v>
      </c>
      <c r="C487" s="4">
        <v>1</v>
      </c>
      <c r="H487">
        <v>136.81909400000001</v>
      </c>
      <c r="I487" s="2">
        <v>4</v>
      </c>
      <c r="P487">
        <v>2</v>
      </c>
      <c r="Q487" t="str">
        <f t="shared" si="8"/>
        <v>14</v>
      </c>
    </row>
    <row r="488" spans="1:17" x14ac:dyDescent="0.25">
      <c r="A488">
        <v>487</v>
      </c>
      <c r="B488">
        <v>156.182019</v>
      </c>
      <c r="C488" s="4">
        <v>1</v>
      </c>
      <c r="H488">
        <v>136.81909400000001</v>
      </c>
      <c r="I488" s="2">
        <v>4</v>
      </c>
      <c r="P488">
        <v>2</v>
      </c>
      <c r="Q488" t="str">
        <f t="shared" si="8"/>
        <v>14</v>
      </c>
    </row>
    <row r="489" spans="1:17" x14ac:dyDescent="0.25">
      <c r="A489">
        <v>488</v>
      </c>
      <c r="B489">
        <v>156.182019</v>
      </c>
      <c r="C489" s="4">
        <v>1</v>
      </c>
      <c r="H489">
        <v>136.81909400000001</v>
      </c>
      <c r="I489" s="2">
        <v>4</v>
      </c>
      <c r="P489">
        <v>2</v>
      </c>
      <c r="Q489" t="str">
        <f t="shared" si="8"/>
        <v>14</v>
      </c>
    </row>
    <row r="490" spans="1:17" x14ac:dyDescent="0.25">
      <c r="A490">
        <v>489</v>
      </c>
      <c r="B490">
        <v>156.182019</v>
      </c>
      <c r="C490" s="4">
        <v>1</v>
      </c>
      <c r="H490">
        <v>136.81909400000001</v>
      </c>
      <c r="I490" s="2">
        <v>4</v>
      </c>
      <c r="P490">
        <v>2</v>
      </c>
      <c r="Q490" t="str">
        <f t="shared" si="8"/>
        <v>14</v>
      </c>
    </row>
    <row r="491" spans="1:17" x14ac:dyDescent="0.25">
      <c r="A491">
        <v>490</v>
      </c>
      <c r="B491">
        <v>156.182019</v>
      </c>
      <c r="C491" s="4">
        <v>1</v>
      </c>
      <c r="H491">
        <v>136.81909400000001</v>
      </c>
      <c r="I491" s="2">
        <v>4</v>
      </c>
      <c r="P491">
        <v>2</v>
      </c>
      <c r="Q491" t="str">
        <f t="shared" si="8"/>
        <v>14</v>
      </c>
    </row>
    <row r="492" spans="1:17" x14ac:dyDescent="0.25">
      <c r="A492">
        <v>491</v>
      </c>
      <c r="B492">
        <v>156.182019</v>
      </c>
      <c r="C492" s="4">
        <v>1</v>
      </c>
      <c r="H492">
        <v>136.81909400000001</v>
      </c>
      <c r="I492" s="2">
        <v>4</v>
      </c>
      <c r="P492">
        <v>2</v>
      </c>
      <c r="Q492" t="str">
        <f t="shared" si="8"/>
        <v>14</v>
      </c>
    </row>
    <row r="493" spans="1:17" x14ac:dyDescent="0.25">
      <c r="A493">
        <v>492</v>
      </c>
      <c r="B493">
        <v>156.035394</v>
      </c>
      <c r="C493" s="4">
        <v>1</v>
      </c>
      <c r="H493">
        <v>136.81909400000001</v>
      </c>
      <c r="I493" s="2">
        <v>4</v>
      </c>
      <c r="P493">
        <v>2</v>
      </c>
      <c r="Q493" t="str">
        <f t="shared" si="8"/>
        <v>14</v>
      </c>
    </row>
    <row r="494" spans="1:17" x14ac:dyDescent="0.25">
      <c r="A494">
        <v>493</v>
      </c>
      <c r="B494">
        <v>156.035394</v>
      </c>
      <c r="C494" s="4">
        <v>1</v>
      </c>
      <c r="H494">
        <v>136.81909400000001</v>
      </c>
      <c r="I494" s="2">
        <v>4</v>
      </c>
      <c r="P494">
        <v>2</v>
      </c>
      <c r="Q494" t="str">
        <f t="shared" si="8"/>
        <v>14</v>
      </c>
    </row>
    <row r="495" spans="1:17" x14ac:dyDescent="0.25">
      <c r="A495">
        <v>494</v>
      </c>
      <c r="H495">
        <v>136.81909400000001</v>
      </c>
      <c r="I495" s="2">
        <v>4</v>
      </c>
      <c r="P495">
        <v>1</v>
      </c>
      <c r="Q495" t="str">
        <f t="shared" si="8"/>
        <v>4</v>
      </c>
    </row>
    <row r="496" spans="1:17" x14ac:dyDescent="0.25">
      <c r="A496">
        <v>495</v>
      </c>
      <c r="H496">
        <v>136.81909400000001</v>
      </c>
      <c r="I496" s="2">
        <v>4</v>
      </c>
      <c r="P496">
        <v>1</v>
      </c>
      <c r="Q496" t="str">
        <f t="shared" si="8"/>
        <v>4</v>
      </c>
    </row>
    <row r="497" spans="1:17" x14ac:dyDescent="0.25">
      <c r="A497">
        <v>496</v>
      </c>
      <c r="P497">
        <v>0</v>
      </c>
      <c r="Q497" t="str">
        <f t="shared" si="8"/>
        <v/>
      </c>
    </row>
    <row r="498" spans="1:17" x14ac:dyDescent="0.25">
      <c r="A498">
        <v>497</v>
      </c>
      <c r="D498">
        <v>164.87738300000001</v>
      </c>
      <c r="E498" s="3">
        <v>2</v>
      </c>
      <c r="F498">
        <v>155.28303499999998</v>
      </c>
      <c r="G498" s="5">
        <v>3</v>
      </c>
      <c r="P498">
        <v>2</v>
      </c>
      <c r="Q498" t="str">
        <f t="shared" si="8"/>
        <v>23</v>
      </c>
    </row>
    <row r="499" spans="1:17" x14ac:dyDescent="0.25">
      <c r="A499">
        <v>498</v>
      </c>
      <c r="D499">
        <v>165.03150599999998</v>
      </c>
      <c r="E499" s="3">
        <v>2</v>
      </c>
      <c r="F499">
        <v>155.39103999999998</v>
      </c>
      <c r="G499" s="5">
        <v>3</v>
      </c>
      <c r="P499">
        <v>2</v>
      </c>
      <c r="Q499" t="str">
        <f t="shared" si="8"/>
        <v>23</v>
      </c>
    </row>
    <row r="500" spans="1:17" x14ac:dyDescent="0.25">
      <c r="A500">
        <v>499</v>
      </c>
      <c r="D500">
        <v>165.03150599999998</v>
      </c>
      <c r="E500" s="3">
        <v>2</v>
      </c>
      <c r="F500">
        <v>155.39103999999998</v>
      </c>
      <c r="G500" s="5">
        <v>3</v>
      </c>
      <c r="P500">
        <v>2</v>
      </c>
      <c r="Q500" t="str">
        <f t="shared" si="8"/>
        <v>23</v>
      </c>
    </row>
    <row r="501" spans="1:17" x14ac:dyDescent="0.25">
      <c r="A501">
        <v>500</v>
      </c>
      <c r="D501">
        <v>165.03150599999998</v>
      </c>
      <c r="E501" s="3">
        <v>2</v>
      </c>
      <c r="F501">
        <v>155.39103999999998</v>
      </c>
      <c r="G501" s="5">
        <v>3</v>
      </c>
      <c r="P501">
        <v>2</v>
      </c>
      <c r="Q501" t="str">
        <f t="shared" si="8"/>
        <v>23</v>
      </c>
    </row>
    <row r="502" spans="1:17" x14ac:dyDescent="0.25">
      <c r="A502">
        <v>501</v>
      </c>
      <c r="D502">
        <v>165.03150599999998</v>
      </c>
      <c r="E502" s="3">
        <v>2</v>
      </c>
      <c r="F502">
        <v>155.39103999999998</v>
      </c>
      <c r="G502" s="5">
        <v>3</v>
      </c>
      <c r="P502">
        <v>2</v>
      </c>
      <c r="Q502" t="str">
        <f t="shared" si="8"/>
        <v>23</v>
      </c>
    </row>
    <row r="503" spans="1:17" x14ac:dyDescent="0.25">
      <c r="A503">
        <v>502</v>
      </c>
      <c r="D503">
        <v>165.03150599999998</v>
      </c>
      <c r="E503" s="3">
        <v>2</v>
      </c>
      <c r="F503">
        <v>155.39103999999998</v>
      </c>
      <c r="G503" s="5">
        <v>3</v>
      </c>
      <c r="P503">
        <v>2</v>
      </c>
      <c r="Q503" t="str">
        <f t="shared" si="8"/>
        <v>23</v>
      </c>
    </row>
    <row r="504" spans="1:17" x14ac:dyDescent="0.25">
      <c r="A504">
        <v>503</v>
      </c>
      <c r="D504">
        <v>165.03150599999998</v>
      </c>
      <c r="E504" s="3">
        <v>2</v>
      </c>
      <c r="F504">
        <v>155.39103999999998</v>
      </c>
      <c r="G504" s="5">
        <v>3</v>
      </c>
      <c r="P504">
        <v>2</v>
      </c>
      <c r="Q504" t="str">
        <f t="shared" si="8"/>
        <v>23</v>
      </c>
    </row>
    <row r="505" spans="1:17" x14ac:dyDescent="0.25">
      <c r="A505">
        <v>504</v>
      </c>
      <c r="D505">
        <v>165.03150599999998</v>
      </c>
      <c r="E505" s="3">
        <v>2</v>
      </c>
      <c r="F505">
        <v>155.39103999999998</v>
      </c>
      <c r="G505" s="5">
        <v>3</v>
      </c>
      <c r="P505">
        <v>2</v>
      </c>
      <c r="Q505" t="str">
        <f t="shared" si="8"/>
        <v>23</v>
      </c>
    </row>
    <row r="506" spans="1:17" x14ac:dyDescent="0.25">
      <c r="A506">
        <v>505</v>
      </c>
      <c r="D506">
        <v>165.03150599999998</v>
      </c>
      <c r="E506" s="3">
        <v>2</v>
      </c>
      <c r="F506">
        <v>155.39103999999998</v>
      </c>
      <c r="G506" s="5">
        <v>3</v>
      </c>
      <c r="P506">
        <v>2</v>
      </c>
      <c r="Q506" t="str">
        <f t="shared" si="8"/>
        <v>23</v>
      </c>
    </row>
    <row r="507" spans="1:17" x14ac:dyDescent="0.25">
      <c r="A507">
        <v>506</v>
      </c>
      <c r="D507">
        <v>165.03150599999998</v>
      </c>
      <c r="E507" s="3">
        <v>2</v>
      </c>
      <c r="F507">
        <v>155.39103999999998</v>
      </c>
      <c r="G507" s="5">
        <v>3</v>
      </c>
      <c r="P507">
        <v>2</v>
      </c>
      <c r="Q507" t="str">
        <f t="shared" si="8"/>
        <v>23</v>
      </c>
    </row>
    <row r="508" spans="1:17" x14ac:dyDescent="0.25">
      <c r="A508">
        <v>507</v>
      </c>
      <c r="D508">
        <v>165.03150599999998</v>
      </c>
      <c r="E508" s="3">
        <v>2</v>
      </c>
      <c r="F508">
        <v>155.39103999999998</v>
      </c>
      <c r="G508" s="5">
        <v>3</v>
      </c>
      <c r="P508">
        <v>2</v>
      </c>
      <c r="Q508" t="str">
        <f t="shared" si="8"/>
        <v>23</v>
      </c>
    </row>
    <row r="509" spans="1:17" x14ac:dyDescent="0.25">
      <c r="A509">
        <v>508</v>
      </c>
      <c r="D509">
        <v>164.87738300000001</v>
      </c>
      <c r="E509" s="3">
        <v>2</v>
      </c>
      <c r="F509">
        <v>155.39103999999998</v>
      </c>
      <c r="G509" s="5">
        <v>3</v>
      </c>
      <c r="P509">
        <v>2</v>
      </c>
      <c r="Q509" t="str">
        <f t="shared" si="8"/>
        <v>23</v>
      </c>
    </row>
    <row r="510" spans="1:17" x14ac:dyDescent="0.25">
      <c r="A510">
        <v>509</v>
      </c>
      <c r="B510">
        <v>174.25898599999999</v>
      </c>
      <c r="C510" s="4">
        <v>1</v>
      </c>
      <c r="F510">
        <v>155.39103999999998</v>
      </c>
      <c r="G510" s="5">
        <v>3</v>
      </c>
      <c r="P510">
        <v>2</v>
      </c>
      <c r="Q510" t="str">
        <f t="shared" si="8"/>
        <v>13</v>
      </c>
    </row>
    <row r="511" spans="1:17" x14ac:dyDescent="0.25">
      <c r="A511">
        <v>510</v>
      </c>
      <c r="B511">
        <v>174.27653599999999</v>
      </c>
      <c r="C511" s="4">
        <v>1</v>
      </c>
      <c r="F511">
        <v>155.28303499999998</v>
      </c>
      <c r="G511" s="5">
        <v>3</v>
      </c>
      <c r="P511">
        <v>2</v>
      </c>
      <c r="Q511" t="str">
        <f t="shared" si="8"/>
        <v>13</v>
      </c>
    </row>
    <row r="512" spans="1:17" x14ac:dyDescent="0.25">
      <c r="A512">
        <v>511</v>
      </c>
      <c r="B512">
        <v>174.27653599999999</v>
      </c>
      <c r="C512" s="4">
        <v>1</v>
      </c>
      <c r="H512">
        <v>163.32894199999998</v>
      </c>
      <c r="I512" s="2">
        <v>4</v>
      </c>
      <c r="P512">
        <v>2</v>
      </c>
      <c r="Q512" t="str">
        <f t="shared" si="8"/>
        <v>14</v>
      </c>
    </row>
    <row r="513" spans="1:17" x14ac:dyDescent="0.25">
      <c r="A513">
        <v>512</v>
      </c>
      <c r="B513">
        <v>174.27653599999999</v>
      </c>
      <c r="C513" s="4">
        <v>1</v>
      </c>
      <c r="H513">
        <v>163.35062599999998</v>
      </c>
      <c r="I513" s="2">
        <v>4</v>
      </c>
      <c r="P513">
        <v>2</v>
      </c>
      <c r="Q513" t="str">
        <f t="shared" si="8"/>
        <v>14</v>
      </c>
    </row>
    <row r="514" spans="1:17" x14ac:dyDescent="0.25">
      <c r="A514">
        <v>513</v>
      </c>
      <c r="B514">
        <v>174.27653599999999</v>
      </c>
      <c r="C514" s="4">
        <v>1</v>
      </c>
      <c r="H514">
        <v>163.35062599999998</v>
      </c>
      <c r="I514" s="2">
        <v>4</v>
      </c>
      <c r="P514">
        <v>2</v>
      </c>
      <c r="Q514" t="str">
        <f t="shared" ref="Q514:Q577" si="9">CONCATENATE(C514,E514,G514,I514)</f>
        <v>14</v>
      </c>
    </row>
    <row r="515" spans="1:17" x14ac:dyDescent="0.25">
      <c r="A515">
        <v>514</v>
      </c>
      <c r="B515">
        <v>174.27653599999999</v>
      </c>
      <c r="C515" s="4">
        <v>1</v>
      </c>
      <c r="H515">
        <v>163.35062599999998</v>
      </c>
      <c r="I515" s="2">
        <v>4</v>
      </c>
      <c r="P515">
        <v>2</v>
      </c>
      <c r="Q515" t="str">
        <f t="shared" si="9"/>
        <v>14</v>
      </c>
    </row>
    <row r="516" spans="1:17" x14ac:dyDescent="0.25">
      <c r="A516">
        <v>515</v>
      </c>
      <c r="B516">
        <v>174.27653599999999</v>
      </c>
      <c r="C516" s="4">
        <v>1</v>
      </c>
      <c r="H516">
        <v>163.35062599999998</v>
      </c>
      <c r="I516" s="2">
        <v>4</v>
      </c>
      <c r="P516">
        <v>2</v>
      </c>
      <c r="Q516" t="str">
        <f t="shared" si="9"/>
        <v>14</v>
      </c>
    </row>
    <row r="517" spans="1:17" x14ac:dyDescent="0.25">
      <c r="A517">
        <v>516</v>
      </c>
      <c r="B517">
        <v>174.27653599999999</v>
      </c>
      <c r="C517" s="4">
        <v>1</v>
      </c>
      <c r="H517">
        <v>163.35062599999998</v>
      </c>
      <c r="I517" s="2">
        <v>4</v>
      </c>
      <c r="P517">
        <v>2</v>
      </c>
      <c r="Q517" t="str">
        <f t="shared" si="9"/>
        <v>14</v>
      </c>
    </row>
    <row r="518" spans="1:17" x14ac:dyDescent="0.25">
      <c r="A518">
        <v>517</v>
      </c>
      <c r="B518">
        <v>174.27653599999999</v>
      </c>
      <c r="C518" s="4">
        <v>1</v>
      </c>
      <c r="H518">
        <v>163.35062599999998</v>
      </c>
      <c r="I518" s="2">
        <v>4</v>
      </c>
      <c r="P518">
        <v>2</v>
      </c>
      <c r="Q518" t="str">
        <f t="shared" si="9"/>
        <v>14</v>
      </c>
    </row>
    <row r="519" spans="1:17" x14ac:dyDescent="0.25">
      <c r="A519">
        <v>518</v>
      </c>
      <c r="B519">
        <v>174.27653599999999</v>
      </c>
      <c r="C519" s="4">
        <v>1</v>
      </c>
      <c r="H519">
        <v>163.35062599999998</v>
      </c>
      <c r="I519" s="2">
        <v>4</v>
      </c>
      <c r="P519">
        <v>2</v>
      </c>
      <c r="Q519" t="str">
        <f t="shared" si="9"/>
        <v>14</v>
      </c>
    </row>
    <row r="520" spans="1:17" x14ac:dyDescent="0.25">
      <c r="A520">
        <v>519</v>
      </c>
      <c r="B520">
        <v>174.27653599999999</v>
      </c>
      <c r="C520" s="4">
        <v>1</v>
      </c>
      <c r="H520">
        <v>163.35062599999998</v>
      </c>
      <c r="I520" s="2">
        <v>4</v>
      </c>
      <c r="P520">
        <v>2</v>
      </c>
      <c r="Q520" t="str">
        <f t="shared" si="9"/>
        <v>14</v>
      </c>
    </row>
    <row r="521" spans="1:17" x14ac:dyDescent="0.25">
      <c r="A521">
        <v>520</v>
      </c>
      <c r="B521">
        <v>174.27653599999999</v>
      </c>
      <c r="C521" s="4">
        <v>1</v>
      </c>
      <c r="H521">
        <v>163.35062599999998</v>
      </c>
      <c r="I521" s="2">
        <v>4</v>
      </c>
      <c r="P521">
        <v>2</v>
      </c>
      <c r="Q521" t="str">
        <f t="shared" si="9"/>
        <v>14</v>
      </c>
    </row>
    <row r="522" spans="1:17" x14ac:dyDescent="0.25">
      <c r="A522">
        <v>521</v>
      </c>
      <c r="B522">
        <v>174.25898599999999</v>
      </c>
      <c r="C522" s="4">
        <v>1</v>
      </c>
      <c r="H522">
        <v>163.35062599999998</v>
      </c>
      <c r="I522" s="2">
        <v>4</v>
      </c>
      <c r="P522">
        <v>2</v>
      </c>
      <c r="Q522" t="str">
        <f t="shared" si="9"/>
        <v>14</v>
      </c>
    </row>
    <row r="523" spans="1:17" x14ac:dyDescent="0.25">
      <c r="A523">
        <v>522</v>
      </c>
      <c r="H523">
        <v>163.35062599999998</v>
      </c>
      <c r="I523" s="2">
        <v>4</v>
      </c>
      <c r="P523">
        <v>1</v>
      </c>
      <c r="Q523" t="str">
        <f t="shared" si="9"/>
        <v>4</v>
      </c>
    </row>
    <row r="524" spans="1:17" x14ac:dyDescent="0.25">
      <c r="A524">
        <v>523</v>
      </c>
      <c r="H524">
        <v>163.32894199999998</v>
      </c>
      <c r="I524" s="2">
        <v>4</v>
      </c>
      <c r="P524">
        <v>1</v>
      </c>
      <c r="Q524" t="str">
        <f t="shared" si="9"/>
        <v>4</v>
      </c>
    </row>
    <row r="525" spans="1:17" x14ac:dyDescent="0.25">
      <c r="A525">
        <v>524</v>
      </c>
      <c r="D525">
        <v>185.18066299999998</v>
      </c>
      <c r="E525" s="3">
        <v>2</v>
      </c>
      <c r="P525">
        <v>1</v>
      </c>
      <c r="Q525" t="str">
        <f t="shared" si="9"/>
        <v>2</v>
      </c>
    </row>
    <row r="526" spans="1:17" x14ac:dyDescent="0.25">
      <c r="A526">
        <v>525</v>
      </c>
      <c r="D526">
        <v>185.30131799999998</v>
      </c>
      <c r="E526" s="3">
        <v>2</v>
      </c>
      <c r="P526">
        <v>1</v>
      </c>
      <c r="Q526" t="str">
        <f t="shared" si="9"/>
        <v>2</v>
      </c>
    </row>
    <row r="527" spans="1:17" x14ac:dyDescent="0.25">
      <c r="A527">
        <v>526</v>
      </c>
      <c r="D527">
        <v>185.30131799999998</v>
      </c>
      <c r="E527" s="3">
        <v>2</v>
      </c>
      <c r="F527">
        <v>173.43326400000001</v>
      </c>
      <c r="G527" s="5">
        <v>3</v>
      </c>
      <c r="P527">
        <v>2</v>
      </c>
      <c r="Q527" t="str">
        <f t="shared" si="9"/>
        <v>23</v>
      </c>
    </row>
    <row r="528" spans="1:17" x14ac:dyDescent="0.25">
      <c r="A528">
        <v>527</v>
      </c>
      <c r="D528">
        <v>185.30131799999998</v>
      </c>
      <c r="E528" s="3">
        <v>2</v>
      </c>
      <c r="F528">
        <v>173.63381199999998</v>
      </c>
      <c r="G528" s="5">
        <v>3</v>
      </c>
      <c r="P528">
        <v>2</v>
      </c>
      <c r="Q528" t="str">
        <f t="shared" si="9"/>
        <v>23</v>
      </c>
    </row>
    <row r="529" spans="1:17" x14ac:dyDescent="0.25">
      <c r="A529">
        <v>528</v>
      </c>
      <c r="D529">
        <v>185.30131799999998</v>
      </c>
      <c r="E529" s="3">
        <v>2</v>
      </c>
      <c r="F529">
        <v>173.63381199999998</v>
      </c>
      <c r="G529" s="5">
        <v>3</v>
      </c>
      <c r="P529">
        <v>2</v>
      </c>
      <c r="Q529" t="str">
        <f t="shared" si="9"/>
        <v>23</v>
      </c>
    </row>
    <row r="530" spans="1:17" x14ac:dyDescent="0.25">
      <c r="A530">
        <v>529</v>
      </c>
      <c r="D530">
        <v>185.30131799999998</v>
      </c>
      <c r="E530" s="3">
        <v>2</v>
      </c>
      <c r="F530">
        <v>173.63381199999998</v>
      </c>
      <c r="G530" s="5">
        <v>3</v>
      </c>
      <c r="P530">
        <v>2</v>
      </c>
      <c r="Q530" t="str">
        <f t="shared" si="9"/>
        <v>23</v>
      </c>
    </row>
    <row r="531" spans="1:17" x14ac:dyDescent="0.25">
      <c r="A531">
        <v>530</v>
      </c>
      <c r="D531">
        <v>185.30131799999998</v>
      </c>
      <c r="E531" s="3">
        <v>2</v>
      </c>
      <c r="F531">
        <v>173.63381199999998</v>
      </c>
      <c r="G531" s="5">
        <v>3</v>
      </c>
      <c r="P531">
        <v>2</v>
      </c>
      <c r="Q531" t="str">
        <f t="shared" si="9"/>
        <v>23</v>
      </c>
    </row>
    <row r="532" spans="1:17" x14ac:dyDescent="0.25">
      <c r="A532">
        <v>531</v>
      </c>
      <c r="D532">
        <v>185.30131799999998</v>
      </c>
      <c r="E532" s="3">
        <v>2</v>
      </c>
      <c r="F532">
        <v>173.63381199999998</v>
      </c>
      <c r="G532" s="5">
        <v>3</v>
      </c>
      <c r="P532">
        <v>2</v>
      </c>
      <c r="Q532" t="str">
        <f t="shared" si="9"/>
        <v>23</v>
      </c>
    </row>
    <row r="533" spans="1:17" x14ac:dyDescent="0.25">
      <c r="A533">
        <v>532</v>
      </c>
      <c r="D533">
        <v>185.30131799999998</v>
      </c>
      <c r="E533" s="3">
        <v>2</v>
      </c>
      <c r="F533">
        <v>173.63381199999998</v>
      </c>
      <c r="G533" s="5">
        <v>3</v>
      </c>
      <c r="P533">
        <v>2</v>
      </c>
      <c r="Q533" t="str">
        <f t="shared" si="9"/>
        <v>23</v>
      </c>
    </row>
    <row r="534" spans="1:17" x14ac:dyDescent="0.25">
      <c r="A534">
        <v>533</v>
      </c>
      <c r="D534">
        <v>185.30131799999998</v>
      </c>
      <c r="E534" s="3">
        <v>2</v>
      </c>
      <c r="F534">
        <v>173.63381199999998</v>
      </c>
      <c r="G534" s="5">
        <v>3</v>
      </c>
      <c r="P534">
        <v>2</v>
      </c>
      <c r="Q534" t="str">
        <f t="shared" si="9"/>
        <v>23</v>
      </c>
    </row>
    <row r="535" spans="1:17" x14ac:dyDescent="0.25">
      <c r="A535">
        <v>534</v>
      </c>
      <c r="D535">
        <v>185.30131799999998</v>
      </c>
      <c r="E535" s="3">
        <v>2</v>
      </c>
      <c r="F535">
        <v>173.63381199999998</v>
      </c>
      <c r="G535" s="5">
        <v>3</v>
      </c>
      <c r="P535">
        <v>2</v>
      </c>
      <c r="Q535" t="str">
        <f t="shared" si="9"/>
        <v>23</v>
      </c>
    </row>
    <row r="536" spans="1:17" x14ac:dyDescent="0.25">
      <c r="A536">
        <v>535</v>
      </c>
      <c r="D536">
        <v>185.30131799999998</v>
      </c>
      <c r="E536" s="3">
        <v>2</v>
      </c>
      <c r="F536">
        <v>173.63381199999998</v>
      </c>
      <c r="G536" s="5">
        <v>3</v>
      </c>
      <c r="P536">
        <v>2</v>
      </c>
      <c r="Q536" t="str">
        <f t="shared" si="9"/>
        <v>23</v>
      </c>
    </row>
    <row r="537" spans="1:17" x14ac:dyDescent="0.25">
      <c r="A537">
        <v>536</v>
      </c>
      <c r="D537">
        <v>185.18066299999998</v>
      </c>
      <c r="E537" s="3">
        <v>2</v>
      </c>
      <c r="F537">
        <v>173.63381199999998</v>
      </c>
      <c r="G537" s="5">
        <v>3</v>
      </c>
      <c r="P537">
        <v>2</v>
      </c>
      <c r="Q537" t="str">
        <f t="shared" si="9"/>
        <v>23</v>
      </c>
    </row>
    <row r="538" spans="1:17" x14ac:dyDescent="0.25">
      <c r="A538">
        <v>537</v>
      </c>
      <c r="F538">
        <v>173.63381199999998</v>
      </c>
      <c r="G538" s="5">
        <v>3</v>
      </c>
      <c r="H538">
        <v>183.11255499999999</v>
      </c>
      <c r="I538" s="2">
        <v>4</v>
      </c>
      <c r="P538">
        <v>2</v>
      </c>
      <c r="Q538" t="str">
        <f t="shared" si="9"/>
        <v>34</v>
      </c>
    </row>
    <row r="539" spans="1:17" x14ac:dyDescent="0.25">
      <c r="A539">
        <v>538</v>
      </c>
      <c r="B539">
        <v>195.907195</v>
      </c>
      <c r="C539" s="4">
        <v>1</v>
      </c>
      <c r="F539">
        <v>173.43326400000001</v>
      </c>
      <c r="G539" s="5">
        <v>3</v>
      </c>
      <c r="H539">
        <v>183.42264</v>
      </c>
      <c r="I539" s="2">
        <v>4</v>
      </c>
      <c r="P539">
        <v>3</v>
      </c>
      <c r="Q539" t="str">
        <f t="shared" si="9"/>
        <v>134</v>
      </c>
    </row>
    <row r="540" spans="1:17" x14ac:dyDescent="0.25">
      <c r="A540">
        <v>539</v>
      </c>
      <c r="B540">
        <v>195.93055999999999</v>
      </c>
      <c r="C540" s="4">
        <v>1</v>
      </c>
      <c r="H540">
        <v>183.42264</v>
      </c>
      <c r="I540" s="2">
        <v>4</v>
      </c>
      <c r="P540">
        <v>2</v>
      </c>
      <c r="Q540" t="str">
        <f t="shared" si="9"/>
        <v>14</v>
      </c>
    </row>
    <row r="541" spans="1:17" x14ac:dyDescent="0.25">
      <c r="A541">
        <v>540</v>
      </c>
      <c r="B541">
        <v>195.93055999999999</v>
      </c>
      <c r="C541" s="4">
        <v>1</v>
      </c>
      <c r="H541">
        <v>183.42264</v>
      </c>
      <c r="I541" s="2">
        <v>4</v>
      </c>
      <c r="P541">
        <v>2</v>
      </c>
      <c r="Q541" t="str">
        <f t="shared" si="9"/>
        <v>14</v>
      </c>
    </row>
    <row r="542" spans="1:17" x14ac:dyDescent="0.25">
      <c r="A542">
        <v>541</v>
      </c>
      <c r="B542">
        <v>195.93055999999999</v>
      </c>
      <c r="C542" s="4">
        <v>1</v>
      </c>
      <c r="H542">
        <v>183.42264</v>
      </c>
      <c r="I542" s="2">
        <v>4</v>
      </c>
      <c r="P542">
        <v>2</v>
      </c>
      <c r="Q542" t="str">
        <f t="shared" si="9"/>
        <v>14</v>
      </c>
    </row>
    <row r="543" spans="1:17" x14ac:dyDescent="0.25">
      <c r="A543">
        <v>542</v>
      </c>
      <c r="B543">
        <v>195.93055999999999</v>
      </c>
      <c r="C543" s="4">
        <v>1</v>
      </c>
      <c r="H543">
        <v>183.42264</v>
      </c>
      <c r="I543" s="2">
        <v>4</v>
      </c>
      <c r="P543">
        <v>2</v>
      </c>
      <c r="Q543" t="str">
        <f t="shared" si="9"/>
        <v>14</v>
      </c>
    </row>
    <row r="544" spans="1:17" x14ac:dyDescent="0.25">
      <c r="A544">
        <v>543</v>
      </c>
      <c r="B544">
        <v>195.93055999999999</v>
      </c>
      <c r="C544" s="4">
        <v>1</v>
      </c>
      <c r="H544">
        <v>183.42264</v>
      </c>
      <c r="I544" s="2">
        <v>4</v>
      </c>
      <c r="P544">
        <v>2</v>
      </c>
      <c r="Q544" t="str">
        <f t="shared" si="9"/>
        <v>14</v>
      </c>
    </row>
    <row r="545" spans="1:17" x14ac:dyDescent="0.25">
      <c r="A545">
        <v>544</v>
      </c>
      <c r="B545">
        <v>195.93055999999999</v>
      </c>
      <c r="C545" s="4">
        <v>1</v>
      </c>
      <c r="H545">
        <v>183.42264</v>
      </c>
      <c r="I545" s="2">
        <v>4</v>
      </c>
      <c r="P545">
        <v>2</v>
      </c>
      <c r="Q545" t="str">
        <f t="shared" si="9"/>
        <v>14</v>
      </c>
    </row>
    <row r="546" spans="1:17" x14ac:dyDescent="0.25">
      <c r="A546">
        <v>545</v>
      </c>
      <c r="B546">
        <v>195.93055999999999</v>
      </c>
      <c r="C546" s="4">
        <v>1</v>
      </c>
      <c r="H546">
        <v>183.42264</v>
      </c>
      <c r="I546" s="2">
        <v>4</v>
      </c>
      <c r="P546">
        <v>2</v>
      </c>
      <c r="Q546" t="str">
        <f t="shared" si="9"/>
        <v>14</v>
      </c>
    </row>
    <row r="547" spans="1:17" x14ac:dyDescent="0.25">
      <c r="A547">
        <v>546</v>
      </c>
      <c r="B547">
        <v>195.93055999999999</v>
      </c>
      <c r="C547" s="4">
        <v>1</v>
      </c>
      <c r="H547">
        <v>183.42264</v>
      </c>
      <c r="I547" s="2">
        <v>4</v>
      </c>
      <c r="P547">
        <v>2</v>
      </c>
      <c r="Q547" t="str">
        <f t="shared" si="9"/>
        <v>14</v>
      </c>
    </row>
    <row r="548" spans="1:17" x14ac:dyDescent="0.25">
      <c r="A548">
        <v>547</v>
      </c>
      <c r="B548">
        <v>195.93055999999999</v>
      </c>
      <c r="C548" s="4">
        <v>1</v>
      </c>
      <c r="H548">
        <v>183.42264</v>
      </c>
      <c r="I548" s="2">
        <v>4</v>
      </c>
      <c r="P548">
        <v>2</v>
      </c>
      <c r="Q548" t="str">
        <f t="shared" si="9"/>
        <v>14</v>
      </c>
    </row>
    <row r="549" spans="1:17" x14ac:dyDescent="0.25">
      <c r="A549">
        <v>548</v>
      </c>
      <c r="B549">
        <v>195.93055999999999</v>
      </c>
      <c r="C549" s="4">
        <v>1</v>
      </c>
      <c r="H549">
        <v>183.42264</v>
      </c>
      <c r="I549" s="2">
        <v>4</v>
      </c>
      <c r="P549">
        <v>2</v>
      </c>
      <c r="Q549" t="str">
        <f t="shared" si="9"/>
        <v>14</v>
      </c>
    </row>
    <row r="550" spans="1:17" x14ac:dyDescent="0.25">
      <c r="A550">
        <v>549</v>
      </c>
      <c r="B550">
        <v>195.907195</v>
      </c>
      <c r="C550" s="4">
        <v>1</v>
      </c>
      <c r="H550">
        <v>183.42264</v>
      </c>
      <c r="I550" s="2">
        <v>4</v>
      </c>
      <c r="P550">
        <v>2</v>
      </c>
      <c r="Q550" t="str">
        <f t="shared" si="9"/>
        <v>14</v>
      </c>
    </row>
    <row r="551" spans="1:17" x14ac:dyDescent="0.25">
      <c r="A551">
        <v>550</v>
      </c>
      <c r="H551">
        <v>183.11255499999999</v>
      </c>
      <c r="I551" s="2">
        <v>4</v>
      </c>
      <c r="P551">
        <v>1</v>
      </c>
      <c r="Q551" t="str">
        <f t="shared" si="9"/>
        <v>4</v>
      </c>
    </row>
    <row r="552" spans="1:17" x14ac:dyDescent="0.25">
      <c r="A552">
        <v>551</v>
      </c>
      <c r="H552">
        <v>183.11255499999999</v>
      </c>
      <c r="I552" s="2">
        <v>4</v>
      </c>
      <c r="P552">
        <v>1</v>
      </c>
      <c r="Q552" t="str">
        <f t="shared" si="9"/>
        <v>4</v>
      </c>
    </row>
    <row r="553" spans="1:17" x14ac:dyDescent="0.25">
      <c r="A553">
        <v>552</v>
      </c>
      <c r="D553">
        <v>206.00330199999999</v>
      </c>
      <c r="E553" s="3">
        <v>2</v>
      </c>
      <c r="P553">
        <v>1</v>
      </c>
      <c r="Q553" t="str">
        <f t="shared" si="9"/>
        <v>2</v>
      </c>
    </row>
    <row r="554" spans="1:17" x14ac:dyDescent="0.25">
      <c r="A554">
        <v>553</v>
      </c>
      <c r="D554">
        <v>206.06544399999999</v>
      </c>
      <c r="E554" s="3">
        <v>2</v>
      </c>
      <c r="P554">
        <v>1</v>
      </c>
      <c r="Q554" t="str">
        <f t="shared" si="9"/>
        <v>2</v>
      </c>
    </row>
    <row r="555" spans="1:17" x14ac:dyDescent="0.25">
      <c r="A555">
        <v>554</v>
      </c>
      <c r="D555">
        <v>206.06544399999999</v>
      </c>
      <c r="E555" s="3">
        <v>2</v>
      </c>
      <c r="F555">
        <v>194.781588</v>
      </c>
      <c r="G555" s="5">
        <v>3</v>
      </c>
      <c r="P555">
        <v>2</v>
      </c>
      <c r="Q555" t="str">
        <f t="shared" si="9"/>
        <v>23</v>
      </c>
    </row>
    <row r="556" spans="1:17" x14ac:dyDescent="0.25">
      <c r="A556">
        <v>555</v>
      </c>
      <c r="D556">
        <v>206.06544399999999</v>
      </c>
      <c r="E556" s="3">
        <v>2</v>
      </c>
      <c r="F556">
        <v>195.04065900000001</v>
      </c>
      <c r="G556" s="5">
        <v>3</v>
      </c>
      <c r="P556">
        <v>2</v>
      </c>
      <c r="Q556" t="str">
        <f t="shared" si="9"/>
        <v>23</v>
      </c>
    </row>
    <row r="557" spans="1:17" x14ac:dyDescent="0.25">
      <c r="A557">
        <v>556</v>
      </c>
      <c r="D557">
        <v>206.06544399999999</v>
      </c>
      <c r="E557" s="3">
        <v>2</v>
      </c>
      <c r="F557">
        <v>195.04065900000001</v>
      </c>
      <c r="G557" s="5">
        <v>3</v>
      </c>
      <c r="P557">
        <v>2</v>
      </c>
      <c r="Q557" t="str">
        <f t="shared" si="9"/>
        <v>23</v>
      </c>
    </row>
    <row r="558" spans="1:17" x14ac:dyDescent="0.25">
      <c r="A558">
        <v>557</v>
      </c>
      <c r="D558">
        <v>206.06544399999999</v>
      </c>
      <c r="E558" s="3">
        <v>2</v>
      </c>
      <c r="F558">
        <v>195.04065900000001</v>
      </c>
      <c r="G558" s="5">
        <v>3</v>
      </c>
      <c r="P558">
        <v>2</v>
      </c>
      <c r="Q558" t="str">
        <f t="shared" si="9"/>
        <v>23</v>
      </c>
    </row>
    <row r="559" spans="1:17" x14ac:dyDescent="0.25">
      <c r="A559">
        <v>558</v>
      </c>
      <c r="D559">
        <v>206.06544399999999</v>
      </c>
      <c r="E559" s="3">
        <v>2</v>
      </c>
      <c r="F559">
        <v>195.04065900000001</v>
      </c>
      <c r="G559" s="5">
        <v>3</v>
      </c>
      <c r="P559">
        <v>2</v>
      </c>
      <c r="Q559" t="str">
        <f t="shared" si="9"/>
        <v>23</v>
      </c>
    </row>
    <row r="560" spans="1:17" x14ac:dyDescent="0.25">
      <c r="A560">
        <v>559</v>
      </c>
      <c r="D560">
        <v>206.06544399999999</v>
      </c>
      <c r="E560" s="3">
        <v>2</v>
      </c>
      <c r="F560">
        <v>195.04065900000001</v>
      </c>
      <c r="G560" s="5">
        <v>3</v>
      </c>
      <c r="P560">
        <v>2</v>
      </c>
      <c r="Q560" t="str">
        <f t="shared" si="9"/>
        <v>23</v>
      </c>
    </row>
    <row r="561" spans="1:17" x14ac:dyDescent="0.25">
      <c r="A561">
        <v>560</v>
      </c>
      <c r="D561">
        <v>206.06544399999999</v>
      </c>
      <c r="E561" s="3">
        <v>2</v>
      </c>
      <c r="F561">
        <v>195.04065900000001</v>
      </c>
      <c r="G561" s="5">
        <v>3</v>
      </c>
      <c r="P561">
        <v>2</v>
      </c>
      <c r="Q561" t="str">
        <f t="shared" si="9"/>
        <v>23</v>
      </c>
    </row>
    <row r="562" spans="1:17" x14ac:dyDescent="0.25">
      <c r="A562">
        <v>561</v>
      </c>
      <c r="D562">
        <v>206.06544399999999</v>
      </c>
      <c r="E562" s="3">
        <v>2</v>
      </c>
      <c r="F562">
        <v>195.04065900000001</v>
      </c>
      <c r="G562" s="5">
        <v>3</v>
      </c>
      <c r="P562">
        <v>2</v>
      </c>
      <c r="Q562" t="str">
        <f t="shared" si="9"/>
        <v>23</v>
      </c>
    </row>
    <row r="563" spans="1:17" x14ac:dyDescent="0.25">
      <c r="A563">
        <v>562</v>
      </c>
      <c r="D563">
        <v>206.06544399999999</v>
      </c>
      <c r="E563" s="3">
        <v>2</v>
      </c>
      <c r="F563">
        <v>195.04065900000001</v>
      </c>
      <c r="G563" s="5">
        <v>3</v>
      </c>
      <c r="P563">
        <v>2</v>
      </c>
      <c r="Q563" t="str">
        <f t="shared" si="9"/>
        <v>23</v>
      </c>
    </row>
    <row r="564" spans="1:17" x14ac:dyDescent="0.25">
      <c r="A564">
        <v>563</v>
      </c>
      <c r="D564">
        <v>206.00330199999999</v>
      </c>
      <c r="E564" s="3">
        <v>2</v>
      </c>
      <c r="F564">
        <v>195.04065900000001</v>
      </c>
      <c r="G564" s="5">
        <v>3</v>
      </c>
      <c r="H564">
        <v>203.252272</v>
      </c>
      <c r="I564" s="2">
        <v>4</v>
      </c>
      <c r="P564">
        <v>3</v>
      </c>
      <c r="Q564" t="str">
        <f t="shared" si="9"/>
        <v>234</v>
      </c>
    </row>
    <row r="565" spans="1:17" x14ac:dyDescent="0.25">
      <c r="A565">
        <v>564</v>
      </c>
      <c r="F565">
        <v>195.04065900000001</v>
      </c>
      <c r="G565" s="5">
        <v>3</v>
      </c>
      <c r="H565">
        <v>203.544093</v>
      </c>
      <c r="I565" s="2">
        <v>4</v>
      </c>
      <c r="P565">
        <v>2</v>
      </c>
      <c r="Q565" t="str">
        <f t="shared" si="9"/>
        <v>34</v>
      </c>
    </row>
    <row r="566" spans="1:17" x14ac:dyDescent="0.25">
      <c r="A566">
        <v>565</v>
      </c>
      <c r="F566">
        <v>194.781588</v>
      </c>
      <c r="G566" s="5">
        <v>3</v>
      </c>
      <c r="H566">
        <v>203.544093</v>
      </c>
      <c r="I566" s="2">
        <v>4</v>
      </c>
      <c r="P566">
        <v>2</v>
      </c>
      <c r="Q566" t="str">
        <f t="shared" si="9"/>
        <v>34</v>
      </c>
    </row>
    <row r="567" spans="1:17" x14ac:dyDescent="0.25">
      <c r="A567">
        <v>566</v>
      </c>
      <c r="B567">
        <v>216.69</v>
      </c>
      <c r="C567" s="4">
        <v>1</v>
      </c>
      <c r="H567">
        <v>203.544093</v>
      </c>
      <c r="I567" s="2">
        <v>4</v>
      </c>
      <c r="P567">
        <v>2</v>
      </c>
      <c r="Q567" t="str">
        <f t="shared" si="9"/>
        <v>14</v>
      </c>
    </row>
    <row r="568" spans="1:17" x14ac:dyDescent="0.25">
      <c r="A568">
        <v>567</v>
      </c>
      <c r="B568">
        <v>216.741198</v>
      </c>
      <c r="C568" s="4">
        <v>1</v>
      </c>
      <c r="H568">
        <v>203.544093</v>
      </c>
      <c r="I568" s="2">
        <v>4</v>
      </c>
      <c r="P568">
        <v>2</v>
      </c>
      <c r="Q568" t="str">
        <f t="shared" si="9"/>
        <v>14</v>
      </c>
    </row>
    <row r="569" spans="1:17" x14ac:dyDescent="0.25">
      <c r="A569">
        <v>568</v>
      </c>
      <c r="B569">
        <v>216.741198</v>
      </c>
      <c r="C569" s="4">
        <v>1</v>
      </c>
      <c r="H569">
        <v>203.544093</v>
      </c>
      <c r="I569" s="2">
        <v>4</v>
      </c>
      <c r="P569">
        <v>2</v>
      </c>
      <c r="Q569" t="str">
        <f t="shared" si="9"/>
        <v>14</v>
      </c>
    </row>
    <row r="570" spans="1:17" x14ac:dyDescent="0.25">
      <c r="A570">
        <v>569</v>
      </c>
      <c r="B570">
        <v>216.741198</v>
      </c>
      <c r="C570" s="4">
        <v>1</v>
      </c>
      <c r="H570">
        <v>203.544093</v>
      </c>
      <c r="I570" s="2">
        <v>4</v>
      </c>
      <c r="P570">
        <v>2</v>
      </c>
      <c r="Q570" t="str">
        <f t="shared" si="9"/>
        <v>14</v>
      </c>
    </row>
    <row r="571" spans="1:17" x14ac:dyDescent="0.25">
      <c r="A571">
        <v>570</v>
      </c>
      <c r="B571">
        <v>216.741198</v>
      </c>
      <c r="C571" s="4">
        <v>1</v>
      </c>
      <c r="H571">
        <v>203.544093</v>
      </c>
      <c r="I571" s="2">
        <v>4</v>
      </c>
      <c r="P571">
        <v>2</v>
      </c>
      <c r="Q571" t="str">
        <f t="shared" si="9"/>
        <v>14</v>
      </c>
    </row>
    <row r="572" spans="1:17" x14ac:dyDescent="0.25">
      <c r="A572">
        <v>571</v>
      </c>
      <c r="B572">
        <v>216.741198</v>
      </c>
      <c r="C572" s="4">
        <v>1</v>
      </c>
      <c r="H572">
        <v>203.544093</v>
      </c>
      <c r="I572" s="2">
        <v>4</v>
      </c>
      <c r="P572">
        <v>2</v>
      </c>
      <c r="Q572" t="str">
        <f t="shared" si="9"/>
        <v>14</v>
      </c>
    </row>
    <row r="573" spans="1:17" x14ac:dyDescent="0.25">
      <c r="A573">
        <v>572</v>
      </c>
      <c r="B573">
        <v>216.741198</v>
      </c>
      <c r="C573" s="4">
        <v>1</v>
      </c>
      <c r="H573">
        <v>203.544093</v>
      </c>
      <c r="I573" s="2">
        <v>4</v>
      </c>
      <c r="P573">
        <v>2</v>
      </c>
      <c r="Q573" t="str">
        <f t="shared" si="9"/>
        <v>14</v>
      </c>
    </row>
    <row r="574" spans="1:17" x14ac:dyDescent="0.25">
      <c r="A574">
        <v>573</v>
      </c>
      <c r="B574">
        <v>216.741198</v>
      </c>
      <c r="C574" s="4">
        <v>1</v>
      </c>
      <c r="H574">
        <v>203.544093</v>
      </c>
      <c r="I574" s="2">
        <v>4</v>
      </c>
      <c r="P574">
        <v>2</v>
      </c>
      <c r="Q574" t="str">
        <f t="shared" si="9"/>
        <v>14</v>
      </c>
    </row>
    <row r="575" spans="1:17" x14ac:dyDescent="0.25">
      <c r="A575">
        <v>574</v>
      </c>
      <c r="B575">
        <v>216.741198</v>
      </c>
      <c r="C575" s="4">
        <v>1</v>
      </c>
      <c r="H575">
        <v>203.544093</v>
      </c>
      <c r="I575" s="2">
        <v>4</v>
      </c>
      <c r="P575">
        <v>2</v>
      </c>
      <c r="Q575" t="str">
        <f t="shared" si="9"/>
        <v>14</v>
      </c>
    </row>
    <row r="576" spans="1:17" x14ac:dyDescent="0.25">
      <c r="A576">
        <v>575</v>
      </c>
      <c r="B576">
        <v>216.741198</v>
      </c>
      <c r="C576" s="4">
        <v>1</v>
      </c>
      <c r="H576">
        <v>203.544093</v>
      </c>
      <c r="I576" s="2">
        <v>4</v>
      </c>
      <c r="P576">
        <v>2</v>
      </c>
      <c r="Q576" t="str">
        <f t="shared" si="9"/>
        <v>14</v>
      </c>
    </row>
    <row r="577" spans="1:17" x14ac:dyDescent="0.25">
      <c r="A577">
        <v>576</v>
      </c>
      <c r="B577">
        <v>216.741198</v>
      </c>
      <c r="C577" s="4">
        <v>1</v>
      </c>
      <c r="H577">
        <v>203.544093</v>
      </c>
      <c r="I577" s="2">
        <v>4</v>
      </c>
      <c r="P577">
        <v>2</v>
      </c>
      <c r="Q577" t="str">
        <f t="shared" si="9"/>
        <v>14</v>
      </c>
    </row>
    <row r="578" spans="1:17" x14ac:dyDescent="0.25">
      <c r="A578">
        <v>577</v>
      </c>
      <c r="B578">
        <v>216.741198</v>
      </c>
      <c r="C578" s="4">
        <v>1</v>
      </c>
      <c r="H578">
        <v>203.252272</v>
      </c>
      <c r="I578" s="2">
        <v>4</v>
      </c>
      <c r="P578">
        <v>2</v>
      </c>
      <c r="Q578" t="str">
        <f t="shared" ref="Q578:Q641" si="10">CONCATENATE(C578,E578,G578,I578)</f>
        <v>14</v>
      </c>
    </row>
    <row r="579" spans="1:17" x14ac:dyDescent="0.25">
      <c r="A579">
        <v>578</v>
      </c>
      <c r="B579">
        <v>216.69</v>
      </c>
      <c r="C579" s="4">
        <v>1</v>
      </c>
      <c r="P579">
        <v>1</v>
      </c>
      <c r="Q579" t="str">
        <f t="shared" si="10"/>
        <v>1</v>
      </c>
    </row>
    <row r="580" spans="1:17" x14ac:dyDescent="0.25">
      <c r="A580">
        <v>579</v>
      </c>
      <c r="D580">
        <v>224.86838599999999</v>
      </c>
      <c r="E580" s="3">
        <v>2</v>
      </c>
      <c r="P580">
        <v>1</v>
      </c>
      <c r="Q580" t="str">
        <f t="shared" si="10"/>
        <v>2</v>
      </c>
    </row>
    <row r="581" spans="1:17" x14ac:dyDescent="0.25">
      <c r="A581">
        <v>580</v>
      </c>
      <c r="D581">
        <v>225.01848899999999</v>
      </c>
      <c r="E581" s="3">
        <v>2</v>
      </c>
      <c r="F581">
        <v>214.79052100000001</v>
      </c>
      <c r="G581" s="5">
        <v>3</v>
      </c>
      <c r="P581">
        <v>2</v>
      </c>
      <c r="Q581" t="str">
        <f t="shared" si="10"/>
        <v>23</v>
      </c>
    </row>
    <row r="582" spans="1:17" x14ac:dyDescent="0.25">
      <c r="A582">
        <v>581</v>
      </c>
      <c r="D582">
        <v>225.01848899999999</v>
      </c>
      <c r="E582" s="3">
        <v>2</v>
      </c>
      <c r="F582">
        <v>214.772865</v>
      </c>
      <c r="G582" s="5">
        <v>3</v>
      </c>
      <c r="P582">
        <v>2</v>
      </c>
      <c r="Q582" t="str">
        <f t="shared" si="10"/>
        <v>23</v>
      </c>
    </row>
    <row r="583" spans="1:17" x14ac:dyDescent="0.25">
      <c r="A583">
        <v>582</v>
      </c>
      <c r="D583">
        <v>225.01848899999999</v>
      </c>
      <c r="E583" s="3">
        <v>2</v>
      </c>
      <c r="F583">
        <v>214.772865</v>
      </c>
      <c r="G583" s="5">
        <v>3</v>
      </c>
      <c r="P583">
        <v>2</v>
      </c>
      <c r="Q583" t="str">
        <f t="shared" si="10"/>
        <v>23</v>
      </c>
    </row>
    <row r="584" spans="1:17" x14ac:dyDescent="0.25">
      <c r="A584">
        <v>583</v>
      </c>
      <c r="D584">
        <v>225.01848899999999</v>
      </c>
      <c r="E584" s="3">
        <v>2</v>
      </c>
      <c r="F584">
        <v>214.772865</v>
      </c>
      <c r="G584" s="5">
        <v>3</v>
      </c>
      <c r="P584">
        <v>2</v>
      </c>
      <c r="Q584" t="str">
        <f t="shared" si="10"/>
        <v>23</v>
      </c>
    </row>
    <row r="585" spans="1:17" x14ac:dyDescent="0.25">
      <c r="A585">
        <v>584</v>
      </c>
      <c r="D585">
        <v>225.01848899999999</v>
      </c>
      <c r="E585" s="3">
        <v>2</v>
      </c>
      <c r="F585">
        <v>214.772865</v>
      </c>
      <c r="G585" s="5">
        <v>3</v>
      </c>
      <c r="P585">
        <v>2</v>
      </c>
      <c r="Q585" t="str">
        <f t="shared" si="10"/>
        <v>23</v>
      </c>
    </row>
    <row r="586" spans="1:17" x14ac:dyDescent="0.25">
      <c r="A586">
        <v>585</v>
      </c>
      <c r="D586">
        <v>225.01848899999999</v>
      </c>
      <c r="E586" s="3">
        <v>2</v>
      </c>
      <c r="F586">
        <v>214.772865</v>
      </c>
      <c r="G586" s="5">
        <v>3</v>
      </c>
      <c r="P586">
        <v>2</v>
      </c>
      <c r="Q586" t="str">
        <f t="shared" si="10"/>
        <v>23</v>
      </c>
    </row>
    <row r="587" spans="1:17" x14ac:dyDescent="0.25">
      <c r="A587">
        <v>586</v>
      </c>
      <c r="D587">
        <v>225.01848899999999</v>
      </c>
      <c r="E587" s="3">
        <v>2</v>
      </c>
      <c r="F587">
        <v>214.772865</v>
      </c>
      <c r="G587" s="5">
        <v>3</v>
      </c>
      <c r="P587">
        <v>2</v>
      </c>
      <c r="Q587" t="str">
        <f t="shared" si="10"/>
        <v>23</v>
      </c>
    </row>
    <row r="588" spans="1:17" x14ac:dyDescent="0.25">
      <c r="A588">
        <v>587</v>
      </c>
      <c r="D588">
        <v>225.01848899999999</v>
      </c>
      <c r="E588" s="3">
        <v>2</v>
      </c>
      <c r="F588">
        <v>214.772865</v>
      </c>
      <c r="G588" s="5">
        <v>3</v>
      </c>
      <c r="P588">
        <v>2</v>
      </c>
      <c r="Q588" t="str">
        <f t="shared" si="10"/>
        <v>23</v>
      </c>
    </row>
    <row r="589" spans="1:17" x14ac:dyDescent="0.25">
      <c r="A589">
        <v>588</v>
      </c>
      <c r="D589">
        <v>225.01848899999999</v>
      </c>
      <c r="E589" s="3">
        <v>2</v>
      </c>
      <c r="F589">
        <v>214.772865</v>
      </c>
      <c r="G589" s="5">
        <v>3</v>
      </c>
      <c r="P589">
        <v>2</v>
      </c>
      <c r="Q589" t="str">
        <f t="shared" si="10"/>
        <v>23</v>
      </c>
    </row>
    <row r="590" spans="1:17" x14ac:dyDescent="0.25">
      <c r="A590">
        <v>589</v>
      </c>
      <c r="D590">
        <v>225.01848899999999</v>
      </c>
      <c r="E590" s="3">
        <v>2</v>
      </c>
      <c r="F590">
        <v>214.772865</v>
      </c>
      <c r="G590" s="5">
        <v>3</v>
      </c>
      <c r="P590">
        <v>2</v>
      </c>
      <c r="Q590" t="str">
        <f t="shared" si="10"/>
        <v>23</v>
      </c>
    </row>
    <row r="591" spans="1:17" x14ac:dyDescent="0.25">
      <c r="A591">
        <v>590</v>
      </c>
      <c r="D591">
        <v>225.01848899999999</v>
      </c>
      <c r="E591" s="3">
        <v>2</v>
      </c>
      <c r="F591">
        <v>214.772865</v>
      </c>
      <c r="G591" s="5">
        <v>3</v>
      </c>
      <c r="P591">
        <v>2</v>
      </c>
      <c r="Q591" t="str">
        <f t="shared" si="10"/>
        <v>23</v>
      </c>
    </row>
    <row r="592" spans="1:17" x14ac:dyDescent="0.25">
      <c r="A592">
        <v>591</v>
      </c>
      <c r="D592">
        <v>224.86838599999999</v>
      </c>
      <c r="E592" s="3">
        <v>2</v>
      </c>
      <c r="F592">
        <v>214.772865</v>
      </c>
      <c r="G592" s="5">
        <v>3</v>
      </c>
      <c r="H592">
        <v>222.452552</v>
      </c>
      <c r="I592" s="2">
        <v>4</v>
      </c>
      <c r="P592">
        <v>3</v>
      </c>
      <c r="Q592" t="str">
        <f t="shared" si="10"/>
        <v>234</v>
      </c>
    </row>
    <row r="593" spans="1:17" x14ac:dyDescent="0.25">
      <c r="A593">
        <v>592</v>
      </c>
      <c r="F593">
        <v>214.772865</v>
      </c>
      <c r="G593" s="5">
        <v>3</v>
      </c>
      <c r="H593">
        <v>222.64630299999999</v>
      </c>
      <c r="I593" s="2">
        <v>4</v>
      </c>
      <c r="P593">
        <v>2</v>
      </c>
      <c r="Q593" t="str">
        <f t="shared" si="10"/>
        <v>34</v>
      </c>
    </row>
    <row r="594" spans="1:17" x14ac:dyDescent="0.25">
      <c r="A594">
        <v>593</v>
      </c>
      <c r="B594">
        <v>234.68755099999998</v>
      </c>
      <c r="C594" s="4">
        <v>1</v>
      </c>
      <c r="F594">
        <v>214.79052100000001</v>
      </c>
      <c r="G594" s="5">
        <v>3</v>
      </c>
      <c r="H594">
        <v>222.64630299999999</v>
      </c>
      <c r="I594" s="2">
        <v>4</v>
      </c>
      <c r="P594">
        <v>3</v>
      </c>
      <c r="Q594" t="str">
        <f t="shared" si="10"/>
        <v>134</v>
      </c>
    </row>
    <row r="595" spans="1:17" x14ac:dyDescent="0.25">
      <c r="A595">
        <v>594</v>
      </c>
      <c r="B595">
        <v>234.75937400000001</v>
      </c>
      <c r="C595" s="4">
        <v>1</v>
      </c>
      <c r="H595">
        <v>222.64630299999999</v>
      </c>
      <c r="I595" s="2">
        <v>4</v>
      </c>
      <c r="P595">
        <v>2</v>
      </c>
      <c r="Q595" t="str">
        <f t="shared" si="10"/>
        <v>14</v>
      </c>
    </row>
    <row r="596" spans="1:17" x14ac:dyDescent="0.25">
      <c r="A596">
        <v>595</v>
      </c>
      <c r="B596">
        <v>234.75937400000001</v>
      </c>
      <c r="C596" s="4">
        <v>1</v>
      </c>
      <c r="H596">
        <v>222.64630299999999</v>
      </c>
      <c r="I596" s="2">
        <v>4</v>
      </c>
      <c r="P596">
        <v>2</v>
      </c>
      <c r="Q596" t="str">
        <f t="shared" si="10"/>
        <v>14</v>
      </c>
    </row>
    <row r="597" spans="1:17" x14ac:dyDescent="0.25">
      <c r="A597">
        <v>596</v>
      </c>
      <c r="B597">
        <v>234.75937400000001</v>
      </c>
      <c r="C597" s="4">
        <v>1</v>
      </c>
      <c r="H597">
        <v>222.64630299999999</v>
      </c>
      <c r="I597" s="2">
        <v>4</v>
      </c>
      <c r="P597">
        <v>2</v>
      </c>
      <c r="Q597" t="str">
        <f t="shared" si="10"/>
        <v>14</v>
      </c>
    </row>
    <row r="598" spans="1:17" x14ac:dyDescent="0.25">
      <c r="A598">
        <v>597</v>
      </c>
      <c r="B598">
        <v>234.75937400000001</v>
      </c>
      <c r="C598" s="4">
        <v>1</v>
      </c>
      <c r="H598">
        <v>222.64630299999999</v>
      </c>
      <c r="I598" s="2">
        <v>4</v>
      </c>
      <c r="P598">
        <v>2</v>
      </c>
      <c r="Q598" t="str">
        <f t="shared" si="10"/>
        <v>14</v>
      </c>
    </row>
    <row r="599" spans="1:17" x14ac:dyDescent="0.25">
      <c r="A599">
        <v>598</v>
      </c>
      <c r="B599">
        <v>234.75937400000001</v>
      </c>
      <c r="C599" s="4">
        <v>1</v>
      </c>
      <c r="H599">
        <v>222.64630299999999</v>
      </c>
      <c r="I599" s="2">
        <v>4</v>
      </c>
      <c r="P599">
        <v>2</v>
      </c>
      <c r="Q599" t="str">
        <f t="shared" si="10"/>
        <v>14</v>
      </c>
    </row>
    <row r="600" spans="1:17" x14ac:dyDescent="0.25">
      <c r="A600">
        <v>599</v>
      </c>
      <c r="B600">
        <v>234.75937400000001</v>
      </c>
      <c r="C600" s="4">
        <v>1</v>
      </c>
      <c r="H600">
        <v>222.64630299999999</v>
      </c>
      <c r="I600" s="2">
        <v>4</v>
      </c>
      <c r="P600">
        <v>2</v>
      </c>
      <c r="Q600" t="str">
        <f t="shared" si="10"/>
        <v>14</v>
      </c>
    </row>
    <row r="601" spans="1:17" x14ac:dyDescent="0.25">
      <c r="A601">
        <v>600</v>
      </c>
      <c r="B601">
        <v>234.75937400000001</v>
      </c>
      <c r="C601" s="4">
        <v>1</v>
      </c>
      <c r="H601">
        <v>222.64630299999999</v>
      </c>
      <c r="I601" s="2">
        <v>4</v>
      </c>
      <c r="P601">
        <v>2</v>
      </c>
      <c r="Q601" t="str">
        <f t="shared" si="10"/>
        <v>14</v>
      </c>
    </row>
    <row r="602" spans="1:17" x14ac:dyDescent="0.25">
      <c r="A602">
        <v>601</v>
      </c>
      <c r="B602">
        <v>234.75937400000001</v>
      </c>
      <c r="C602" s="4">
        <v>1</v>
      </c>
      <c r="H602">
        <v>222.64630299999999</v>
      </c>
      <c r="I602" s="2">
        <v>4</v>
      </c>
      <c r="P602">
        <v>2</v>
      </c>
      <c r="Q602" t="str">
        <f t="shared" si="10"/>
        <v>14</v>
      </c>
    </row>
    <row r="603" spans="1:17" x14ac:dyDescent="0.25">
      <c r="A603">
        <v>602</v>
      </c>
      <c r="B603">
        <v>234.75937400000001</v>
      </c>
      <c r="C603" s="4">
        <v>1</v>
      </c>
      <c r="H603">
        <v>222.64630299999999</v>
      </c>
      <c r="I603" s="2">
        <v>4</v>
      </c>
      <c r="P603">
        <v>2</v>
      </c>
      <c r="Q603" t="str">
        <f t="shared" si="10"/>
        <v>14</v>
      </c>
    </row>
    <row r="604" spans="1:17" x14ac:dyDescent="0.25">
      <c r="A604">
        <v>603</v>
      </c>
      <c r="B604">
        <v>234.75937400000001</v>
      </c>
      <c r="C604" s="4">
        <v>1</v>
      </c>
      <c r="H604">
        <v>222.64630299999999</v>
      </c>
      <c r="I604" s="2">
        <v>4</v>
      </c>
      <c r="P604">
        <v>2</v>
      </c>
      <c r="Q604" t="str">
        <f t="shared" si="10"/>
        <v>14</v>
      </c>
    </row>
    <row r="605" spans="1:17" x14ac:dyDescent="0.25">
      <c r="A605">
        <v>604</v>
      </c>
      <c r="B605">
        <v>234.75937400000001</v>
      </c>
      <c r="C605" s="4">
        <v>1</v>
      </c>
      <c r="H605">
        <v>222.452552</v>
      </c>
      <c r="I605" s="2">
        <v>4</v>
      </c>
      <c r="P605">
        <v>2</v>
      </c>
      <c r="Q605" t="str">
        <f t="shared" si="10"/>
        <v>14</v>
      </c>
    </row>
    <row r="606" spans="1:17" x14ac:dyDescent="0.25">
      <c r="A606">
        <v>605</v>
      </c>
      <c r="B606">
        <v>234.68755099999998</v>
      </c>
      <c r="C606" s="4">
        <v>1</v>
      </c>
      <c r="H606">
        <v>222.452552</v>
      </c>
      <c r="I606" s="2">
        <v>4</v>
      </c>
      <c r="P606">
        <v>2</v>
      </c>
      <c r="Q606" t="str">
        <f t="shared" si="10"/>
        <v>14</v>
      </c>
    </row>
    <row r="607" spans="1:17" x14ac:dyDescent="0.25">
      <c r="A607">
        <v>606</v>
      </c>
      <c r="P607">
        <v>0</v>
      </c>
      <c r="Q607" t="str">
        <f t="shared" si="10"/>
        <v/>
      </c>
    </row>
    <row r="608" spans="1:17" x14ac:dyDescent="0.25">
      <c r="A608">
        <v>607</v>
      </c>
      <c r="D608">
        <v>246.06229400000001</v>
      </c>
      <c r="E608" s="3">
        <v>2</v>
      </c>
      <c r="P608">
        <v>1</v>
      </c>
      <c r="Q608" t="str">
        <f t="shared" si="10"/>
        <v>2</v>
      </c>
    </row>
    <row r="609" spans="1:17" x14ac:dyDescent="0.25">
      <c r="A609">
        <v>608</v>
      </c>
      <c r="D609">
        <v>246.115364</v>
      </c>
      <c r="E609" s="3">
        <v>2</v>
      </c>
      <c r="F609">
        <v>233.107551</v>
      </c>
      <c r="G609" s="5">
        <v>3</v>
      </c>
      <c r="P609">
        <v>2</v>
      </c>
      <c r="Q609" t="str">
        <f t="shared" si="10"/>
        <v>23</v>
      </c>
    </row>
    <row r="610" spans="1:17" x14ac:dyDescent="0.25">
      <c r="A610">
        <v>609</v>
      </c>
      <c r="D610">
        <v>246.115364</v>
      </c>
      <c r="E610" s="3">
        <v>2</v>
      </c>
      <c r="F610">
        <v>233.29572999999999</v>
      </c>
      <c r="G610" s="5">
        <v>3</v>
      </c>
      <c r="P610">
        <v>2</v>
      </c>
      <c r="Q610" t="str">
        <f t="shared" si="10"/>
        <v>23</v>
      </c>
    </row>
    <row r="611" spans="1:17" x14ac:dyDescent="0.25">
      <c r="A611">
        <v>610</v>
      </c>
      <c r="D611">
        <v>246.115364</v>
      </c>
      <c r="E611" s="3">
        <v>2</v>
      </c>
      <c r="F611">
        <v>233.29572999999999</v>
      </c>
      <c r="G611" s="5">
        <v>3</v>
      </c>
      <c r="P611">
        <v>2</v>
      </c>
      <c r="Q611" t="str">
        <f t="shared" si="10"/>
        <v>23</v>
      </c>
    </row>
    <row r="612" spans="1:17" x14ac:dyDescent="0.25">
      <c r="A612">
        <v>611</v>
      </c>
      <c r="D612">
        <v>246.115364</v>
      </c>
      <c r="E612" s="3">
        <v>2</v>
      </c>
      <c r="F612">
        <v>233.29572999999999</v>
      </c>
      <c r="G612" s="5">
        <v>3</v>
      </c>
      <c r="P612">
        <v>2</v>
      </c>
      <c r="Q612" t="str">
        <f t="shared" si="10"/>
        <v>23</v>
      </c>
    </row>
    <row r="613" spans="1:17" x14ac:dyDescent="0.25">
      <c r="A613">
        <v>612</v>
      </c>
      <c r="D613">
        <v>246.115364</v>
      </c>
      <c r="E613" s="3">
        <v>2</v>
      </c>
      <c r="F613">
        <v>233.29572999999999</v>
      </c>
      <c r="G613" s="5">
        <v>3</v>
      </c>
      <c r="P613">
        <v>2</v>
      </c>
      <c r="Q613" t="str">
        <f t="shared" si="10"/>
        <v>23</v>
      </c>
    </row>
    <row r="614" spans="1:17" x14ac:dyDescent="0.25">
      <c r="A614">
        <v>613</v>
      </c>
      <c r="D614">
        <v>246.115364</v>
      </c>
      <c r="E614" s="3">
        <v>2</v>
      </c>
      <c r="F614">
        <v>233.29572999999999</v>
      </c>
      <c r="G614" s="5">
        <v>3</v>
      </c>
      <c r="P614">
        <v>2</v>
      </c>
      <c r="Q614" t="str">
        <f t="shared" si="10"/>
        <v>23</v>
      </c>
    </row>
    <row r="615" spans="1:17" x14ac:dyDescent="0.25">
      <c r="A615">
        <v>614</v>
      </c>
      <c r="D615">
        <v>246.115364</v>
      </c>
      <c r="E615" s="3">
        <v>2</v>
      </c>
      <c r="F615">
        <v>233.29572999999999</v>
      </c>
      <c r="G615" s="5">
        <v>3</v>
      </c>
      <c r="P615">
        <v>2</v>
      </c>
      <c r="Q615" t="str">
        <f t="shared" si="10"/>
        <v>23</v>
      </c>
    </row>
    <row r="616" spans="1:17" x14ac:dyDescent="0.25">
      <c r="A616">
        <v>615</v>
      </c>
      <c r="D616">
        <v>246.115364</v>
      </c>
      <c r="E616" s="3">
        <v>2</v>
      </c>
      <c r="F616">
        <v>233.29572999999999</v>
      </c>
      <c r="G616" s="5">
        <v>3</v>
      </c>
      <c r="P616">
        <v>2</v>
      </c>
      <c r="Q616" t="str">
        <f t="shared" si="10"/>
        <v>23</v>
      </c>
    </row>
    <row r="617" spans="1:17" x14ac:dyDescent="0.25">
      <c r="A617">
        <v>616</v>
      </c>
      <c r="D617">
        <v>246.115364</v>
      </c>
      <c r="E617" s="3">
        <v>2</v>
      </c>
      <c r="F617">
        <v>233.29572999999999</v>
      </c>
      <c r="G617" s="5">
        <v>3</v>
      </c>
      <c r="P617">
        <v>2</v>
      </c>
      <c r="Q617" t="str">
        <f t="shared" si="10"/>
        <v>23</v>
      </c>
    </row>
    <row r="618" spans="1:17" x14ac:dyDescent="0.25">
      <c r="A618">
        <v>617</v>
      </c>
      <c r="D618">
        <v>246.115364</v>
      </c>
      <c r="E618" s="3">
        <v>2</v>
      </c>
      <c r="F618">
        <v>233.29572999999999</v>
      </c>
      <c r="G618" s="5">
        <v>3</v>
      </c>
      <c r="P618">
        <v>2</v>
      </c>
      <c r="Q618" t="str">
        <f t="shared" si="10"/>
        <v>23</v>
      </c>
    </row>
    <row r="619" spans="1:17" x14ac:dyDescent="0.25">
      <c r="A619">
        <v>618</v>
      </c>
      <c r="D619">
        <v>246.115364</v>
      </c>
      <c r="E619" s="3">
        <v>2</v>
      </c>
      <c r="F619">
        <v>233.29572999999999</v>
      </c>
      <c r="G619" s="5">
        <v>3</v>
      </c>
      <c r="P619">
        <v>2</v>
      </c>
      <c r="Q619" t="str">
        <f t="shared" si="10"/>
        <v>23</v>
      </c>
    </row>
    <row r="620" spans="1:17" x14ac:dyDescent="0.25">
      <c r="A620">
        <v>619</v>
      </c>
      <c r="D620">
        <v>246.115364</v>
      </c>
      <c r="E620" s="3">
        <v>2</v>
      </c>
      <c r="F620">
        <v>233.29572999999999</v>
      </c>
      <c r="G620" s="5">
        <v>3</v>
      </c>
      <c r="P620">
        <v>2</v>
      </c>
      <c r="Q620" t="str">
        <f t="shared" si="10"/>
        <v>23</v>
      </c>
    </row>
    <row r="621" spans="1:17" x14ac:dyDescent="0.25">
      <c r="A621">
        <v>620</v>
      </c>
      <c r="D621">
        <v>246.06229400000001</v>
      </c>
      <c r="E621" s="3">
        <v>2</v>
      </c>
      <c r="F621">
        <v>233.29572999999999</v>
      </c>
      <c r="G621" s="5">
        <v>3</v>
      </c>
      <c r="P621">
        <v>2</v>
      </c>
      <c r="Q621" t="str">
        <f t="shared" si="10"/>
        <v>23</v>
      </c>
    </row>
    <row r="622" spans="1:17" x14ac:dyDescent="0.25">
      <c r="A622">
        <v>621</v>
      </c>
      <c r="B622">
        <v>256.69156199999998</v>
      </c>
      <c r="C622" s="4">
        <v>1</v>
      </c>
      <c r="F622">
        <v>233.107551</v>
      </c>
      <c r="G622" s="5">
        <v>3</v>
      </c>
      <c r="H622">
        <v>243.62203199999999</v>
      </c>
      <c r="I622" s="2">
        <v>4</v>
      </c>
      <c r="P622">
        <v>3</v>
      </c>
      <c r="Q622" t="str">
        <f t="shared" si="10"/>
        <v>134</v>
      </c>
    </row>
    <row r="623" spans="1:17" x14ac:dyDescent="0.25">
      <c r="A623">
        <v>622</v>
      </c>
      <c r="B623">
        <v>256.714271</v>
      </c>
      <c r="C623" s="4">
        <v>1</v>
      </c>
      <c r="F623">
        <v>233.107551</v>
      </c>
      <c r="G623" s="5">
        <v>3</v>
      </c>
      <c r="H623">
        <v>243.79369700000001</v>
      </c>
      <c r="I623" s="2">
        <v>4</v>
      </c>
      <c r="P623">
        <v>3</v>
      </c>
      <c r="Q623" t="str">
        <f t="shared" si="10"/>
        <v>134</v>
      </c>
    </row>
    <row r="624" spans="1:17" x14ac:dyDescent="0.25">
      <c r="A624">
        <v>623</v>
      </c>
      <c r="B624">
        <v>256.714271</v>
      </c>
      <c r="C624" s="4">
        <v>1</v>
      </c>
      <c r="H624">
        <v>243.79369700000001</v>
      </c>
      <c r="I624" s="2">
        <v>4</v>
      </c>
      <c r="P624">
        <v>2</v>
      </c>
      <c r="Q624" t="str">
        <f t="shared" si="10"/>
        <v>14</v>
      </c>
    </row>
    <row r="625" spans="1:17" x14ac:dyDescent="0.25">
      <c r="A625">
        <v>624</v>
      </c>
      <c r="B625">
        <v>256.714271</v>
      </c>
      <c r="C625" s="4">
        <v>1</v>
      </c>
      <c r="H625">
        <v>243.79369700000001</v>
      </c>
      <c r="I625" s="2">
        <v>4</v>
      </c>
      <c r="P625">
        <v>2</v>
      </c>
      <c r="Q625" t="str">
        <f t="shared" si="10"/>
        <v>14</v>
      </c>
    </row>
    <row r="626" spans="1:17" x14ac:dyDescent="0.25">
      <c r="A626">
        <v>625</v>
      </c>
      <c r="B626">
        <v>256.714271</v>
      </c>
      <c r="C626" s="4">
        <v>1</v>
      </c>
      <c r="H626">
        <v>243.79369700000001</v>
      </c>
      <c r="I626" s="2">
        <v>4</v>
      </c>
      <c r="P626">
        <v>2</v>
      </c>
      <c r="Q626" t="str">
        <f t="shared" si="10"/>
        <v>14</v>
      </c>
    </row>
    <row r="627" spans="1:17" x14ac:dyDescent="0.25">
      <c r="A627">
        <v>626</v>
      </c>
      <c r="B627">
        <v>256.714271</v>
      </c>
      <c r="C627" s="4">
        <v>1</v>
      </c>
      <c r="H627">
        <v>243.79369700000001</v>
      </c>
      <c r="I627" s="2">
        <v>4</v>
      </c>
      <c r="P627">
        <v>2</v>
      </c>
      <c r="Q627" t="str">
        <f t="shared" si="10"/>
        <v>14</v>
      </c>
    </row>
    <row r="628" spans="1:17" x14ac:dyDescent="0.25">
      <c r="A628">
        <v>627</v>
      </c>
      <c r="B628">
        <v>256.714271</v>
      </c>
      <c r="C628" s="4">
        <v>1</v>
      </c>
      <c r="H628">
        <v>243.79369700000001</v>
      </c>
      <c r="I628" s="2">
        <v>4</v>
      </c>
      <c r="P628">
        <v>2</v>
      </c>
      <c r="Q628" t="str">
        <f t="shared" si="10"/>
        <v>14</v>
      </c>
    </row>
    <row r="629" spans="1:17" x14ac:dyDescent="0.25">
      <c r="A629">
        <v>628</v>
      </c>
      <c r="B629">
        <v>256.714271</v>
      </c>
      <c r="C629" s="4">
        <v>1</v>
      </c>
      <c r="H629">
        <v>243.79369700000001</v>
      </c>
      <c r="I629" s="2">
        <v>4</v>
      </c>
      <c r="P629">
        <v>2</v>
      </c>
      <c r="Q629" t="str">
        <f t="shared" si="10"/>
        <v>14</v>
      </c>
    </row>
    <row r="630" spans="1:17" x14ac:dyDescent="0.25">
      <c r="A630">
        <v>629</v>
      </c>
      <c r="B630">
        <v>256.714271</v>
      </c>
      <c r="C630" s="4">
        <v>1</v>
      </c>
      <c r="H630">
        <v>243.79369700000001</v>
      </c>
      <c r="I630" s="2">
        <v>4</v>
      </c>
      <c r="P630">
        <v>2</v>
      </c>
      <c r="Q630" t="str">
        <f t="shared" si="10"/>
        <v>14</v>
      </c>
    </row>
    <row r="631" spans="1:17" x14ac:dyDescent="0.25">
      <c r="A631">
        <v>630</v>
      </c>
      <c r="B631">
        <v>256.714271</v>
      </c>
      <c r="C631" s="4">
        <v>1</v>
      </c>
      <c r="H631">
        <v>243.79369700000001</v>
      </c>
      <c r="I631" s="2">
        <v>4</v>
      </c>
      <c r="P631">
        <v>2</v>
      </c>
      <c r="Q631" t="str">
        <f t="shared" si="10"/>
        <v>14</v>
      </c>
    </row>
    <row r="632" spans="1:17" x14ac:dyDescent="0.25">
      <c r="A632">
        <v>631</v>
      </c>
      <c r="B632">
        <v>256.714271</v>
      </c>
      <c r="C632" s="4">
        <v>1</v>
      </c>
      <c r="H632">
        <v>243.79369700000001</v>
      </c>
      <c r="I632" s="2">
        <v>4</v>
      </c>
      <c r="P632">
        <v>2</v>
      </c>
      <c r="Q632" t="str">
        <f t="shared" si="10"/>
        <v>14</v>
      </c>
    </row>
    <row r="633" spans="1:17" x14ac:dyDescent="0.25">
      <c r="A633">
        <v>632</v>
      </c>
      <c r="B633">
        <v>256.714271</v>
      </c>
      <c r="C633" s="4">
        <v>1</v>
      </c>
      <c r="H633">
        <v>243.79369700000001</v>
      </c>
      <c r="I633" s="2">
        <v>4</v>
      </c>
      <c r="P633">
        <v>2</v>
      </c>
      <c r="Q633" t="str">
        <f t="shared" si="10"/>
        <v>14</v>
      </c>
    </row>
    <row r="634" spans="1:17" x14ac:dyDescent="0.25">
      <c r="A634">
        <v>633</v>
      </c>
      <c r="B634">
        <v>256.714271</v>
      </c>
      <c r="C634" s="4">
        <v>1</v>
      </c>
      <c r="H634">
        <v>243.79369700000001</v>
      </c>
      <c r="I634" s="2">
        <v>4</v>
      </c>
      <c r="P634">
        <v>2</v>
      </c>
      <c r="Q634" t="str">
        <f t="shared" si="10"/>
        <v>14</v>
      </c>
    </row>
    <row r="635" spans="1:17" x14ac:dyDescent="0.25">
      <c r="A635">
        <v>634</v>
      </c>
      <c r="B635">
        <v>256.714271</v>
      </c>
      <c r="C635" s="4">
        <v>1</v>
      </c>
      <c r="H635">
        <v>243.79369700000001</v>
      </c>
      <c r="I635" s="2">
        <v>4</v>
      </c>
      <c r="P635">
        <v>2</v>
      </c>
      <c r="Q635" t="str">
        <f t="shared" si="10"/>
        <v>14</v>
      </c>
    </row>
    <row r="636" spans="1:17" x14ac:dyDescent="0.25">
      <c r="A636">
        <v>635</v>
      </c>
      <c r="B636">
        <v>256.69156199999998</v>
      </c>
      <c r="C636" s="4">
        <v>1</v>
      </c>
      <c r="D636">
        <v>266.31062299999996</v>
      </c>
      <c r="E636" s="3">
        <v>2</v>
      </c>
      <c r="H636">
        <v>243.79369700000001</v>
      </c>
      <c r="I636" s="2">
        <v>4</v>
      </c>
      <c r="P636">
        <v>3</v>
      </c>
      <c r="Q636" t="str">
        <f t="shared" si="10"/>
        <v>124</v>
      </c>
    </row>
    <row r="637" spans="1:17" x14ac:dyDescent="0.25">
      <c r="A637">
        <v>636</v>
      </c>
      <c r="D637">
        <v>266.40473900000001</v>
      </c>
      <c r="E637" s="3">
        <v>2</v>
      </c>
      <c r="H637">
        <v>243.62203199999999</v>
      </c>
      <c r="I637" s="2">
        <v>4</v>
      </c>
      <c r="P637">
        <v>2</v>
      </c>
      <c r="Q637" t="str">
        <f t="shared" si="10"/>
        <v>24</v>
      </c>
    </row>
    <row r="638" spans="1:17" x14ac:dyDescent="0.25">
      <c r="A638">
        <v>637</v>
      </c>
      <c r="D638">
        <v>266.40473900000001</v>
      </c>
      <c r="E638" s="3">
        <v>2</v>
      </c>
      <c r="P638">
        <v>1</v>
      </c>
      <c r="Q638" t="str">
        <f t="shared" si="10"/>
        <v>2</v>
      </c>
    </row>
    <row r="639" spans="1:17" x14ac:dyDescent="0.25">
      <c r="A639">
        <v>638</v>
      </c>
      <c r="D639">
        <v>266.40473900000001</v>
      </c>
      <c r="E639" s="3">
        <v>2</v>
      </c>
      <c r="P639">
        <v>1</v>
      </c>
      <c r="Q639" t="str">
        <f t="shared" si="10"/>
        <v>2</v>
      </c>
    </row>
    <row r="640" spans="1:17" x14ac:dyDescent="0.25">
      <c r="A640">
        <v>639</v>
      </c>
      <c r="D640">
        <v>266.40473900000001</v>
      </c>
      <c r="E640" s="3">
        <v>2</v>
      </c>
      <c r="F640">
        <v>254.74406399999998</v>
      </c>
      <c r="G640" s="5">
        <v>3</v>
      </c>
      <c r="P640">
        <v>2</v>
      </c>
      <c r="Q640" t="str">
        <f t="shared" si="10"/>
        <v>23</v>
      </c>
    </row>
    <row r="641" spans="1:17" x14ac:dyDescent="0.25">
      <c r="A641">
        <v>640</v>
      </c>
      <c r="D641">
        <v>266.40473900000001</v>
      </c>
      <c r="E641" s="3">
        <v>2</v>
      </c>
      <c r="F641">
        <v>254.84687399999999</v>
      </c>
      <c r="G641" s="5">
        <v>3</v>
      </c>
      <c r="P641">
        <v>2</v>
      </c>
      <c r="Q641" t="str">
        <f t="shared" si="10"/>
        <v>23</v>
      </c>
    </row>
    <row r="642" spans="1:17" x14ac:dyDescent="0.25">
      <c r="A642">
        <v>641</v>
      </c>
      <c r="D642">
        <v>266.40473900000001</v>
      </c>
      <c r="E642" s="3">
        <v>2</v>
      </c>
      <c r="F642">
        <v>254.84687399999999</v>
      </c>
      <c r="G642" s="5">
        <v>3</v>
      </c>
      <c r="P642">
        <v>2</v>
      </c>
      <c r="Q642" t="str">
        <f t="shared" ref="Q642:Q705" si="11">CONCATENATE(C642,E642,G642,I642)</f>
        <v>23</v>
      </c>
    </row>
    <row r="643" spans="1:17" x14ac:dyDescent="0.25">
      <c r="A643">
        <v>642</v>
      </c>
      <c r="D643">
        <v>266.40473900000001</v>
      </c>
      <c r="E643" s="3">
        <v>2</v>
      </c>
      <c r="F643">
        <v>254.84687399999999</v>
      </c>
      <c r="G643" s="5">
        <v>3</v>
      </c>
      <c r="P643">
        <v>2</v>
      </c>
      <c r="Q643" t="str">
        <f t="shared" si="11"/>
        <v>23</v>
      </c>
    </row>
    <row r="644" spans="1:17" x14ac:dyDescent="0.25">
      <c r="A644">
        <v>643</v>
      </c>
      <c r="D644">
        <v>266.40473900000001</v>
      </c>
      <c r="E644" s="3">
        <v>2</v>
      </c>
      <c r="F644">
        <v>254.84687399999999</v>
      </c>
      <c r="G644" s="5">
        <v>3</v>
      </c>
      <c r="P644">
        <v>2</v>
      </c>
      <c r="Q644" t="str">
        <f t="shared" si="11"/>
        <v>23</v>
      </c>
    </row>
    <row r="645" spans="1:17" x14ac:dyDescent="0.25">
      <c r="A645">
        <v>644</v>
      </c>
      <c r="D645">
        <v>266.40473900000001</v>
      </c>
      <c r="E645" s="3">
        <v>2</v>
      </c>
      <c r="F645">
        <v>254.84687399999999</v>
      </c>
      <c r="G645" s="5">
        <v>3</v>
      </c>
      <c r="P645">
        <v>2</v>
      </c>
      <c r="Q645" t="str">
        <f t="shared" si="11"/>
        <v>23</v>
      </c>
    </row>
    <row r="646" spans="1:17" x14ac:dyDescent="0.25">
      <c r="A646">
        <v>645</v>
      </c>
      <c r="D646">
        <v>266.40473900000001</v>
      </c>
      <c r="E646" s="3">
        <v>2</v>
      </c>
      <c r="F646">
        <v>254.84687399999999</v>
      </c>
      <c r="G646" s="5">
        <v>3</v>
      </c>
      <c r="P646">
        <v>2</v>
      </c>
      <c r="Q646" t="str">
        <f t="shared" si="11"/>
        <v>23</v>
      </c>
    </row>
    <row r="647" spans="1:17" x14ac:dyDescent="0.25">
      <c r="A647">
        <v>646</v>
      </c>
      <c r="D647">
        <v>266.40473900000001</v>
      </c>
      <c r="E647" s="3">
        <v>2</v>
      </c>
      <c r="F647">
        <v>254.84687399999999</v>
      </c>
      <c r="G647" s="5">
        <v>3</v>
      </c>
      <c r="P647">
        <v>2</v>
      </c>
      <c r="Q647" t="str">
        <f t="shared" si="11"/>
        <v>23</v>
      </c>
    </row>
    <row r="648" spans="1:17" x14ac:dyDescent="0.25">
      <c r="A648">
        <v>647</v>
      </c>
      <c r="D648">
        <v>266.40473900000001</v>
      </c>
      <c r="E648" s="3">
        <v>2</v>
      </c>
      <c r="F648">
        <v>254.84687399999999</v>
      </c>
      <c r="G648" s="5">
        <v>3</v>
      </c>
      <c r="P648">
        <v>2</v>
      </c>
      <c r="Q648" t="str">
        <f t="shared" si="11"/>
        <v>23</v>
      </c>
    </row>
    <row r="649" spans="1:17" x14ac:dyDescent="0.25">
      <c r="A649">
        <v>648</v>
      </c>
      <c r="D649">
        <v>266.40473900000001</v>
      </c>
      <c r="E649" s="3">
        <v>2</v>
      </c>
      <c r="F649">
        <v>254.84687399999999</v>
      </c>
      <c r="G649" s="5">
        <v>3</v>
      </c>
      <c r="P649">
        <v>2</v>
      </c>
      <c r="Q649" t="str">
        <f t="shared" si="11"/>
        <v>23</v>
      </c>
    </row>
    <row r="650" spans="1:17" x14ac:dyDescent="0.25">
      <c r="A650">
        <v>649</v>
      </c>
      <c r="D650">
        <v>266.40473900000001</v>
      </c>
      <c r="E650" s="3">
        <v>2</v>
      </c>
      <c r="F650">
        <v>254.84687399999999</v>
      </c>
      <c r="G650" s="5">
        <v>3</v>
      </c>
      <c r="P650">
        <v>2</v>
      </c>
      <c r="Q650" t="str">
        <f t="shared" si="11"/>
        <v>23</v>
      </c>
    </row>
    <row r="651" spans="1:17" x14ac:dyDescent="0.25">
      <c r="A651">
        <v>650</v>
      </c>
      <c r="D651">
        <v>266.40473900000001</v>
      </c>
      <c r="E651" s="3">
        <v>2</v>
      </c>
      <c r="F651">
        <v>254.84687399999999</v>
      </c>
      <c r="G651" s="5">
        <v>3</v>
      </c>
      <c r="P651">
        <v>2</v>
      </c>
      <c r="Q651" t="str">
        <f t="shared" si="11"/>
        <v>23</v>
      </c>
    </row>
    <row r="652" spans="1:17" x14ac:dyDescent="0.25">
      <c r="A652">
        <v>651</v>
      </c>
      <c r="B652">
        <v>275.30895599999997</v>
      </c>
      <c r="C652" s="4">
        <v>1</v>
      </c>
      <c r="D652">
        <v>266.31062299999996</v>
      </c>
      <c r="E652" s="3">
        <v>2</v>
      </c>
      <c r="F652">
        <v>254.84687399999999</v>
      </c>
      <c r="G652" s="5">
        <v>3</v>
      </c>
      <c r="H652">
        <v>263.48197900000002</v>
      </c>
      <c r="I652" s="2">
        <v>4</v>
      </c>
      <c r="P652">
        <v>4</v>
      </c>
      <c r="Q652" t="str">
        <f t="shared" si="11"/>
        <v>1234</v>
      </c>
    </row>
    <row r="653" spans="1:17" x14ac:dyDescent="0.25">
      <c r="A653">
        <v>652</v>
      </c>
      <c r="B653">
        <v>275.28765399999997</v>
      </c>
      <c r="C653" s="4">
        <v>1</v>
      </c>
      <c r="F653">
        <v>254.84687399999999</v>
      </c>
      <c r="G653" s="5">
        <v>3</v>
      </c>
      <c r="H653">
        <v>263.48197900000002</v>
      </c>
      <c r="I653" s="2">
        <v>4</v>
      </c>
      <c r="P653">
        <v>3</v>
      </c>
      <c r="Q653" t="str">
        <f t="shared" si="11"/>
        <v>134</v>
      </c>
    </row>
    <row r="654" spans="1:17" x14ac:dyDescent="0.25">
      <c r="A654">
        <v>653</v>
      </c>
      <c r="B654">
        <v>275.28765399999997</v>
      </c>
      <c r="C654" s="4">
        <v>1</v>
      </c>
      <c r="F654">
        <v>254.74406399999998</v>
      </c>
      <c r="G654" s="5">
        <v>3</v>
      </c>
      <c r="H654">
        <v>263.48197900000002</v>
      </c>
      <c r="I654" s="2">
        <v>4</v>
      </c>
      <c r="P654">
        <v>3</v>
      </c>
      <c r="Q654" t="str">
        <f t="shared" si="11"/>
        <v>134</v>
      </c>
    </row>
    <row r="655" spans="1:17" x14ac:dyDescent="0.25">
      <c r="A655">
        <v>654</v>
      </c>
      <c r="B655">
        <v>275.28765399999997</v>
      </c>
      <c r="C655" s="4">
        <v>1</v>
      </c>
      <c r="H655">
        <v>263.48197900000002</v>
      </c>
      <c r="I655" s="2">
        <v>4</v>
      </c>
      <c r="P655">
        <v>2</v>
      </c>
      <c r="Q655" t="str">
        <f t="shared" si="11"/>
        <v>14</v>
      </c>
    </row>
    <row r="656" spans="1:17" x14ac:dyDescent="0.25">
      <c r="A656">
        <v>655</v>
      </c>
      <c r="B656">
        <v>275.30895599999997</v>
      </c>
      <c r="C656" s="4">
        <v>1</v>
      </c>
      <c r="H656">
        <v>263.48197900000002</v>
      </c>
      <c r="I656" s="2">
        <v>4</v>
      </c>
      <c r="P656">
        <v>2</v>
      </c>
      <c r="Q656" t="str">
        <f t="shared" si="11"/>
        <v>14</v>
      </c>
    </row>
    <row r="657" spans="1:17" x14ac:dyDescent="0.25">
      <c r="A657">
        <v>656</v>
      </c>
      <c r="B657">
        <v>275.30895599999997</v>
      </c>
      <c r="C657" s="4">
        <v>1</v>
      </c>
      <c r="H657">
        <v>263.48197900000002</v>
      </c>
      <c r="I657" s="2">
        <v>4</v>
      </c>
      <c r="J657">
        <v>236.27781300000001</v>
      </c>
      <c r="K657" t="s">
        <v>22</v>
      </c>
      <c r="Q657" t="str">
        <f t="shared" si="11"/>
        <v>14</v>
      </c>
    </row>
    <row r="658" spans="1:17" x14ac:dyDescent="0.25">
      <c r="A658">
        <v>657</v>
      </c>
      <c r="Q658" t="str">
        <f t="shared" si="11"/>
        <v/>
      </c>
    </row>
    <row r="659" spans="1:17" x14ac:dyDescent="0.25">
      <c r="A659">
        <v>658</v>
      </c>
      <c r="J659">
        <v>38.377308000000014</v>
      </c>
      <c r="K659" t="s">
        <v>22</v>
      </c>
      <c r="Q659" t="str">
        <f t="shared" si="11"/>
        <v/>
      </c>
    </row>
    <row r="660" spans="1:17" x14ac:dyDescent="0.25">
      <c r="A660">
        <v>659</v>
      </c>
      <c r="D660">
        <v>69.349318000000011</v>
      </c>
      <c r="E660" s="3">
        <v>2</v>
      </c>
      <c r="H660">
        <v>55.603538000000007</v>
      </c>
      <c r="I660" s="2">
        <v>4</v>
      </c>
      <c r="P660">
        <v>2</v>
      </c>
      <c r="Q660" t="str">
        <f t="shared" si="11"/>
        <v>24</v>
      </c>
    </row>
    <row r="661" spans="1:17" x14ac:dyDescent="0.25">
      <c r="A661">
        <v>660</v>
      </c>
      <c r="D661">
        <v>69.349318000000011</v>
      </c>
      <c r="E661" s="3">
        <v>2</v>
      </c>
      <c r="H661">
        <v>55.712109000000012</v>
      </c>
      <c r="I661" s="2">
        <v>4</v>
      </c>
      <c r="P661">
        <v>2</v>
      </c>
      <c r="Q661" t="str">
        <f t="shared" si="11"/>
        <v>24</v>
      </c>
    </row>
    <row r="662" spans="1:17" x14ac:dyDescent="0.25">
      <c r="A662">
        <v>661</v>
      </c>
      <c r="D662">
        <v>69.349318000000011</v>
      </c>
      <c r="E662" s="3">
        <v>2</v>
      </c>
      <c r="H662">
        <v>55.712109000000012</v>
      </c>
      <c r="I662" s="2">
        <v>4</v>
      </c>
      <c r="P662">
        <v>2</v>
      </c>
      <c r="Q662" t="str">
        <f t="shared" si="11"/>
        <v>24</v>
      </c>
    </row>
    <row r="663" spans="1:17" x14ac:dyDescent="0.25">
      <c r="A663">
        <v>662</v>
      </c>
      <c r="D663">
        <v>69.349318000000011</v>
      </c>
      <c r="E663" s="3">
        <v>2</v>
      </c>
      <c r="H663">
        <v>55.712109000000012</v>
      </c>
      <c r="I663" s="2">
        <v>4</v>
      </c>
      <c r="P663">
        <v>2</v>
      </c>
      <c r="Q663" t="str">
        <f t="shared" si="11"/>
        <v>24</v>
      </c>
    </row>
    <row r="664" spans="1:17" x14ac:dyDescent="0.25">
      <c r="A664">
        <v>663</v>
      </c>
      <c r="D664">
        <v>69.349318000000011</v>
      </c>
      <c r="E664" s="3">
        <v>2</v>
      </c>
      <c r="H664">
        <v>55.712109000000012</v>
      </c>
      <c r="I664" s="2">
        <v>4</v>
      </c>
      <c r="P664">
        <v>2</v>
      </c>
      <c r="Q664" t="str">
        <f t="shared" si="11"/>
        <v>24</v>
      </c>
    </row>
    <row r="665" spans="1:17" x14ac:dyDescent="0.25">
      <c r="A665">
        <v>664</v>
      </c>
      <c r="D665">
        <v>69.349318000000011</v>
      </c>
      <c r="E665" s="3">
        <v>2</v>
      </c>
      <c r="H665">
        <v>55.712109000000012</v>
      </c>
      <c r="I665" s="2">
        <v>4</v>
      </c>
      <c r="P665">
        <v>2</v>
      </c>
      <c r="Q665" t="str">
        <f t="shared" si="11"/>
        <v>24</v>
      </c>
    </row>
    <row r="666" spans="1:17" x14ac:dyDescent="0.25">
      <c r="A666">
        <v>665</v>
      </c>
      <c r="D666">
        <v>69.349318000000011</v>
      </c>
      <c r="E666" s="3">
        <v>2</v>
      </c>
      <c r="H666">
        <v>55.712109000000012</v>
      </c>
      <c r="I666" s="2">
        <v>4</v>
      </c>
      <c r="P666">
        <v>2</v>
      </c>
      <c r="Q666" t="str">
        <f t="shared" si="11"/>
        <v>24</v>
      </c>
    </row>
    <row r="667" spans="1:17" x14ac:dyDescent="0.25">
      <c r="A667">
        <v>666</v>
      </c>
      <c r="D667">
        <v>69.349318000000011</v>
      </c>
      <c r="E667" s="3">
        <v>2</v>
      </c>
      <c r="H667">
        <v>55.712109000000012</v>
      </c>
      <c r="I667" s="2">
        <v>4</v>
      </c>
      <c r="P667">
        <v>2</v>
      </c>
      <c r="Q667" t="str">
        <f t="shared" si="11"/>
        <v>24</v>
      </c>
    </row>
    <row r="668" spans="1:17" x14ac:dyDescent="0.25">
      <c r="A668">
        <v>667</v>
      </c>
      <c r="D668">
        <v>69.349318000000011</v>
      </c>
      <c r="E668" s="3">
        <v>2</v>
      </c>
      <c r="H668">
        <v>55.712109000000012</v>
      </c>
      <c r="I668" s="2">
        <v>4</v>
      </c>
      <c r="P668">
        <v>2</v>
      </c>
      <c r="Q668" t="str">
        <f t="shared" si="11"/>
        <v>24</v>
      </c>
    </row>
    <row r="669" spans="1:17" x14ac:dyDescent="0.25">
      <c r="A669">
        <v>668</v>
      </c>
      <c r="D669">
        <v>69.349318000000011</v>
      </c>
      <c r="E669" s="3">
        <v>2</v>
      </c>
      <c r="H669">
        <v>55.712109000000012</v>
      </c>
      <c r="I669" s="2">
        <v>4</v>
      </c>
      <c r="P669">
        <v>2</v>
      </c>
      <c r="Q669" t="str">
        <f t="shared" si="11"/>
        <v>24</v>
      </c>
    </row>
    <row r="670" spans="1:17" x14ac:dyDescent="0.25">
      <c r="A670">
        <v>669</v>
      </c>
      <c r="D670">
        <v>69.349318000000011</v>
      </c>
      <c r="E670" s="3">
        <v>2</v>
      </c>
      <c r="H670">
        <v>55.712109000000012</v>
      </c>
      <c r="I670" s="2">
        <v>4</v>
      </c>
      <c r="P670">
        <v>2</v>
      </c>
      <c r="Q670" t="str">
        <f t="shared" si="11"/>
        <v>24</v>
      </c>
    </row>
    <row r="671" spans="1:17" x14ac:dyDescent="0.25">
      <c r="A671">
        <v>670</v>
      </c>
      <c r="B671">
        <v>75.249008000000003</v>
      </c>
      <c r="C671" s="4">
        <v>1</v>
      </c>
      <c r="H671">
        <v>55.712109000000012</v>
      </c>
      <c r="I671" s="2">
        <v>4</v>
      </c>
      <c r="P671">
        <v>2</v>
      </c>
      <c r="Q671" t="str">
        <f t="shared" si="11"/>
        <v>14</v>
      </c>
    </row>
    <row r="672" spans="1:17" x14ac:dyDescent="0.25">
      <c r="A672">
        <v>671</v>
      </c>
      <c r="B672">
        <v>75.231563000000008</v>
      </c>
      <c r="C672" s="4">
        <v>1</v>
      </c>
      <c r="H672">
        <v>55.603538000000007</v>
      </c>
      <c r="I672" s="2">
        <v>4</v>
      </c>
      <c r="P672">
        <v>2</v>
      </c>
      <c r="Q672" t="str">
        <f t="shared" si="11"/>
        <v>14</v>
      </c>
    </row>
    <row r="673" spans="1:17" x14ac:dyDescent="0.25">
      <c r="A673">
        <v>672</v>
      </c>
      <c r="B673">
        <v>75.231563000000008</v>
      </c>
      <c r="C673" s="4">
        <v>1</v>
      </c>
      <c r="P673">
        <v>1</v>
      </c>
      <c r="Q673" t="str">
        <f t="shared" si="11"/>
        <v>1</v>
      </c>
    </row>
    <row r="674" spans="1:17" x14ac:dyDescent="0.25">
      <c r="A674">
        <v>673</v>
      </c>
      <c r="B674">
        <v>75.280991</v>
      </c>
      <c r="C674" s="4">
        <v>1</v>
      </c>
      <c r="P674">
        <v>1</v>
      </c>
      <c r="Q674" t="str">
        <f t="shared" si="11"/>
        <v>1</v>
      </c>
    </row>
    <row r="675" spans="1:17" x14ac:dyDescent="0.25">
      <c r="A675">
        <v>674</v>
      </c>
      <c r="B675">
        <v>75.280991</v>
      </c>
      <c r="C675" s="4">
        <v>1</v>
      </c>
      <c r="F675">
        <v>69.127885000000006</v>
      </c>
      <c r="G675" s="5">
        <v>3</v>
      </c>
      <c r="P675">
        <v>2</v>
      </c>
      <c r="Q675" t="str">
        <f t="shared" si="11"/>
        <v>13</v>
      </c>
    </row>
    <row r="676" spans="1:17" x14ac:dyDescent="0.25">
      <c r="A676">
        <v>675</v>
      </c>
      <c r="B676">
        <v>75.280991</v>
      </c>
      <c r="C676" s="4">
        <v>1</v>
      </c>
      <c r="F676">
        <v>69.250461000000001</v>
      </c>
      <c r="G676" s="5">
        <v>3</v>
      </c>
      <c r="P676">
        <v>2</v>
      </c>
      <c r="Q676" t="str">
        <f t="shared" si="11"/>
        <v>13</v>
      </c>
    </row>
    <row r="677" spans="1:17" x14ac:dyDescent="0.25">
      <c r="A677">
        <v>676</v>
      </c>
      <c r="B677">
        <v>75.280991</v>
      </c>
      <c r="C677" s="4">
        <v>1</v>
      </c>
      <c r="F677">
        <v>69.250461000000001</v>
      </c>
      <c r="G677" s="5">
        <v>3</v>
      </c>
      <c r="P677">
        <v>2</v>
      </c>
      <c r="Q677" t="str">
        <f t="shared" si="11"/>
        <v>13</v>
      </c>
    </row>
    <row r="678" spans="1:17" x14ac:dyDescent="0.25">
      <c r="A678">
        <v>677</v>
      </c>
      <c r="B678">
        <v>75.280991</v>
      </c>
      <c r="C678" s="4">
        <v>1</v>
      </c>
      <c r="F678">
        <v>69.250461000000001</v>
      </c>
      <c r="G678" s="5">
        <v>3</v>
      </c>
      <c r="P678">
        <v>2</v>
      </c>
      <c r="Q678" t="str">
        <f t="shared" si="11"/>
        <v>13</v>
      </c>
    </row>
    <row r="679" spans="1:17" x14ac:dyDescent="0.25">
      <c r="A679">
        <v>678</v>
      </c>
      <c r="B679">
        <v>75.280991</v>
      </c>
      <c r="C679" s="4">
        <v>1</v>
      </c>
      <c r="F679">
        <v>69.250461000000001</v>
      </c>
      <c r="G679" s="5">
        <v>3</v>
      </c>
      <c r="P679">
        <v>2</v>
      </c>
      <c r="Q679" t="str">
        <f t="shared" si="11"/>
        <v>13</v>
      </c>
    </row>
    <row r="680" spans="1:17" x14ac:dyDescent="0.25">
      <c r="A680">
        <v>679</v>
      </c>
      <c r="B680">
        <v>75.280991</v>
      </c>
      <c r="C680" s="4">
        <v>1</v>
      </c>
      <c r="F680">
        <v>69.250461000000001</v>
      </c>
      <c r="G680" s="5">
        <v>3</v>
      </c>
      <c r="P680">
        <v>2</v>
      </c>
      <c r="Q680" t="str">
        <f t="shared" si="11"/>
        <v>13</v>
      </c>
    </row>
    <row r="681" spans="1:17" x14ac:dyDescent="0.25">
      <c r="A681">
        <v>680</v>
      </c>
      <c r="B681">
        <v>75.280991</v>
      </c>
      <c r="C681" s="4">
        <v>1</v>
      </c>
      <c r="F681">
        <v>69.250461000000001</v>
      </c>
      <c r="G681" s="5">
        <v>3</v>
      </c>
      <c r="P681">
        <v>2</v>
      </c>
      <c r="Q681" t="str">
        <f t="shared" si="11"/>
        <v>13</v>
      </c>
    </row>
    <row r="682" spans="1:17" x14ac:dyDescent="0.25">
      <c r="A682">
        <v>681</v>
      </c>
      <c r="B682">
        <v>75.249008000000003</v>
      </c>
      <c r="C682" s="4">
        <v>1</v>
      </c>
      <c r="F682">
        <v>69.250461000000001</v>
      </c>
      <c r="G682" s="5">
        <v>3</v>
      </c>
      <c r="P682">
        <v>2</v>
      </c>
      <c r="Q682" t="str">
        <f t="shared" si="11"/>
        <v>13</v>
      </c>
    </row>
    <row r="683" spans="1:17" x14ac:dyDescent="0.25">
      <c r="A683">
        <v>682</v>
      </c>
      <c r="F683">
        <v>69.250461000000001</v>
      </c>
      <c r="G683" s="5">
        <v>3</v>
      </c>
      <c r="P683">
        <v>1</v>
      </c>
      <c r="Q683" t="str">
        <f t="shared" si="11"/>
        <v>3</v>
      </c>
    </row>
    <row r="684" spans="1:17" x14ac:dyDescent="0.25">
      <c r="A684">
        <v>683</v>
      </c>
      <c r="D684">
        <v>83.511880000000005</v>
      </c>
      <c r="E684" s="3">
        <v>2</v>
      </c>
      <c r="F684">
        <v>69.250461000000001</v>
      </c>
      <c r="G684" s="5">
        <v>3</v>
      </c>
      <c r="P684">
        <v>2</v>
      </c>
      <c r="Q684" t="str">
        <f t="shared" si="11"/>
        <v>23</v>
      </c>
    </row>
    <row r="685" spans="1:17" x14ac:dyDescent="0.25">
      <c r="A685">
        <v>684</v>
      </c>
      <c r="D685">
        <v>83.634813000000008</v>
      </c>
      <c r="E685" s="3">
        <v>2</v>
      </c>
      <c r="F685">
        <v>69.250461000000001</v>
      </c>
      <c r="G685" s="5">
        <v>3</v>
      </c>
      <c r="P685">
        <v>2</v>
      </c>
      <c r="Q685" t="str">
        <f t="shared" si="11"/>
        <v>23</v>
      </c>
    </row>
    <row r="686" spans="1:17" x14ac:dyDescent="0.25">
      <c r="A686">
        <v>685</v>
      </c>
      <c r="D686">
        <v>83.634813000000008</v>
      </c>
      <c r="E686" s="3">
        <v>2</v>
      </c>
      <c r="F686">
        <v>69.250461000000001</v>
      </c>
      <c r="G686" s="5">
        <v>3</v>
      </c>
      <c r="P686">
        <v>2</v>
      </c>
      <c r="Q686" t="str">
        <f t="shared" si="11"/>
        <v>23</v>
      </c>
    </row>
    <row r="687" spans="1:17" x14ac:dyDescent="0.25">
      <c r="A687">
        <v>686</v>
      </c>
      <c r="D687">
        <v>83.634813000000008</v>
      </c>
      <c r="E687" s="3">
        <v>2</v>
      </c>
      <c r="F687">
        <v>69.127885000000006</v>
      </c>
      <c r="G687" s="5">
        <v>3</v>
      </c>
      <c r="H687">
        <v>75.264515000000003</v>
      </c>
      <c r="I687" s="2">
        <v>4</v>
      </c>
      <c r="P687">
        <v>3</v>
      </c>
      <c r="Q687" t="str">
        <f t="shared" si="11"/>
        <v>234</v>
      </c>
    </row>
    <row r="688" spans="1:17" x14ac:dyDescent="0.25">
      <c r="A688">
        <v>687</v>
      </c>
      <c r="D688">
        <v>83.634813000000008</v>
      </c>
      <c r="E688" s="3">
        <v>2</v>
      </c>
      <c r="H688">
        <v>75.429277000000013</v>
      </c>
      <c r="I688" s="2">
        <v>4</v>
      </c>
      <c r="P688">
        <v>2</v>
      </c>
      <c r="Q688" t="str">
        <f t="shared" si="11"/>
        <v>24</v>
      </c>
    </row>
    <row r="689" spans="1:17" x14ac:dyDescent="0.25">
      <c r="A689">
        <v>688</v>
      </c>
      <c r="D689">
        <v>83.634813000000008</v>
      </c>
      <c r="E689" s="3">
        <v>2</v>
      </c>
      <c r="H689">
        <v>75.429277000000013</v>
      </c>
      <c r="I689" s="2">
        <v>4</v>
      </c>
      <c r="P689">
        <v>2</v>
      </c>
      <c r="Q689" t="str">
        <f t="shared" si="11"/>
        <v>24</v>
      </c>
    </row>
    <row r="690" spans="1:17" x14ac:dyDescent="0.25">
      <c r="A690">
        <v>689</v>
      </c>
      <c r="D690">
        <v>83.634813000000008</v>
      </c>
      <c r="E690" s="3">
        <v>2</v>
      </c>
      <c r="H690">
        <v>75.429277000000013</v>
      </c>
      <c r="I690" s="2">
        <v>4</v>
      </c>
      <c r="P690">
        <v>2</v>
      </c>
      <c r="Q690" t="str">
        <f t="shared" si="11"/>
        <v>24</v>
      </c>
    </row>
    <row r="691" spans="1:17" x14ac:dyDescent="0.25">
      <c r="A691">
        <v>690</v>
      </c>
      <c r="D691">
        <v>83.634813000000008</v>
      </c>
      <c r="E691" s="3">
        <v>2</v>
      </c>
      <c r="H691">
        <v>75.429277000000013</v>
      </c>
      <c r="I691" s="2">
        <v>4</v>
      </c>
      <c r="P691">
        <v>2</v>
      </c>
      <c r="Q691" t="str">
        <f t="shared" si="11"/>
        <v>24</v>
      </c>
    </row>
    <row r="692" spans="1:17" x14ac:dyDescent="0.25">
      <c r="A692">
        <v>691</v>
      </c>
      <c r="D692">
        <v>83.634813000000008</v>
      </c>
      <c r="E692" s="3">
        <v>2</v>
      </c>
      <c r="H692">
        <v>75.429277000000013</v>
      </c>
      <c r="I692" s="2">
        <v>4</v>
      </c>
      <c r="P692">
        <v>2</v>
      </c>
      <c r="Q692" t="str">
        <f t="shared" si="11"/>
        <v>24</v>
      </c>
    </row>
    <row r="693" spans="1:17" x14ac:dyDescent="0.25">
      <c r="A693">
        <v>692</v>
      </c>
      <c r="D693">
        <v>83.634813000000008</v>
      </c>
      <c r="E693" s="3">
        <v>2</v>
      </c>
      <c r="H693">
        <v>75.429277000000013</v>
      </c>
      <c r="I693" s="2">
        <v>4</v>
      </c>
      <c r="P693">
        <v>2</v>
      </c>
      <c r="Q693" t="str">
        <f t="shared" si="11"/>
        <v>24</v>
      </c>
    </row>
    <row r="694" spans="1:17" x14ac:dyDescent="0.25">
      <c r="A694">
        <v>693</v>
      </c>
      <c r="D694">
        <v>83.511880000000005</v>
      </c>
      <c r="E694" s="3">
        <v>2</v>
      </c>
      <c r="H694">
        <v>75.429277000000013</v>
      </c>
      <c r="I694" s="2">
        <v>4</v>
      </c>
      <c r="P694">
        <v>2</v>
      </c>
      <c r="Q694" t="str">
        <f t="shared" si="11"/>
        <v>24</v>
      </c>
    </row>
    <row r="695" spans="1:17" x14ac:dyDescent="0.25">
      <c r="A695">
        <v>694</v>
      </c>
      <c r="H695">
        <v>75.429277000000013</v>
      </c>
      <c r="I695" s="2">
        <v>4</v>
      </c>
      <c r="P695">
        <v>1</v>
      </c>
      <c r="Q695" t="str">
        <f t="shared" si="11"/>
        <v>4</v>
      </c>
    </row>
    <row r="696" spans="1:17" x14ac:dyDescent="0.25">
      <c r="A696">
        <v>695</v>
      </c>
      <c r="B696">
        <v>92.504549000000011</v>
      </c>
      <c r="C696" s="4">
        <v>1</v>
      </c>
      <c r="H696">
        <v>75.429277000000013</v>
      </c>
      <c r="I696" s="2">
        <v>4</v>
      </c>
      <c r="P696">
        <v>2</v>
      </c>
      <c r="Q696" t="str">
        <f t="shared" si="11"/>
        <v>14</v>
      </c>
    </row>
    <row r="697" spans="1:17" x14ac:dyDescent="0.25">
      <c r="A697">
        <v>696</v>
      </c>
      <c r="B697">
        <v>92.730063000000001</v>
      </c>
      <c r="C697" s="4">
        <v>1</v>
      </c>
      <c r="H697">
        <v>75.264515000000003</v>
      </c>
      <c r="I697" s="2">
        <v>4</v>
      </c>
      <c r="P697">
        <v>2</v>
      </c>
      <c r="Q697" t="str">
        <f t="shared" si="11"/>
        <v>14</v>
      </c>
    </row>
    <row r="698" spans="1:17" x14ac:dyDescent="0.25">
      <c r="A698">
        <v>697</v>
      </c>
      <c r="B698">
        <v>92.730063000000001</v>
      </c>
      <c r="C698" s="4">
        <v>1</v>
      </c>
      <c r="P698">
        <v>1</v>
      </c>
      <c r="Q698" t="str">
        <f t="shared" si="11"/>
        <v>1</v>
      </c>
    </row>
    <row r="699" spans="1:17" x14ac:dyDescent="0.25">
      <c r="A699">
        <v>698</v>
      </c>
      <c r="B699">
        <v>92.730063000000001</v>
      </c>
      <c r="C699" s="4">
        <v>1</v>
      </c>
      <c r="P699">
        <v>1</v>
      </c>
      <c r="Q699" t="str">
        <f t="shared" si="11"/>
        <v>1</v>
      </c>
    </row>
    <row r="700" spans="1:17" x14ac:dyDescent="0.25">
      <c r="A700">
        <v>699</v>
      </c>
      <c r="B700">
        <v>92.730063000000001</v>
      </c>
      <c r="C700" s="4">
        <v>1</v>
      </c>
      <c r="P700">
        <v>1</v>
      </c>
      <c r="Q700" t="str">
        <f t="shared" si="11"/>
        <v>1</v>
      </c>
    </row>
    <row r="701" spans="1:17" x14ac:dyDescent="0.25">
      <c r="A701">
        <v>700</v>
      </c>
      <c r="B701">
        <v>92.730063000000001</v>
      </c>
      <c r="C701" s="4">
        <v>1</v>
      </c>
      <c r="P701">
        <v>1</v>
      </c>
      <c r="Q701" t="str">
        <f t="shared" si="11"/>
        <v>1</v>
      </c>
    </row>
    <row r="702" spans="1:17" x14ac:dyDescent="0.25">
      <c r="A702">
        <v>701</v>
      </c>
      <c r="B702">
        <v>92.730063000000001</v>
      </c>
      <c r="C702" s="4">
        <v>1</v>
      </c>
      <c r="F702">
        <v>84.93760300000001</v>
      </c>
      <c r="G702" s="5">
        <v>3</v>
      </c>
      <c r="P702">
        <v>2</v>
      </c>
      <c r="Q702" t="str">
        <f t="shared" si="11"/>
        <v>13</v>
      </c>
    </row>
    <row r="703" spans="1:17" x14ac:dyDescent="0.25">
      <c r="A703">
        <v>702</v>
      </c>
      <c r="B703">
        <v>92.730063000000001</v>
      </c>
      <c r="C703" s="4">
        <v>1</v>
      </c>
      <c r="F703">
        <v>85.068291000000016</v>
      </c>
      <c r="G703" s="5">
        <v>3</v>
      </c>
      <c r="P703">
        <v>2</v>
      </c>
      <c r="Q703" t="str">
        <f t="shared" si="11"/>
        <v>13</v>
      </c>
    </row>
    <row r="704" spans="1:17" x14ac:dyDescent="0.25">
      <c r="A704">
        <v>703</v>
      </c>
      <c r="B704">
        <v>92.730063000000001</v>
      </c>
      <c r="C704" s="4">
        <v>1</v>
      </c>
      <c r="F704">
        <v>85.068291000000016</v>
      </c>
      <c r="G704" s="5">
        <v>3</v>
      </c>
      <c r="P704">
        <v>2</v>
      </c>
      <c r="Q704" t="str">
        <f t="shared" si="11"/>
        <v>13</v>
      </c>
    </row>
    <row r="705" spans="1:17" x14ac:dyDescent="0.25">
      <c r="A705">
        <v>704</v>
      </c>
      <c r="B705">
        <v>92.730063000000001</v>
      </c>
      <c r="C705" s="4">
        <v>1</v>
      </c>
      <c r="F705">
        <v>85.117718000000011</v>
      </c>
      <c r="G705" s="5">
        <v>3</v>
      </c>
      <c r="P705">
        <v>2</v>
      </c>
      <c r="Q705" t="str">
        <f t="shared" si="11"/>
        <v>13</v>
      </c>
    </row>
    <row r="706" spans="1:17" x14ac:dyDescent="0.25">
      <c r="A706">
        <v>705</v>
      </c>
      <c r="B706">
        <v>92.504549000000011</v>
      </c>
      <c r="C706" s="4">
        <v>1</v>
      </c>
      <c r="F706">
        <v>85.117718000000011</v>
      </c>
      <c r="G706" s="5">
        <v>3</v>
      </c>
      <c r="P706">
        <v>2</v>
      </c>
      <c r="Q706" t="str">
        <f t="shared" ref="Q706:Q769" si="12">CONCATENATE(C706,E706,G706,I706)</f>
        <v>13</v>
      </c>
    </row>
    <row r="707" spans="1:17" x14ac:dyDescent="0.25">
      <c r="A707">
        <v>706</v>
      </c>
      <c r="F707">
        <v>85.117718000000011</v>
      </c>
      <c r="G707" s="5">
        <v>3</v>
      </c>
      <c r="P707">
        <v>1</v>
      </c>
      <c r="Q707" t="str">
        <f t="shared" si="12"/>
        <v>3</v>
      </c>
    </row>
    <row r="708" spans="1:17" x14ac:dyDescent="0.25">
      <c r="A708">
        <v>707</v>
      </c>
      <c r="D708">
        <v>103.35045400000001</v>
      </c>
      <c r="E708" s="3">
        <v>2</v>
      </c>
      <c r="F708">
        <v>85.117718000000011</v>
      </c>
      <c r="G708" s="5">
        <v>3</v>
      </c>
      <c r="P708">
        <v>2</v>
      </c>
      <c r="Q708" t="str">
        <f t="shared" si="12"/>
        <v>23</v>
      </c>
    </row>
    <row r="709" spans="1:17" x14ac:dyDescent="0.25">
      <c r="A709">
        <v>708</v>
      </c>
      <c r="D709">
        <v>103.35769900000001</v>
      </c>
      <c r="E709" s="3">
        <v>2</v>
      </c>
      <c r="F709">
        <v>85.117718000000011</v>
      </c>
      <c r="G709" s="5">
        <v>3</v>
      </c>
      <c r="P709">
        <v>2</v>
      </c>
      <c r="Q709" t="str">
        <f t="shared" si="12"/>
        <v>23</v>
      </c>
    </row>
    <row r="710" spans="1:17" x14ac:dyDescent="0.25">
      <c r="A710">
        <v>709</v>
      </c>
      <c r="D710">
        <v>103.35769900000001</v>
      </c>
      <c r="E710" s="3">
        <v>2</v>
      </c>
      <c r="F710">
        <v>85.117718000000011</v>
      </c>
      <c r="G710" s="5">
        <v>3</v>
      </c>
      <c r="P710">
        <v>2</v>
      </c>
      <c r="Q710" t="str">
        <f t="shared" si="12"/>
        <v>23</v>
      </c>
    </row>
    <row r="711" spans="1:17" x14ac:dyDescent="0.25">
      <c r="A711">
        <v>710</v>
      </c>
      <c r="D711">
        <v>103.35769900000001</v>
      </c>
      <c r="E711" s="3">
        <v>2</v>
      </c>
      <c r="F711">
        <v>85.117718000000011</v>
      </c>
      <c r="G711" s="5">
        <v>3</v>
      </c>
      <c r="H711">
        <v>93.33580400000001</v>
      </c>
      <c r="I711" s="2">
        <v>4</v>
      </c>
      <c r="P711">
        <v>3</v>
      </c>
      <c r="Q711" t="str">
        <f t="shared" si="12"/>
        <v>234</v>
      </c>
    </row>
    <row r="712" spans="1:17" x14ac:dyDescent="0.25">
      <c r="A712">
        <v>711</v>
      </c>
      <c r="D712">
        <v>103.35769900000001</v>
      </c>
      <c r="E712" s="3">
        <v>2</v>
      </c>
      <c r="F712">
        <v>84.93760300000001</v>
      </c>
      <c r="G712" s="5">
        <v>3</v>
      </c>
      <c r="H712">
        <v>93.372683000000009</v>
      </c>
      <c r="I712" s="2">
        <v>4</v>
      </c>
      <c r="P712">
        <v>3</v>
      </c>
      <c r="Q712" t="str">
        <f t="shared" si="12"/>
        <v>234</v>
      </c>
    </row>
    <row r="713" spans="1:17" x14ac:dyDescent="0.25">
      <c r="A713">
        <v>712</v>
      </c>
      <c r="D713">
        <v>103.35769900000001</v>
      </c>
      <c r="E713" s="3">
        <v>2</v>
      </c>
      <c r="H713">
        <v>93.372683000000009</v>
      </c>
      <c r="I713" s="2">
        <v>4</v>
      </c>
      <c r="P713">
        <v>2</v>
      </c>
      <c r="Q713" t="str">
        <f t="shared" si="12"/>
        <v>24</v>
      </c>
    </row>
    <row r="714" spans="1:17" x14ac:dyDescent="0.25">
      <c r="A714">
        <v>713</v>
      </c>
      <c r="D714">
        <v>103.35769900000001</v>
      </c>
      <c r="E714" s="3">
        <v>2</v>
      </c>
      <c r="H714">
        <v>93.372683000000009</v>
      </c>
      <c r="I714" s="2">
        <v>4</v>
      </c>
      <c r="P714">
        <v>2</v>
      </c>
      <c r="Q714" t="str">
        <f t="shared" si="12"/>
        <v>24</v>
      </c>
    </row>
    <row r="715" spans="1:17" x14ac:dyDescent="0.25">
      <c r="A715">
        <v>714</v>
      </c>
      <c r="D715">
        <v>103.35769900000001</v>
      </c>
      <c r="E715" s="3">
        <v>2</v>
      </c>
      <c r="H715">
        <v>93.372683000000009</v>
      </c>
      <c r="I715" s="2">
        <v>4</v>
      </c>
      <c r="P715">
        <v>2</v>
      </c>
      <c r="Q715" t="str">
        <f t="shared" si="12"/>
        <v>24</v>
      </c>
    </row>
    <row r="716" spans="1:17" x14ac:dyDescent="0.25">
      <c r="A716">
        <v>715</v>
      </c>
      <c r="D716">
        <v>103.35769900000001</v>
      </c>
      <c r="E716" s="3">
        <v>2</v>
      </c>
      <c r="H716">
        <v>93.372683000000009</v>
      </c>
      <c r="I716" s="2">
        <v>4</v>
      </c>
      <c r="P716">
        <v>2</v>
      </c>
      <c r="Q716" t="str">
        <f t="shared" si="12"/>
        <v>24</v>
      </c>
    </row>
    <row r="717" spans="1:17" x14ac:dyDescent="0.25">
      <c r="A717">
        <v>716</v>
      </c>
      <c r="D717">
        <v>103.35045400000001</v>
      </c>
      <c r="E717" s="3">
        <v>2</v>
      </c>
      <c r="H717">
        <v>93.372683000000009</v>
      </c>
      <c r="I717" s="2">
        <v>4</v>
      </c>
      <c r="P717">
        <v>2</v>
      </c>
      <c r="Q717" t="str">
        <f t="shared" si="12"/>
        <v>24</v>
      </c>
    </row>
    <row r="718" spans="1:17" x14ac:dyDescent="0.25">
      <c r="A718">
        <v>717</v>
      </c>
      <c r="H718">
        <v>93.372683000000009</v>
      </c>
      <c r="I718" s="2">
        <v>4</v>
      </c>
      <c r="P718">
        <v>1</v>
      </c>
      <c r="Q718" t="str">
        <f t="shared" si="12"/>
        <v>4</v>
      </c>
    </row>
    <row r="719" spans="1:17" x14ac:dyDescent="0.25">
      <c r="A719">
        <v>718</v>
      </c>
      <c r="B719">
        <v>114.21497500000001</v>
      </c>
      <c r="C719" s="4">
        <v>1</v>
      </c>
      <c r="H719">
        <v>93.372683000000009</v>
      </c>
      <c r="I719" s="2">
        <v>4</v>
      </c>
      <c r="P719">
        <v>2</v>
      </c>
      <c r="Q719" t="str">
        <f t="shared" si="12"/>
        <v>14</v>
      </c>
    </row>
    <row r="720" spans="1:17" x14ac:dyDescent="0.25">
      <c r="A720">
        <v>719</v>
      </c>
      <c r="B720">
        <v>114.28185100000002</v>
      </c>
      <c r="C720" s="4">
        <v>1</v>
      </c>
      <c r="H720">
        <v>93.372683000000009</v>
      </c>
      <c r="I720" s="2">
        <v>4</v>
      </c>
      <c r="P720">
        <v>2</v>
      </c>
      <c r="Q720" t="str">
        <f t="shared" si="12"/>
        <v>14</v>
      </c>
    </row>
    <row r="721" spans="1:17" x14ac:dyDescent="0.25">
      <c r="A721">
        <v>720</v>
      </c>
      <c r="B721">
        <v>114.28185100000002</v>
      </c>
      <c r="C721" s="4">
        <v>1</v>
      </c>
      <c r="H721">
        <v>93.372683000000009</v>
      </c>
      <c r="I721" s="2">
        <v>4</v>
      </c>
      <c r="P721">
        <v>2</v>
      </c>
      <c r="Q721" t="str">
        <f t="shared" si="12"/>
        <v>14</v>
      </c>
    </row>
    <row r="722" spans="1:17" x14ac:dyDescent="0.25">
      <c r="A722">
        <v>721</v>
      </c>
      <c r="B722">
        <v>114.28185100000002</v>
      </c>
      <c r="C722" s="4">
        <v>1</v>
      </c>
      <c r="H722">
        <v>93.33580400000001</v>
      </c>
      <c r="I722" s="2">
        <v>4</v>
      </c>
      <c r="P722">
        <v>2</v>
      </c>
      <c r="Q722" t="str">
        <f t="shared" si="12"/>
        <v>14</v>
      </c>
    </row>
    <row r="723" spans="1:17" x14ac:dyDescent="0.25">
      <c r="A723">
        <v>722</v>
      </c>
      <c r="B723">
        <v>114.28185100000002</v>
      </c>
      <c r="C723" s="4">
        <v>1</v>
      </c>
      <c r="P723">
        <v>1</v>
      </c>
      <c r="Q723" t="str">
        <f t="shared" si="12"/>
        <v>1</v>
      </c>
    </row>
    <row r="724" spans="1:17" x14ac:dyDescent="0.25">
      <c r="A724">
        <v>723</v>
      </c>
      <c r="B724">
        <v>114.28185100000002</v>
      </c>
      <c r="C724" s="4">
        <v>1</v>
      </c>
      <c r="P724">
        <v>1</v>
      </c>
      <c r="Q724" t="str">
        <f t="shared" si="12"/>
        <v>1</v>
      </c>
    </row>
    <row r="725" spans="1:17" x14ac:dyDescent="0.25">
      <c r="A725">
        <v>724</v>
      </c>
      <c r="B725">
        <v>114.28185100000002</v>
      </c>
      <c r="C725" s="4">
        <v>1</v>
      </c>
      <c r="P725">
        <v>1</v>
      </c>
      <c r="Q725" t="str">
        <f t="shared" si="12"/>
        <v>1</v>
      </c>
    </row>
    <row r="726" spans="1:17" x14ac:dyDescent="0.25">
      <c r="A726">
        <v>725</v>
      </c>
      <c r="B726">
        <v>114.28185100000002</v>
      </c>
      <c r="C726" s="4">
        <v>1</v>
      </c>
      <c r="F726">
        <v>106.22735400000001</v>
      </c>
      <c r="G726" s="5">
        <v>3</v>
      </c>
      <c r="P726">
        <v>2</v>
      </c>
      <c r="Q726" t="str">
        <f t="shared" si="12"/>
        <v>13</v>
      </c>
    </row>
    <row r="727" spans="1:17" x14ac:dyDescent="0.25">
      <c r="A727">
        <v>726</v>
      </c>
      <c r="B727">
        <v>114.28185100000002</v>
      </c>
      <c r="C727" s="4">
        <v>1</v>
      </c>
      <c r="F727">
        <v>106.27408</v>
      </c>
      <c r="G727" s="5">
        <v>3</v>
      </c>
      <c r="P727">
        <v>2</v>
      </c>
      <c r="Q727" t="str">
        <f t="shared" si="12"/>
        <v>13</v>
      </c>
    </row>
    <row r="728" spans="1:17" x14ac:dyDescent="0.25">
      <c r="A728">
        <v>727</v>
      </c>
      <c r="B728">
        <v>114.28185100000002</v>
      </c>
      <c r="C728" s="4">
        <v>1</v>
      </c>
      <c r="F728">
        <v>106.27408</v>
      </c>
      <c r="G728" s="5">
        <v>3</v>
      </c>
      <c r="P728">
        <v>2</v>
      </c>
      <c r="Q728" t="str">
        <f t="shared" si="12"/>
        <v>13</v>
      </c>
    </row>
    <row r="729" spans="1:17" x14ac:dyDescent="0.25">
      <c r="A729">
        <v>728</v>
      </c>
      <c r="B729">
        <v>114.123259</v>
      </c>
      <c r="C729" s="4">
        <v>1</v>
      </c>
      <c r="F729">
        <v>106.27408</v>
      </c>
      <c r="G729" s="5">
        <v>3</v>
      </c>
      <c r="P729">
        <v>2</v>
      </c>
      <c r="Q729" t="str">
        <f t="shared" si="12"/>
        <v>13</v>
      </c>
    </row>
    <row r="730" spans="1:17" x14ac:dyDescent="0.25">
      <c r="A730">
        <v>729</v>
      </c>
      <c r="B730">
        <v>114.21497500000001</v>
      </c>
      <c r="C730" s="4">
        <v>1</v>
      </c>
      <c r="F730">
        <v>106.27408</v>
      </c>
      <c r="G730" s="5">
        <v>3</v>
      </c>
      <c r="P730">
        <v>2</v>
      </c>
      <c r="Q730" t="str">
        <f t="shared" si="12"/>
        <v>13</v>
      </c>
    </row>
    <row r="731" spans="1:17" x14ac:dyDescent="0.25">
      <c r="A731">
        <v>730</v>
      </c>
      <c r="D731">
        <v>124.40295600000002</v>
      </c>
      <c r="E731" s="3">
        <v>2</v>
      </c>
      <c r="F731">
        <v>106.27408</v>
      </c>
      <c r="G731" s="5">
        <v>3</v>
      </c>
      <c r="P731">
        <v>2</v>
      </c>
      <c r="Q731" t="str">
        <f t="shared" si="12"/>
        <v>23</v>
      </c>
    </row>
    <row r="732" spans="1:17" x14ac:dyDescent="0.25">
      <c r="A732">
        <v>731</v>
      </c>
      <c r="D732">
        <v>124.46462500000001</v>
      </c>
      <c r="E732" s="3">
        <v>2</v>
      </c>
      <c r="F732">
        <v>106.27408</v>
      </c>
      <c r="G732" s="5">
        <v>3</v>
      </c>
      <c r="P732">
        <v>2</v>
      </c>
      <c r="Q732" t="str">
        <f t="shared" si="12"/>
        <v>23</v>
      </c>
    </row>
    <row r="733" spans="1:17" x14ac:dyDescent="0.25">
      <c r="A733">
        <v>732</v>
      </c>
      <c r="D733">
        <v>124.46462500000001</v>
      </c>
      <c r="E733" s="3">
        <v>2</v>
      </c>
      <c r="F733">
        <v>106.27408</v>
      </c>
      <c r="G733" s="5">
        <v>3</v>
      </c>
      <c r="H733">
        <v>114.581686</v>
      </c>
      <c r="I733" s="2">
        <v>4</v>
      </c>
      <c r="P733">
        <v>3</v>
      </c>
      <c r="Q733" t="str">
        <f t="shared" si="12"/>
        <v>234</v>
      </c>
    </row>
    <row r="734" spans="1:17" x14ac:dyDescent="0.25">
      <c r="A734">
        <v>733</v>
      </c>
      <c r="D734">
        <v>124.46462500000001</v>
      </c>
      <c r="E734" s="3">
        <v>2</v>
      </c>
      <c r="F734">
        <v>106.27408</v>
      </c>
      <c r="G734" s="5">
        <v>3</v>
      </c>
      <c r="H734">
        <v>114.67732800000002</v>
      </c>
      <c r="I734" s="2">
        <v>4</v>
      </c>
      <c r="P734">
        <v>3</v>
      </c>
      <c r="Q734" t="str">
        <f t="shared" si="12"/>
        <v>234</v>
      </c>
    </row>
    <row r="735" spans="1:17" x14ac:dyDescent="0.25">
      <c r="A735">
        <v>734</v>
      </c>
      <c r="D735">
        <v>124.46462500000001</v>
      </c>
      <c r="E735" s="3">
        <v>2</v>
      </c>
      <c r="F735">
        <v>106.22735400000001</v>
      </c>
      <c r="G735" s="5">
        <v>3</v>
      </c>
      <c r="H735">
        <v>114.67732800000002</v>
      </c>
      <c r="I735" s="2">
        <v>4</v>
      </c>
      <c r="P735">
        <v>3</v>
      </c>
      <c r="Q735" t="str">
        <f t="shared" si="12"/>
        <v>234</v>
      </c>
    </row>
    <row r="736" spans="1:17" x14ac:dyDescent="0.25">
      <c r="A736">
        <v>735</v>
      </c>
      <c r="D736">
        <v>124.46462500000001</v>
      </c>
      <c r="E736" s="3">
        <v>2</v>
      </c>
      <c r="H736">
        <v>114.67732800000002</v>
      </c>
      <c r="I736" s="2">
        <v>4</v>
      </c>
      <c r="P736">
        <v>2</v>
      </c>
      <c r="Q736" t="str">
        <f t="shared" si="12"/>
        <v>24</v>
      </c>
    </row>
    <row r="737" spans="1:17" x14ac:dyDescent="0.25">
      <c r="A737">
        <v>736</v>
      </c>
      <c r="D737">
        <v>124.46462500000001</v>
      </c>
      <c r="E737" s="3">
        <v>2</v>
      </c>
      <c r="H737">
        <v>114.67732800000002</v>
      </c>
      <c r="I737" s="2">
        <v>4</v>
      </c>
      <c r="P737">
        <v>2</v>
      </c>
      <c r="Q737" t="str">
        <f t="shared" si="12"/>
        <v>24</v>
      </c>
    </row>
    <row r="738" spans="1:17" x14ac:dyDescent="0.25">
      <c r="A738">
        <v>737</v>
      </c>
      <c r="D738">
        <v>124.46462500000001</v>
      </c>
      <c r="E738" s="3">
        <v>2</v>
      </c>
      <c r="H738">
        <v>114.67732800000002</v>
      </c>
      <c r="I738" s="2">
        <v>4</v>
      </c>
      <c r="P738">
        <v>2</v>
      </c>
      <c r="Q738" t="str">
        <f t="shared" si="12"/>
        <v>24</v>
      </c>
    </row>
    <row r="739" spans="1:17" x14ac:dyDescent="0.25">
      <c r="A739">
        <v>738</v>
      </c>
      <c r="D739">
        <v>124.46462500000001</v>
      </c>
      <c r="E739" s="3">
        <v>2</v>
      </c>
      <c r="H739">
        <v>114.67732800000002</v>
      </c>
      <c r="I739" s="2">
        <v>4</v>
      </c>
      <c r="P739">
        <v>2</v>
      </c>
      <c r="Q739" t="str">
        <f t="shared" si="12"/>
        <v>24</v>
      </c>
    </row>
    <row r="740" spans="1:17" x14ac:dyDescent="0.25">
      <c r="A740">
        <v>739</v>
      </c>
      <c r="D740">
        <v>124.40295600000002</v>
      </c>
      <c r="E740" s="3">
        <v>2</v>
      </c>
      <c r="H740">
        <v>114.67732800000002</v>
      </c>
      <c r="I740" s="2">
        <v>4</v>
      </c>
      <c r="P740">
        <v>2</v>
      </c>
      <c r="Q740" t="str">
        <f t="shared" si="12"/>
        <v>24</v>
      </c>
    </row>
    <row r="741" spans="1:17" x14ac:dyDescent="0.25">
      <c r="A741">
        <v>740</v>
      </c>
      <c r="B741">
        <v>133.03657000000001</v>
      </c>
      <c r="C741" s="4">
        <v>1</v>
      </c>
      <c r="H741">
        <v>114.67732800000002</v>
      </c>
      <c r="I741" s="2">
        <v>4</v>
      </c>
      <c r="P741">
        <v>2</v>
      </c>
      <c r="Q741" t="str">
        <f t="shared" si="12"/>
        <v>14</v>
      </c>
    </row>
    <row r="742" spans="1:17" x14ac:dyDescent="0.25">
      <c r="A742">
        <v>741</v>
      </c>
      <c r="B742">
        <v>133.065539</v>
      </c>
      <c r="C742" s="4">
        <v>1</v>
      </c>
      <c r="H742">
        <v>114.67732800000002</v>
      </c>
      <c r="I742" s="2">
        <v>4</v>
      </c>
      <c r="P742">
        <v>2</v>
      </c>
      <c r="Q742" t="str">
        <f t="shared" si="12"/>
        <v>14</v>
      </c>
    </row>
    <row r="743" spans="1:17" x14ac:dyDescent="0.25">
      <c r="A743">
        <v>742</v>
      </c>
      <c r="B743">
        <v>133.065539</v>
      </c>
      <c r="C743" s="4">
        <v>1</v>
      </c>
      <c r="H743">
        <v>114.67732800000002</v>
      </c>
      <c r="I743" s="2">
        <v>4</v>
      </c>
      <c r="P743">
        <v>2</v>
      </c>
      <c r="Q743" t="str">
        <f t="shared" si="12"/>
        <v>14</v>
      </c>
    </row>
    <row r="744" spans="1:17" x14ac:dyDescent="0.25">
      <c r="A744">
        <v>743</v>
      </c>
      <c r="B744">
        <v>133.065539</v>
      </c>
      <c r="C744" s="4">
        <v>1</v>
      </c>
      <c r="H744">
        <v>114.67732800000002</v>
      </c>
      <c r="I744" s="2">
        <v>4</v>
      </c>
      <c r="P744">
        <v>2</v>
      </c>
      <c r="Q744" t="str">
        <f t="shared" si="12"/>
        <v>14</v>
      </c>
    </row>
    <row r="745" spans="1:17" x14ac:dyDescent="0.25">
      <c r="A745">
        <v>744</v>
      </c>
      <c r="B745">
        <v>133.065539</v>
      </c>
      <c r="C745" s="4">
        <v>1</v>
      </c>
      <c r="H745">
        <v>114.581686</v>
      </c>
      <c r="I745" s="2">
        <v>4</v>
      </c>
      <c r="P745">
        <v>2</v>
      </c>
      <c r="Q745" t="str">
        <f t="shared" si="12"/>
        <v>14</v>
      </c>
    </row>
    <row r="746" spans="1:17" x14ac:dyDescent="0.25">
      <c r="A746">
        <v>745</v>
      </c>
      <c r="B746">
        <v>133.065539</v>
      </c>
      <c r="C746" s="4">
        <v>1</v>
      </c>
      <c r="P746">
        <v>1</v>
      </c>
      <c r="Q746" t="str">
        <f t="shared" si="12"/>
        <v>1</v>
      </c>
    </row>
    <row r="747" spans="1:17" x14ac:dyDescent="0.25">
      <c r="A747">
        <v>746</v>
      </c>
      <c r="B747">
        <v>133.065539</v>
      </c>
      <c r="C747" s="4">
        <v>1</v>
      </c>
      <c r="P747">
        <v>1</v>
      </c>
      <c r="Q747" t="str">
        <f t="shared" si="12"/>
        <v>1</v>
      </c>
    </row>
    <row r="748" spans="1:17" x14ac:dyDescent="0.25">
      <c r="A748">
        <v>747</v>
      </c>
      <c r="B748">
        <v>133.065539</v>
      </c>
      <c r="C748" s="4">
        <v>1</v>
      </c>
      <c r="P748">
        <v>1</v>
      </c>
      <c r="Q748" t="str">
        <f t="shared" si="12"/>
        <v>1</v>
      </c>
    </row>
    <row r="749" spans="1:17" x14ac:dyDescent="0.25">
      <c r="A749">
        <v>748</v>
      </c>
      <c r="B749">
        <v>133.065539</v>
      </c>
      <c r="C749" s="4">
        <v>1</v>
      </c>
      <c r="F749">
        <v>127.34897800000002</v>
      </c>
      <c r="G749" s="5">
        <v>3</v>
      </c>
      <c r="P749">
        <v>2</v>
      </c>
      <c r="Q749" t="str">
        <f t="shared" si="12"/>
        <v>13</v>
      </c>
    </row>
    <row r="750" spans="1:17" x14ac:dyDescent="0.25">
      <c r="A750">
        <v>749</v>
      </c>
      <c r="B750">
        <v>133.065539</v>
      </c>
      <c r="C750" s="4">
        <v>1</v>
      </c>
      <c r="F750">
        <v>127.52929900000001</v>
      </c>
      <c r="G750" s="5">
        <v>3</v>
      </c>
      <c r="P750">
        <v>2</v>
      </c>
      <c r="Q750" t="str">
        <f t="shared" si="12"/>
        <v>13</v>
      </c>
    </row>
    <row r="751" spans="1:17" x14ac:dyDescent="0.25">
      <c r="A751">
        <v>750</v>
      </c>
      <c r="B751">
        <v>133.065539</v>
      </c>
      <c r="C751" s="4">
        <v>1</v>
      </c>
      <c r="F751">
        <v>127.52929900000001</v>
      </c>
      <c r="G751" s="5">
        <v>3</v>
      </c>
      <c r="P751">
        <v>2</v>
      </c>
      <c r="Q751" t="str">
        <f t="shared" si="12"/>
        <v>13</v>
      </c>
    </row>
    <row r="752" spans="1:17" x14ac:dyDescent="0.25">
      <c r="A752">
        <v>751</v>
      </c>
      <c r="B752">
        <v>133.03657000000001</v>
      </c>
      <c r="C752" s="4">
        <v>1</v>
      </c>
      <c r="F752">
        <v>127.52929900000001</v>
      </c>
      <c r="G752" s="5">
        <v>3</v>
      </c>
      <c r="P752">
        <v>2</v>
      </c>
      <c r="Q752" t="str">
        <f t="shared" si="12"/>
        <v>13</v>
      </c>
    </row>
    <row r="753" spans="1:17" x14ac:dyDescent="0.25">
      <c r="A753">
        <v>752</v>
      </c>
      <c r="F753">
        <v>127.52929900000001</v>
      </c>
      <c r="G753" s="5">
        <v>3</v>
      </c>
      <c r="P753">
        <v>1</v>
      </c>
      <c r="Q753" t="str">
        <f t="shared" si="12"/>
        <v>3</v>
      </c>
    </row>
    <row r="754" spans="1:17" x14ac:dyDescent="0.25">
      <c r="A754">
        <v>753</v>
      </c>
      <c r="F754">
        <v>127.52929900000001</v>
      </c>
      <c r="G754" s="5">
        <v>3</v>
      </c>
      <c r="P754">
        <v>1</v>
      </c>
      <c r="Q754" t="str">
        <f t="shared" si="12"/>
        <v>3</v>
      </c>
    </row>
    <row r="755" spans="1:17" x14ac:dyDescent="0.25">
      <c r="A755">
        <v>754</v>
      </c>
      <c r="D755">
        <v>152.32584199999999</v>
      </c>
      <c r="E755" s="3">
        <v>2</v>
      </c>
      <c r="F755">
        <v>127.52929900000001</v>
      </c>
      <c r="G755" s="5">
        <v>3</v>
      </c>
      <c r="P755">
        <v>2</v>
      </c>
      <c r="Q755" t="str">
        <f t="shared" si="12"/>
        <v>23</v>
      </c>
    </row>
    <row r="756" spans="1:17" x14ac:dyDescent="0.25">
      <c r="A756">
        <v>755</v>
      </c>
      <c r="D756">
        <v>152.32584199999999</v>
      </c>
      <c r="E756" s="3">
        <v>2</v>
      </c>
      <c r="F756">
        <v>127.52929900000001</v>
      </c>
      <c r="G756" s="5">
        <v>3</v>
      </c>
      <c r="P756">
        <v>2</v>
      </c>
      <c r="Q756" t="str">
        <f t="shared" si="12"/>
        <v>23</v>
      </c>
    </row>
    <row r="757" spans="1:17" x14ac:dyDescent="0.25">
      <c r="A757">
        <v>756</v>
      </c>
      <c r="D757">
        <v>152.32584199999999</v>
      </c>
      <c r="E757" s="3">
        <v>2</v>
      </c>
      <c r="F757">
        <v>127.52929900000001</v>
      </c>
      <c r="G757" s="5">
        <v>3</v>
      </c>
      <c r="P757">
        <v>2</v>
      </c>
      <c r="Q757" t="str">
        <f t="shared" si="12"/>
        <v>23</v>
      </c>
    </row>
    <row r="758" spans="1:17" x14ac:dyDescent="0.25">
      <c r="A758">
        <v>757</v>
      </c>
      <c r="D758">
        <v>152.32584199999999</v>
      </c>
      <c r="E758" s="3">
        <v>2</v>
      </c>
      <c r="F758">
        <v>127.52929900000001</v>
      </c>
      <c r="G758" s="5">
        <v>3</v>
      </c>
      <c r="P758">
        <v>2</v>
      </c>
      <c r="Q758" t="str">
        <f t="shared" si="12"/>
        <v>23</v>
      </c>
    </row>
    <row r="759" spans="1:17" x14ac:dyDescent="0.25">
      <c r="A759">
        <v>758</v>
      </c>
      <c r="D759">
        <v>152.32584199999999</v>
      </c>
      <c r="E759" s="3">
        <v>2</v>
      </c>
      <c r="F759">
        <v>127.57872600000002</v>
      </c>
      <c r="G759" s="5">
        <v>3</v>
      </c>
      <c r="P759">
        <v>2</v>
      </c>
      <c r="Q759" t="str">
        <f t="shared" si="12"/>
        <v>23</v>
      </c>
    </row>
    <row r="760" spans="1:17" x14ac:dyDescent="0.25">
      <c r="A760">
        <v>759</v>
      </c>
      <c r="D760">
        <v>152.32584199999999</v>
      </c>
      <c r="E760" s="3">
        <v>2</v>
      </c>
      <c r="F760">
        <v>127.57872600000002</v>
      </c>
      <c r="G760" s="5">
        <v>3</v>
      </c>
      <c r="P760">
        <v>2</v>
      </c>
      <c r="Q760" t="str">
        <f t="shared" si="12"/>
        <v>23</v>
      </c>
    </row>
    <row r="761" spans="1:17" x14ac:dyDescent="0.25">
      <c r="A761">
        <v>760</v>
      </c>
      <c r="D761">
        <v>152.32584199999999</v>
      </c>
      <c r="E761" s="3">
        <v>2</v>
      </c>
      <c r="F761">
        <v>127.32765800000001</v>
      </c>
      <c r="G761" s="5">
        <v>3</v>
      </c>
      <c r="P761">
        <v>2</v>
      </c>
      <c r="Q761" t="str">
        <f t="shared" si="12"/>
        <v>23</v>
      </c>
    </row>
    <row r="762" spans="1:17" x14ac:dyDescent="0.25">
      <c r="A762">
        <v>761</v>
      </c>
      <c r="D762">
        <v>152.32584199999999</v>
      </c>
      <c r="E762" s="3">
        <v>2</v>
      </c>
      <c r="F762">
        <v>127.32765800000001</v>
      </c>
      <c r="G762" s="5">
        <v>3</v>
      </c>
      <c r="P762">
        <v>2</v>
      </c>
      <c r="Q762" t="str">
        <f t="shared" si="12"/>
        <v>23</v>
      </c>
    </row>
    <row r="763" spans="1:17" x14ac:dyDescent="0.25">
      <c r="A763">
        <v>762</v>
      </c>
      <c r="D763">
        <v>152.32584199999999</v>
      </c>
      <c r="E763" s="3">
        <v>2</v>
      </c>
      <c r="H763">
        <v>136.693049</v>
      </c>
      <c r="I763" s="2">
        <v>4</v>
      </c>
      <c r="P763">
        <v>2</v>
      </c>
      <c r="Q763" t="str">
        <f t="shared" si="12"/>
        <v>24</v>
      </c>
    </row>
    <row r="764" spans="1:17" x14ac:dyDescent="0.25">
      <c r="A764">
        <v>763</v>
      </c>
      <c r="B764">
        <v>157.66673800000001</v>
      </c>
      <c r="C764" s="4">
        <v>1</v>
      </c>
      <c r="D764">
        <v>152.32584199999999</v>
      </c>
      <c r="E764" s="3">
        <v>2</v>
      </c>
      <c r="H764">
        <v>136.72345200000001</v>
      </c>
      <c r="I764" s="2">
        <v>4</v>
      </c>
      <c r="P764">
        <v>3</v>
      </c>
      <c r="Q764" t="str">
        <f t="shared" si="12"/>
        <v>124</v>
      </c>
    </row>
    <row r="765" spans="1:17" x14ac:dyDescent="0.25">
      <c r="A765">
        <v>764</v>
      </c>
      <c r="B765">
        <v>157.65127999999999</v>
      </c>
      <c r="C765" s="4">
        <v>1</v>
      </c>
      <c r="D765">
        <v>152.32584199999999</v>
      </c>
      <c r="E765" s="3">
        <v>2</v>
      </c>
      <c r="H765">
        <v>136.72345200000001</v>
      </c>
      <c r="I765" s="2">
        <v>4</v>
      </c>
      <c r="P765">
        <v>3</v>
      </c>
      <c r="Q765" t="str">
        <f t="shared" si="12"/>
        <v>124</v>
      </c>
    </row>
    <row r="766" spans="1:17" x14ac:dyDescent="0.25">
      <c r="A766">
        <v>765</v>
      </c>
      <c r="B766">
        <v>157.76407999999998</v>
      </c>
      <c r="C766" s="4">
        <v>1</v>
      </c>
      <c r="H766">
        <v>136.72345200000001</v>
      </c>
      <c r="I766" s="2">
        <v>4</v>
      </c>
      <c r="P766">
        <v>2</v>
      </c>
      <c r="Q766" t="str">
        <f t="shared" si="12"/>
        <v>14</v>
      </c>
    </row>
    <row r="767" spans="1:17" x14ac:dyDescent="0.25">
      <c r="A767">
        <v>766</v>
      </c>
      <c r="B767">
        <v>157.76407999999998</v>
      </c>
      <c r="C767" s="4">
        <v>1</v>
      </c>
      <c r="H767">
        <v>136.72345200000001</v>
      </c>
      <c r="I767" s="2">
        <v>4</v>
      </c>
      <c r="P767">
        <v>2</v>
      </c>
      <c r="Q767" t="str">
        <f t="shared" si="12"/>
        <v>14</v>
      </c>
    </row>
    <row r="768" spans="1:17" x14ac:dyDescent="0.25">
      <c r="A768">
        <v>767</v>
      </c>
      <c r="B768">
        <v>157.76407999999998</v>
      </c>
      <c r="C768" s="4">
        <v>1</v>
      </c>
      <c r="H768">
        <v>136.72345200000001</v>
      </c>
      <c r="I768" s="2">
        <v>4</v>
      </c>
      <c r="P768">
        <v>2</v>
      </c>
      <c r="Q768" t="str">
        <f t="shared" si="12"/>
        <v>14</v>
      </c>
    </row>
    <row r="769" spans="1:17" x14ac:dyDescent="0.25">
      <c r="A769">
        <v>768</v>
      </c>
      <c r="B769">
        <v>157.76407999999998</v>
      </c>
      <c r="C769" s="4">
        <v>1</v>
      </c>
      <c r="H769">
        <v>136.72345200000001</v>
      </c>
      <c r="I769" s="2">
        <v>4</v>
      </c>
      <c r="P769">
        <v>2</v>
      </c>
      <c r="Q769" t="str">
        <f t="shared" si="12"/>
        <v>14</v>
      </c>
    </row>
    <row r="770" spans="1:17" x14ac:dyDescent="0.25">
      <c r="A770">
        <v>769</v>
      </c>
      <c r="B770">
        <v>157.76407999999998</v>
      </c>
      <c r="C770" s="4">
        <v>1</v>
      </c>
      <c r="H770">
        <v>136.72345200000001</v>
      </c>
      <c r="I770" s="2">
        <v>4</v>
      </c>
      <c r="P770">
        <v>2</v>
      </c>
      <c r="Q770" t="str">
        <f t="shared" ref="Q770:Q833" si="13">CONCATENATE(C770,E770,G770,I770)</f>
        <v>14</v>
      </c>
    </row>
    <row r="771" spans="1:17" x14ac:dyDescent="0.25">
      <c r="A771">
        <v>770</v>
      </c>
      <c r="B771">
        <v>157.76407999999998</v>
      </c>
      <c r="C771" s="4">
        <v>1</v>
      </c>
      <c r="H771">
        <v>136.72345200000001</v>
      </c>
      <c r="I771" s="2">
        <v>4</v>
      </c>
      <c r="P771">
        <v>2</v>
      </c>
      <c r="Q771" t="str">
        <f t="shared" si="13"/>
        <v>14</v>
      </c>
    </row>
    <row r="772" spans="1:17" x14ac:dyDescent="0.25">
      <c r="A772">
        <v>771</v>
      </c>
      <c r="B772">
        <v>157.76407999999998</v>
      </c>
      <c r="C772" s="4">
        <v>1</v>
      </c>
      <c r="H772">
        <v>136.72345200000001</v>
      </c>
      <c r="I772" s="2">
        <v>4</v>
      </c>
      <c r="P772">
        <v>2</v>
      </c>
      <c r="Q772" t="str">
        <f t="shared" si="13"/>
        <v>14</v>
      </c>
    </row>
    <row r="773" spans="1:17" x14ac:dyDescent="0.25">
      <c r="A773">
        <v>772</v>
      </c>
      <c r="B773">
        <v>157.76407999999998</v>
      </c>
      <c r="C773" s="4">
        <v>1</v>
      </c>
      <c r="H773">
        <v>136.72345200000001</v>
      </c>
      <c r="I773" s="2">
        <v>4</v>
      </c>
      <c r="P773">
        <v>2</v>
      </c>
      <c r="Q773" t="str">
        <f t="shared" si="13"/>
        <v>14</v>
      </c>
    </row>
    <row r="774" spans="1:17" x14ac:dyDescent="0.25">
      <c r="A774">
        <v>773</v>
      </c>
      <c r="B774">
        <v>157.76407999999998</v>
      </c>
      <c r="C774" s="4">
        <v>1</v>
      </c>
      <c r="H774">
        <v>136.693049</v>
      </c>
      <c r="I774" s="2">
        <v>4</v>
      </c>
      <c r="P774">
        <v>2</v>
      </c>
      <c r="Q774" t="str">
        <f t="shared" si="13"/>
        <v>14</v>
      </c>
    </row>
    <row r="775" spans="1:17" x14ac:dyDescent="0.25">
      <c r="A775">
        <v>774</v>
      </c>
      <c r="B775">
        <v>157.66673800000001</v>
      </c>
      <c r="C775" s="4">
        <v>1</v>
      </c>
      <c r="H775">
        <v>136.693049</v>
      </c>
      <c r="I775" s="2">
        <v>4</v>
      </c>
      <c r="P775">
        <v>2</v>
      </c>
      <c r="Q775" t="str">
        <f t="shared" si="13"/>
        <v>14</v>
      </c>
    </row>
    <row r="776" spans="1:17" x14ac:dyDescent="0.25">
      <c r="A776">
        <v>775</v>
      </c>
      <c r="F776">
        <v>155.65750599999998</v>
      </c>
      <c r="G776" s="5">
        <v>3</v>
      </c>
      <c r="P776">
        <v>1</v>
      </c>
      <c r="Q776" t="str">
        <f t="shared" si="13"/>
        <v>3</v>
      </c>
    </row>
    <row r="777" spans="1:17" x14ac:dyDescent="0.25">
      <c r="A777">
        <v>776</v>
      </c>
      <c r="F777">
        <v>155.73709299999999</v>
      </c>
      <c r="G777" s="5">
        <v>3</v>
      </c>
      <c r="P777">
        <v>1</v>
      </c>
      <c r="Q777" t="str">
        <f t="shared" si="13"/>
        <v>3</v>
      </c>
    </row>
    <row r="778" spans="1:17" x14ac:dyDescent="0.25">
      <c r="A778">
        <v>777</v>
      </c>
      <c r="F778">
        <v>155.73709299999999</v>
      </c>
      <c r="G778" s="5">
        <v>3</v>
      </c>
      <c r="P778">
        <v>1</v>
      </c>
      <c r="Q778" t="str">
        <f t="shared" si="13"/>
        <v>3</v>
      </c>
    </row>
    <row r="779" spans="1:17" x14ac:dyDescent="0.25">
      <c r="A779">
        <v>778</v>
      </c>
      <c r="D779">
        <v>167.39995599999997</v>
      </c>
      <c r="E779" s="3">
        <v>2</v>
      </c>
      <c r="F779">
        <v>155.73709299999999</v>
      </c>
      <c r="G779" s="5">
        <v>3</v>
      </c>
      <c r="P779">
        <v>2</v>
      </c>
      <c r="Q779" t="str">
        <f t="shared" si="13"/>
        <v>23</v>
      </c>
    </row>
    <row r="780" spans="1:17" x14ac:dyDescent="0.25">
      <c r="A780">
        <v>779</v>
      </c>
      <c r="D780">
        <v>167.50346999999999</v>
      </c>
      <c r="E780" s="3">
        <v>2</v>
      </c>
      <c r="F780">
        <v>155.73709299999999</v>
      </c>
      <c r="G780" s="5">
        <v>3</v>
      </c>
      <c r="P780">
        <v>2</v>
      </c>
      <c r="Q780" t="str">
        <f t="shared" si="13"/>
        <v>23</v>
      </c>
    </row>
    <row r="781" spans="1:17" x14ac:dyDescent="0.25">
      <c r="A781">
        <v>780</v>
      </c>
      <c r="D781">
        <v>167.50346999999999</v>
      </c>
      <c r="E781" s="3">
        <v>2</v>
      </c>
      <c r="F781">
        <v>155.73709299999999</v>
      </c>
      <c r="G781" s="5">
        <v>3</v>
      </c>
      <c r="P781">
        <v>2</v>
      </c>
      <c r="Q781" t="str">
        <f t="shared" si="13"/>
        <v>23</v>
      </c>
    </row>
    <row r="782" spans="1:17" x14ac:dyDescent="0.25">
      <c r="A782">
        <v>781</v>
      </c>
      <c r="D782">
        <v>167.50346999999999</v>
      </c>
      <c r="E782" s="3">
        <v>2</v>
      </c>
      <c r="F782">
        <v>155.73709299999999</v>
      </c>
      <c r="G782" s="5">
        <v>3</v>
      </c>
      <c r="P782">
        <v>2</v>
      </c>
      <c r="Q782" t="str">
        <f t="shared" si="13"/>
        <v>23</v>
      </c>
    </row>
    <row r="783" spans="1:17" x14ac:dyDescent="0.25">
      <c r="A783">
        <v>782</v>
      </c>
      <c r="D783">
        <v>167.50346999999999</v>
      </c>
      <c r="E783" s="3">
        <v>2</v>
      </c>
      <c r="F783">
        <v>155.73709299999999</v>
      </c>
      <c r="G783" s="5">
        <v>3</v>
      </c>
      <c r="P783">
        <v>2</v>
      </c>
      <c r="Q783" t="str">
        <f t="shared" si="13"/>
        <v>23</v>
      </c>
    </row>
    <row r="784" spans="1:17" x14ac:dyDescent="0.25">
      <c r="A784">
        <v>783</v>
      </c>
      <c r="D784">
        <v>167.50346999999999</v>
      </c>
      <c r="E784" s="3">
        <v>2</v>
      </c>
      <c r="F784">
        <v>155.73709299999999</v>
      </c>
      <c r="G784" s="5">
        <v>3</v>
      </c>
      <c r="P784">
        <v>2</v>
      </c>
      <c r="Q784" t="str">
        <f t="shared" si="13"/>
        <v>23</v>
      </c>
    </row>
    <row r="785" spans="1:17" x14ac:dyDescent="0.25">
      <c r="A785">
        <v>784</v>
      </c>
      <c r="D785">
        <v>167.50346999999999</v>
      </c>
      <c r="E785" s="3">
        <v>2</v>
      </c>
      <c r="F785">
        <v>155.73709299999999</v>
      </c>
      <c r="G785" s="5">
        <v>3</v>
      </c>
      <c r="P785">
        <v>2</v>
      </c>
      <c r="Q785" t="str">
        <f t="shared" si="13"/>
        <v>23</v>
      </c>
    </row>
    <row r="786" spans="1:17" x14ac:dyDescent="0.25">
      <c r="A786">
        <v>785</v>
      </c>
      <c r="D786">
        <v>167.50346999999999</v>
      </c>
      <c r="E786" s="3">
        <v>2</v>
      </c>
      <c r="F786">
        <v>155.73709299999999</v>
      </c>
      <c r="G786" s="5">
        <v>3</v>
      </c>
      <c r="P786">
        <v>2</v>
      </c>
      <c r="Q786" t="str">
        <f t="shared" si="13"/>
        <v>23</v>
      </c>
    </row>
    <row r="787" spans="1:17" x14ac:dyDescent="0.25">
      <c r="A787">
        <v>786</v>
      </c>
      <c r="D787">
        <v>167.50346999999999</v>
      </c>
      <c r="E787" s="3">
        <v>2</v>
      </c>
      <c r="F787">
        <v>155.73709299999999</v>
      </c>
      <c r="G787" s="5">
        <v>3</v>
      </c>
      <c r="P787">
        <v>2</v>
      </c>
      <c r="Q787" t="str">
        <f t="shared" si="13"/>
        <v>23</v>
      </c>
    </row>
    <row r="788" spans="1:17" x14ac:dyDescent="0.25">
      <c r="A788">
        <v>787</v>
      </c>
      <c r="D788">
        <v>167.50346999999999</v>
      </c>
      <c r="E788" s="3">
        <v>2</v>
      </c>
      <c r="F788">
        <v>155.65750599999998</v>
      </c>
      <c r="G788" s="5">
        <v>3</v>
      </c>
      <c r="P788">
        <v>2</v>
      </c>
      <c r="Q788" t="str">
        <f t="shared" si="13"/>
        <v>23</v>
      </c>
    </row>
    <row r="789" spans="1:17" x14ac:dyDescent="0.25">
      <c r="A789">
        <v>788</v>
      </c>
      <c r="D789">
        <v>167.39995599999997</v>
      </c>
      <c r="E789" s="3">
        <v>2</v>
      </c>
      <c r="H789">
        <v>163.48179099999999</v>
      </c>
      <c r="I789" s="2">
        <v>4</v>
      </c>
      <c r="P789">
        <v>2</v>
      </c>
      <c r="Q789" t="str">
        <f t="shared" si="13"/>
        <v>24</v>
      </c>
    </row>
    <row r="790" spans="1:17" x14ac:dyDescent="0.25">
      <c r="A790">
        <v>789</v>
      </c>
      <c r="D790">
        <v>167.39995599999997</v>
      </c>
      <c r="E790" s="3">
        <v>2</v>
      </c>
      <c r="H790">
        <v>163.69667899999999</v>
      </c>
      <c r="I790" s="2">
        <v>4</v>
      </c>
      <c r="P790">
        <v>2</v>
      </c>
      <c r="Q790" t="str">
        <f t="shared" si="13"/>
        <v>24</v>
      </c>
    </row>
    <row r="791" spans="1:17" x14ac:dyDescent="0.25">
      <c r="A791">
        <v>790</v>
      </c>
      <c r="B791">
        <v>177.077462</v>
      </c>
      <c r="C791" s="4">
        <v>1</v>
      </c>
      <c r="H791">
        <v>163.69667899999999</v>
      </c>
      <c r="I791" s="2">
        <v>4</v>
      </c>
      <c r="P791">
        <v>2</v>
      </c>
      <c r="Q791" t="str">
        <f t="shared" si="13"/>
        <v>14</v>
      </c>
    </row>
    <row r="792" spans="1:17" x14ac:dyDescent="0.25">
      <c r="A792">
        <v>791</v>
      </c>
      <c r="B792">
        <v>177.09449999999998</v>
      </c>
      <c r="C792" s="4">
        <v>1</v>
      </c>
      <c r="H792">
        <v>163.69667899999999</v>
      </c>
      <c r="I792" s="2">
        <v>4</v>
      </c>
      <c r="P792">
        <v>2</v>
      </c>
      <c r="Q792" t="str">
        <f t="shared" si="13"/>
        <v>14</v>
      </c>
    </row>
    <row r="793" spans="1:17" x14ac:dyDescent="0.25">
      <c r="A793">
        <v>792</v>
      </c>
      <c r="B793">
        <v>177.09449999999998</v>
      </c>
      <c r="C793" s="4">
        <v>1</v>
      </c>
      <c r="H793">
        <v>163.69667899999999</v>
      </c>
      <c r="I793" s="2">
        <v>4</v>
      </c>
      <c r="P793">
        <v>2</v>
      </c>
      <c r="Q793" t="str">
        <f t="shared" si="13"/>
        <v>14</v>
      </c>
    </row>
    <row r="794" spans="1:17" x14ac:dyDescent="0.25">
      <c r="A794">
        <v>793</v>
      </c>
      <c r="B794">
        <v>177.09449999999998</v>
      </c>
      <c r="C794" s="4">
        <v>1</v>
      </c>
      <c r="H794">
        <v>163.69667899999999</v>
      </c>
      <c r="I794" s="2">
        <v>4</v>
      </c>
      <c r="P794">
        <v>2</v>
      </c>
      <c r="Q794" t="str">
        <f t="shared" si="13"/>
        <v>14</v>
      </c>
    </row>
    <row r="795" spans="1:17" x14ac:dyDescent="0.25">
      <c r="A795">
        <v>794</v>
      </c>
      <c r="B795">
        <v>177.09449999999998</v>
      </c>
      <c r="C795" s="4">
        <v>1</v>
      </c>
      <c r="H795">
        <v>163.69667899999999</v>
      </c>
      <c r="I795" s="2">
        <v>4</v>
      </c>
      <c r="P795">
        <v>2</v>
      </c>
      <c r="Q795" t="str">
        <f t="shared" si="13"/>
        <v>14</v>
      </c>
    </row>
    <row r="796" spans="1:17" x14ac:dyDescent="0.25">
      <c r="A796">
        <v>795</v>
      </c>
      <c r="B796">
        <v>177.09449999999998</v>
      </c>
      <c r="C796" s="4">
        <v>1</v>
      </c>
      <c r="H796">
        <v>163.69667899999999</v>
      </c>
      <c r="I796" s="2">
        <v>4</v>
      </c>
      <c r="P796">
        <v>2</v>
      </c>
      <c r="Q796" t="str">
        <f t="shared" si="13"/>
        <v>14</v>
      </c>
    </row>
    <row r="797" spans="1:17" x14ac:dyDescent="0.25">
      <c r="A797">
        <v>796</v>
      </c>
      <c r="B797">
        <v>177.09449999999998</v>
      </c>
      <c r="C797" s="4">
        <v>1</v>
      </c>
      <c r="H797">
        <v>163.69667899999999</v>
      </c>
      <c r="I797" s="2">
        <v>4</v>
      </c>
      <c r="P797">
        <v>2</v>
      </c>
      <c r="Q797" t="str">
        <f t="shared" si="13"/>
        <v>14</v>
      </c>
    </row>
    <row r="798" spans="1:17" x14ac:dyDescent="0.25">
      <c r="A798">
        <v>797</v>
      </c>
      <c r="B798">
        <v>177.09449999999998</v>
      </c>
      <c r="C798" s="4">
        <v>1</v>
      </c>
      <c r="H798">
        <v>163.69667899999999</v>
      </c>
      <c r="I798" s="2">
        <v>4</v>
      </c>
      <c r="P798">
        <v>2</v>
      </c>
      <c r="Q798" t="str">
        <f t="shared" si="13"/>
        <v>14</v>
      </c>
    </row>
    <row r="799" spans="1:17" x14ac:dyDescent="0.25">
      <c r="A799">
        <v>798</v>
      </c>
      <c r="B799">
        <v>177.09449999999998</v>
      </c>
      <c r="C799" s="4">
        <v>1</v>
      </c>
      <c r="H799">
        <v>163.69667899999999</v>
      </c>
      <c r="I799" s="2">
        <v>4</v>
      </c>
      <c r="P799">
        <v>2</v>
      </c>
      <c r="Q799" t="str">
        <f t="shared" si="13"/>
        <v>14</v>
      </c>
    </row>
    <row r="800" spans="1:17" x14ac:dyDescent="0.25">
      <c r="A800">
        <v>799</v>
      </c>
      <c r="B800">
        <v>177.09449999999998</v>
      </c>
      <c r="C800" s="4">
        <v>1</v>
      </c>
      <c r="H800">
        <v>163.69667899999999</v>
      </c>
      <c r="I800" s="2">
        <v>4</v>
      </c>
      <c r="P800">
        <v>2</v>
      </c>
      <c r="Q800" t="str">
        <f t="shared" si="13"/>
        <v>14</v>
      </c>
    </row>
    <row r="801" spans="1:17" x14ac:dyDescent="0.25">
      <c r="A801">
        <v>800</v>
      </c>
      <c r="B801">
        <v>177.077462</v>
      </c>
      <c r="C801" s="4">
        <v>1</v>
      </c>
      <c r="H801">
        <v>163.48179099999999</v>
      </c>
      <c r="I801" s="2">
        <v>4</v>
      </c>
      <c r="P801">
        <v>2</v>
      </c>
      <c r="Q801" t="str">
        <f t="shared" si="13"/>
        <v>14</v>
      </c>
    </row>
    <row r="802" spans="1:17" x14ac:dyDescent="0.25">
      <c r="A802">
        <v>801</v>
      </c>
      <c r="P802">
        <v>0</v>
      </c>
      <c r="Q802" t="str">
        <f t="shared" si="13"/>
        <v/>
      </c>
    </row>
    <row r="803" spans="1:17" x14ac:dyDescent="0.25">
      <c r="A803">
        <v>802</v>
      </c>
      <c r="P803">
        <v>0</v>
      </c>
      <c r="Q803" t="str">
        <f t="shared" si="13"/>
        <v/>
      </c>
    </row>
    <row r="804" spans="1:17" x14ac:dyDescent="0.25">
      <c r="A804">
        <v>803</v>
      </c>
      <c r="D804">
        <v>188.53558999999998</v>
      </c>
      <c r="E804" s="3">
        <v>2</v>
      </c>
      <c r="F804">
        <v>175.44295399999999</v>
      </c>
      <c r="G804" s="5">
        <v>3</v>
      </c>
      <c r="P804">
        <v>2</v>
      </c>
      <c r="Q804" t="str">
        <f t="shared" si="13"/>
        <v>23</v>
      </c>
    </row>
    <row r="805" spans="1:17" x14ac:dyDescent="0.25">
      <c r="A805">
        <v>804</v>
      </c>
      <c r="D805">
        <v>188.56426099999999</v>
      </c>
      <c r="E805" s="3">
        <v>2</v>
      </c>
      <c r="F805">
        <v>175.61136499999998</v>
      </c>
      <c r="G805" s="5">
        <v>3</v>
      </c>
      <c r="P805">
        <v>2</v>
      </c>
      <c r="Q805" t="str">
        <f t="shared" si="13"/>
        <v>23</v>
      </c>
    </row>
    <row r="806" spans="1:17" x14ac:dyDescent="0.25">
      <c r="A806">
        <v>805</v>
      </c>
      <c r="D806">
        <v>188.56426099999999</v>
      </c>
      <c r="E806" s="3">
        <v>2</v>
      </c>
      <c r="F806">
        <v>175.660799</v>
      </c>
      <c r="G806" s="5">
        <v>3</v>
      </c>
      <c r="P806">
        <v>2</v>
      </c>
      <c r="Q806" t="str">
        <f t="shared" si="13"/>
        <v>23</v>
      </c>
    </row>
    <row r="807" spans="1:17" x14ac:dyDescent="0.25">
      <c r="A807">
        <v>806</v>
      </c>
      <c r="D807">
        <v>188.56426099999999</v>
      </c>
      <c r="E807" s="3">
        <v>2</v>
      </c>
      <c r="F807">
        <v>175.660799</v>
      </c>
      <c r="G807" s="5">
        <v>3</v>
      </c>
      <c r="P807">
        <v>2</v>
      </c>
      <c r="Q807" t="str">
        <f t="shared" si="13"/>
        <v>23</v>
      </c>
    </row>
    <row r="808" spans="1:17" x14ac:dyDescent="0.25">
      <c r="A808">
        <v>807</v>
      </c>
      <c r="D808">
        <v>188.56426099999999</v>
      </c>
      <c r="E808" s="3">
        <v>2</v>
      </c>
      <c r="F808">
        <v>175.660799</v>
      </c>
      <c r="G808" s="5">
        <v>3</v>
      </c>
      <c r="P808">
        <v>2</v>
      </c>
      <c r="Q808" t="str">
        <f t="shared" si="13"/>
        <v>23</v>
      </c>
    </row>
    <row r="809" spans="1:17" x14ac:dyDescent="0.25">
      <c r="A809">
        <v>808</v>
      </c>
      <c r="D809">
        <v>188.56426099999999</v>
      </c>
      <c r="E809" s="3">
        <v>2</v>
      </c>
      <c r="F809">
        <v>175.660799</v>
      </c>
      <c r="G809" s="5">
        <v>3</v>
      </c>
      <c r="P809">
        <v>2</v>
      </c>
      <c r="Q809" t="str">
        <f t="shared" si="13"/>
        <v>23</v>
      </c>
    </row>
    <row r="810" spans="1:17" x14ac:dyDescent="0.25">
      <c r="A810">
        <v>809</v>
      </c>
      <c r="D810">
        <v>188.56426099999999</v>
      </c>
      <c r="E810" s="3">
        <v>2</v>
      </c>
      <c r="F810">
        <v>175.660799</v>
      </c>
      <c r="G810" s="5">
        <v>3</v>
      </c>
      <c r="P810">
        <v>2</v>
      </c>
      <c r="Q810" t="str">
        <f t="shared" si="13"/>
        <v>23</v>
      </c>
    </row>
    <row r="811" spans="1:17" x14ac:dyDescent="0.25">
      <c r="A811">
        <v>810</v>
      </c>
      <c r="D811">
        <v>188.56426099999999</v>
      </c>
      <c r="E811" s="3">
        <v>2</v>
      </c>
      <c r="F811">
        <v>175.660799</v>
      </c>
      <c r="G811" s="5">
        <v>3</v>
      </c>
      <c r="P811">
        <v>2</v>
      </c>
      <c r="Q811" t="str">
        <f t="shared" si="13"/>
        <v>23</v>
      </c>
    </row>
    <row r="812" spans="1:17" x14ac:dyDescent="0.25">
      <c r="A812">
        <v>811</v>
      </c>
      <c r="D812">
        <v>188.56426099999999</v>
      </c>
      <c r="E812" s="3">
        <v>2</v>
      </c>
      <c r="F812">
        <v>175.660799</v>
      </c>
      <c r="G812" s="5">
        <v>3</v>
      </c>
      <c r="P812">
        <v>2</v>
      </c>
      <c r="Q812" t="str">
        <f t="shared" si="13"/>
        <v>23</v>
      </c>
    </row>
    <row r="813" spans="1:17" x14ac:dyDescent="0.25">
      <c r="A813">
        <v>812</v>
      </c>
      <c r="D813">
        <v>188.56426099999999</v>
      </c>
      <c r="E813" s="3">
        <v>2</v>
      </c>
      <c r="F813">
        <v>175.660799</v>
      </c>
      <c r="G813" s="5">
        <v>3</v>
      </c>
      <c r="P813">
        <v>2</v>
      </c>
      <c r="Q813" t="str">
        <f t="shared" si="13"/>
        <v>23</v>
      </c>
    </row>
    <row r="814" spans="1:17" x14ac:dyDescent="0.25">
      <c r="A814">
        <v>813</v>
      </c>
      <c r="D814">
        <v>188.56426099999999</v>
      </c>
      <c r="E814" s="3">
        <v>2</v>
      </c>
      <c r="F814">
        <v>175.660799</v>
      </c>
      <c r="G814" s="5">
        <v>3</v>
      </c>
      <c r="H814">
        <v>185.34713199999999</v>
      </c>
      <c r="I814" s="2">
        <v>4</v>
      </c>
      <c r="P814">
        <v>3</v>
      </c>
      <c r="Q814" t="str">
        <f t="shared" si="13"/>
        <v>234</v>
      </c>
    </row>
    <row r="815" spans="1:17" x14ac:dyDescent="0.25">
      <c r="A815">
        <v>814</v>
      </c>
      <c r="D815">
        <v>188.53558999999998</v>
      </c>
      <c r="E815" s="3">
        <v>2</v>
      </c>
      <c r="F815">
        <v>175.44295399999999</v>
      </c>
      <c r="G815" s="5">
        <v>3</v>
      </c>
      <c r="H815">
        <v>185.350752</v>
      </c>
      <c r="I815" s="2">
        <v>4</v>
      </c>
      <c r="P815">
        <v>3</v>
      </c>
      <c r="Q815" t="str">
        <f t="shared" si="13"/>
        <v>234</v>
      </c>
    </row>
    <row r="816" spans="1:17" x14ac:dyDescent="0.25">
      <c r="A816">
        <v>815</v>
      </c>
      <c r="H816">
        <v>185.350752</v>
      </c>
      <c r="I816" s="2">
        <v>4</v>
      </c>
      <c r="P816">
        <v>1</v>
      </c>
      <c r="Q816" t="str">
        <f t="shared" si="13"/>
        <v>4</v>
      </c>
    </row>
    <row r="817" spans="1:17" x14ac:dyDescent="0.25">
      <c r="A817">
        <v>816</v>
      </c>
      <c r="H817">
        <v>185.350752</v>
      </c>
      <c r="I817" s="2">
        <v>4</v>
      </c>
      <c r="P817">
        <v>1</v>
      </c>
      <c r="Q817" t="str">
        <f t="shared" si="13"/>
        <v>4</v>
      </c>
    </row>
    <row r="818" spans="1:17" x14ac:dyDescent="0.25">
      <c r="A818">
        <v>817</v>
      </c>
      <c r="B818">
        <v>200.48705899999999</v>
      </c>
      <c r="C818" s="4">
        <v>1</v>
      </c>
      <c r="H818">
        <v>185.350752</v>
      </c>
      <c r="I818" s="2">
        <v>4</v>
      </c>
      <c r="P818">
        <v>2</v>
      </c>
      <c r="Q818" t="str">
        <f t="shared" si="13"/>
        <v>14</v>
      </c>
    </row>
    <row r="819" spans="1:17" x14ac:dyDescent="0.25">
      <c r="A819">
        <v>818</v>
      </c>
      <c r="B819">
        <v>200.577765</v>
      </c>
      <c r="C819" s="4">
        <v>1</v>
      </c>
      <c r="H819">
        <v>185.350752</v>
      </c>
      <c r="I819" s="2">
        <v>4</v>
      </c>
      <c r="P819">
        <v>2</v>
      </c>
      <c r="Q819" t="str">
        <f t="shared" si="13"/>
        <v>14</v>
      </c>
    </row>
    <row r="820" spans="1:17" x14ac:dyDescent="0.25">
      <c r="A820">
        <v>819</v>
      </c>
      <c r="B820">
        <v>200.577765</v>
      </c>
      <c r="C820" s="4">
        <v>1</v>
      </c>
      <c r="H820">
        <v>185.350752</v>
      </c>
      <c r="I820" s="2">
        <v>4</v>
      </c>
      <c r="P820">
        <v>2</v>
      </c>
      <c r="Q820" t="str">
        <f t="shared" si="13"/>
        <v>14</v>
      </c>
    </row>
    <row r="821" spans="1:17" x14ac:dyDescent="0.25">
      <c r="A821">
        <v>820</v>
      </c>
      <c r="B821">
        <v>200.577765</v>
      </c>
      <c r="C821" s="4">
        <v>1</v>
      </c>
      <c r="H821">
        <v>185.350752</v>
      </c>
      <c r="I821" s="2">
        <v>4</v>
      </c>
      <c r="P821">
        <v>2</v>
      </c>
      <c r="Q821" t="str">
        <f t="shared" si="13"/>
        <v>14</v>
      </c>
    </row>
    <row r="822" spans="1:17" x14ac:dyDescent="0.25">
      <c r="A822">
        <v>821</v>
      </c>
      <c r="B822">
        <v>200.577765</v>
      </c>
      <c r="C822" s="4">
        <v>1</v>
      </c>
      <c r="H822">
        <v>185.350752</v>
      </c>
      <c r="I822" s="2">
        <v>4</v>
      </c>
      <c r="P822">
        <v>2</v>
      </c>
      <c r="Q822" t="str">
        <f t="shared" si="13"/>
        <v>14</v>
      </c>
    </row>
    <row r="823" spans="1:17" x14ac:dyDescent="0.25">
      <c r="A823">
        <v>822</v>
      </c>
      <c r="B823">
        <v>200.577765</v>
      </c>
      <c r="C823" s="4">
        <v>1</v>
      </c>
      <c r="H823">
        <v>185.350752</v>
      </c>
      <c r="I823" s="2">
        <v>4</v>
      </c>
      <c r="P823">
        <v>2</v>
      </c>
      <c r="Q823" t="str">
        <f t="shared" si="13"/>
        <v>14</v>
      </c>
    </row>
    <row r="824" spans="1:17" x14ac:dyDescent="0.25">
      <c r="A824">
        <v>823</v>
      </c>
      <c r="B824">
        <v>200.577765</v>
      </c>
      <c r="C824" s="4">
        <v>1</v>
      </c>
      <c r="H824">
        <v>185.350752</v>
      </c>
      <c r="I824" s="2">
        <v>4</v>
      </c>
      <c r="P824">
        <v>2</v>
      </c>
      <c r="Q824" t="str">
        <f t="shared" si="13"/>
        <v>14</v>
      </c>
    </row>
    <row r="825" spans="1:17" x14ac:dyDescent="0.25">
      <c r="A825">
        <v>824</v>
      </c>
      <c r="B825">
        <v>200.577765</v>
      </c>
      <c r="C825" s="4">
        <v>1</v>
      </c>
      <c r="H825">
        <v>185.350752</v>
      </c>
      <c r="I825" s="2">
        <v>4</v>
      </c>
      <c r="P825">
        <v>2</v>
      </c>
      <c r="Q825" t="str">
        <f t="shared" si="13"/>
        <v>14</v>
      </c>
    </row>
    <row r="826" spans="1:17" x14ac:dyDescent="0.25">
      <c r="A826">
        <v>825</v>
      </c>
      <c r="B826">
        <v>200.577765</v>
      </c>
      <c r="C826" s="4">
        <v>1</v>
      </c>
      <c r="H826">
        <v>185.34713199999999</v>
      </c>
      <c r="I826" s="2">
        <v>4</v>
      </c>
      <c r="P826">
        <v>2</v>
      </c>
      <c r="Q826" t="str">
        <f t="shared" si="13"/>
        <v>14</v>
      </c>
    </row>
    <row r="827" spans="1:17" x14ac:dyDescent="0.25">
      <c r="A827">
        <v>826</v>
      </c>
      <c r="B827">
        <v>200.577765</v>
      </c>
      <c r="C827" s="4">
        <v>1</v>
      </c>
      <c r="P827">
        <v>1</v>
      </c>
      <c r="Q827" t="str">
        <f t="shared" si="13"/>
        <v>1</v>
      </c>
    </row>
    <row r="828" spans="1:17" x14ac:dyDescent="0.25">
      <c r="A828">
        <v>827</v>
      </c>
      <c r="B828">
        <v>200.48705899999999</v>
      </c>
      <c r="C828" s="4">
        <v>1</v>
      </c>
      <c r="P828">
        <v>1</v>
      </c>
      <c r="Q828" t="str">
        <f t="shared" si="13"/>
        <v>1</v>
      </c>
    </row>
    <row r="829" spans="1:17" x14ac:dyDescent="0.25">
      <c r="A829">
        <v>828</v>
      </c>
      <c r="P829">
        <v>0</v>
      </c>
      <c r="Q829" t="str">
        <f t="shared" si="13"/>
        <v/>
      </c>
    </row>
    <row r="830" spans="1:17" x14ac:dyDescent="0.25">
      <c r="A830">
        <v>829</v>
      </c>
      <c r="D830">
        <v>210.22017499999998</v>
      </c>
      <c r="E830" s="3">
        <v>2</v>
      </c>
      <c r="F830">
        <v>198.35421199999999</v>
      </c>
      <c r="G830" s="5">
        <v>3</v>
      </c>
      <c r="P830">
        <v>2</v>
      </c>
      <c r="Q830" t="str">
        <f t="shared" si="13"/>
        <v>23</v>
      </c>
    </row>
    <row r="831" spans="1:17" x14ac:dyDescent="0.25">
      <c r="A831">
        <v>830</v>
      </c>
      <c r="D831">
        <v>210.31716</v>
      </c>
      <c r="E831" s="3">
        <v>2</v>
      </c>
      <c r="F831">
        <v>198.50134499999999</v>
      </c>
      <c r="G831" s="5">
        <v>3</v>
      </c>
      <c r="P831">
        <v>2</v>
      </c>
      <c r="Q831" t="str">
        <f t="shared" si="13"/>
        <v>23</v>
      </c>
    </row>
    <row r="832" spans="1:17" x14ac:dyDescent="0.25">
      <c r="A832">
        <v>831</v>
      </c>
      <c r="D832">
        <v>210.31716</v>
      </c>
      <c r="E832" s="3">
        <v>2</v>
      </c>
      <c r="F832">
        <v>198.50134499999999</v>
      </c>
      <c r="G832" s="5">
        <v>3</v>
      </c>
      <c r="P832">
        <v>2</v>
      </c>
      <c r="Q832" t="str">
        <f t="shared" si="13"/>
        <v>23</v>
      </c>
    </row>
    <row r="833" spans="1:17" x14ac:dyDescent="0.25">
      <c r="A833">
        <v>832</v>
      </c>
      <c r="D833">
        <v>210.31716</v>
      </c>
      <c r="E833" s="3">
        <v>2</v>
      </c>
      <c r="F833">
        <v>198.50134499999999</v>
      </c>
      <c r="G833" s="5">
        <v>3</v>
      </c>
      <c r="P833">
        <v>2</v>
      </c>
      <c r="Q833" t="str">
        <f t="shared" si="13"/>
        <v>23</v>
      </c>
    </row>
    <row r="834" spans="1:17" x14ac:dyDescent="0.25">
      <c r="A834">
        <v>833</v>
      </c>
      <c r="D834">
        <v>210.31716</v>
      </c>
      <c r="E834" s="3">
        <v>2</v>
      </c>
      <c r="F834">
        <v>198.50134499999999</v>
      </c>
      <c r="G834" s="5">
        <v>3</v>
      </c>
      <c r="P834">
        <v>2</v>
      </c>
      <c r="Q834" t="str">
        <f t="shared" ref="Q834:Q897" si="14">CONCATENATE(C834,E834,G834,I834)</f>
        <v>23</v>
      </c>
    </row>
    <row r="835" spans="1:17" x14ac:dyDescent="0.25">
      <c r="A835">
        <v>834</v>
      </c>
      <c r="D835">
        <v>210.31716</v>
      </c>
      <c r="E835" s="3">
        <v>2</v>
      </c>
      <c r="F835">
        <v>198.50134499999999</v>
      </c>
      <c r="G835" s="5">
        <v>3</v>
      </c>
      <c r="P835">
        <v>2</v>
      </c>
      <c r="Q835" t="str">
        <f t="shared" si="14"/>
        <v>23</v>
      </c>
    </row>
    <row r="836" spans="1:17" x14ac:dyDescent="0.25">
      <c r="A836">
        <v>835</v>
      </c>
      <c r="D836">
        <v>210.31716</v>
      </c>
      <c r="E836" s="3">
        <v>2</v>
      </c>
      <c r="F836">
        <v>198.50134499999999</v>
      </c>
      <c r="G836" s="5">
        <v>3</v>
      </c>
      <c r="P836">
        <v>2</v>
      </c>
      <c r="Q836" t="str">
        <f t="shared" si="14"/>
        <v>23</v>
      </c>
    </row>
    <row r="837" spans="1:17" x14ac:dyDescent="0.25">
      <c r="A837">
        <v>836</v>
      </c>
      <c r="D837">
        <v>210.31716</v>
      </c>
      <c r="E837" s="3">
        <v>2</v>
      </c>
      <c r="F837">
        <v>198.50134499999999</v>
      </c>
      <c r="G837" s="5">
        <v>3</v>
      </c>
      <c r="P837">
        <v>2</v>
      </c>
      <c r="Q837" t="str">
        <f t="shared" si="14"/>
        <v>23</v>
      </c>
    </row>
    <row r="838" spans="1:17" x14ac:dyDescent="0.25">
      <c r="A838">
        <v>837</v>
      </c>
      <c r="D838">
        <v>210.31716</v>
      </c>
      <c r="E838" s="3">
        <v>2</v>
      </c>
      <c r="F838">
        <v>198.50134499999999</v>
      </c>
      <c r="G838" s="5">
        <v>3</v>
      </c>
      <c r="P838">
        <v>2</v>
      </c>
      <c r="Q838" t="str">
        <f t="shared" si="14"/>
        <v>23</v>
      </c>
    </row>
    <row r="839" spans="1:17" x14ac:dyDescent="0.25">
      <c r="A839">
        <v>838</v>
      </c>
      <c r="D839">
        <v>210.31716</v>
      </c>
      <c r="E839" s="3">
        <v>2</v>
      </c>
      <c r="F839">
        <v>198.50134499999999</v>
      </c>
      <c r="G839" s="5">
        <v>3</v>
      </c>
      <c r="H839">
        <v>206.48587699999999</v>
      </c>
      <c r="I839" s="2">
        <v>4</v>
      </c>
      <c r="P839">
        <v>3</v>
      </c>
      <c r="Q839" t="str">
        <f t="shared" si="14"/>
        <v>234</v>
      </c>
    </row>
    <row r="840" spans="1:17" x14ac:dyDescent="0.25">
      <c r="A840">
        <v>839</v>
      </c>
      <c r="D840">
        <v>210.31716</v>
      </c>
      <c r="E840" s="3">
        <v>2</v>
      </c>
      <c r="F840">
        <v>198.35421199999999</v>
      </c>
      <c r="G840" s="5">
        <v>3</v>
      </c>
      <c r="H840">
        <v>206.65872400000001</v>
      </c>
      <c r="I840" s="2">
        <v>4</v>
      </c>
      <c r="P840">
        <v>3</v>
      </c>
      <c r="Q840" t="str">
        <f t="shared" si="14"/>
        <v>234</v>
      </c>
    </row>
    <row r="841" spans="1:17" x14ac:dyDescent="0.25">
      <c r="A841">
        <v>840</v>
      </c>
      <c r="D841">
        <v>210.22017499999998</v>
      </c>
      <c r="E841" s="3">
        <v>2</v>
      </c>
      <c r="H841">
        <v>206.65872400000001</v>
      </c>
      <c r="I841" s="2">
        <v>4</v>
      </c>
      <c r="P841">
        <v>2</v>
      </c>
      <c r="Q841" t="str">
        <f t="shared" si="14"/>
        <v>24</v>
      </c>
    </row>
    <row r="842" spans="1:17" x14ac:dyDescent="0.25">
      <c r="A842">
        <v>841</v>
      </c>
      <c r="H842">
        <v>206.65872400000001</v>
      </c>
      <c r="I842" s="2">
        <v>4</v>
      </c>
      <c r="P842">
        <v>1</v>
      </c>
      <c r="Q842" t="str">
        <f t="shared" si="14"/>
        <v>4</v>
      </c>
    </row>
    <row r="843" spans="1:17" x14ac:dyDescent="0.25">
      <c r="A843">
        <v>842</v>
      </c>
      <c r="B843">
        <v>220.41723999999999</v>
      </c>
      <c r="C843" s="4">
        <v>1</v>
      </c>
      <c r="H843">
        <v>206.65872400000001</v>
      </c>
      <c r="I843" s="2">
        <v>4</v>
      </c>
      <c r="P843">
        <v>2</v>
      </c>
      <c r="Q843" t="str">
        <f t="shared" si="14"/>
        <v>14</v>
      </c>
    </row>
    <row r="844" spans="1:17" x14ac:dyDescent="0.25">
      <c r="A844">
        <v>843</v>
      </c>
      <c r="B844">
        <v>220.42557299999999</v>
      </c>
      <c r="C844" s="4">
        <v>1</v>
      </c>
      <c r="H844">
        <v>206.65872400000001</v>
      </c>
      <c r="I844" s="2">
        <v>4</v>
      </c>
      <c r="P844">
        <v>2</v>
      </c>
      <c r="Q844" t="str">
        <f t="shared" si="14"/>
        <v>14</v>
      </c>
    </row>
    <row r="845" spans="1:17" x14ac:dyDescent="0.25">
      <c r="A845">
        <v>844</v>
      </c>
      <c r="B845">
        <v>220.42557299999999</v>
      </c>
      <c r="C845" s="4">
        <v>1</v>
      </c>
      <c r="H845">
        <v>206.65872400000001</v>
      </c>
      <c r="I845" s="2">
        <v>4</v>
      </c>
      <c r="P845">
        <v>2</v>
      </c>
      <c r="Q845" t="str">
        <f t="shared" si="14"/>
        <v>14</v>
      </c>
    </row>
    <row r="846" spans="1:17" x14ac:dyDescent="0.25">
      <c r="A846">
        <v>845</v>
      </c>
      <c r="B846">
        <v>220.42557299999999</v>
      </c>
      <c r="C846" s="4">
        <v>1</v>
      </c>
      <c r="H846">
        <v>206.65872400000001</v>
      </c>
      <c r="I846" s="2">
        <v>4</v>
      </c>
      <c r="P846">
        <v>2</v>
      </c>
      <c r="Q846" t="str">
        <f t="shared" si="14"/>
        <v>14</v>
      </c>
    </row>
    <row r="847" spans="1:17" x14ac:dyDescent="0.25">
      <c r="A847">
        <v>846</v>
      </c>
      <c r="B847">
        <v>220.42557299999999</v>
      </c>
      <c r="C847" s="4">
        <v>1</v>
      </c>
      <c r="H847">
        <v>206.65872400000001</v>
      </c>
      <c r="I847" s="2">
        <v>4</v>
      </c>
      <c r="P847">
        <v>2</v>
      </c>
      <c r="Q847" t="str">
        <f t="shared" si="14"/>
        <v>14</v>
      </c>
    </row>
    <row r="848" spans="1:17" x14ac:dyDescent="0.25">
      <c r="A848">
        <v>847</v>
      </c>
      <c r="B848">
        <v>220.42557299999999</v>
      </c>
      <c r="C848" s="4">
        <v>1</v>
      </c>
      <c r="H848">
        <v>206.65872400000001</v>
      </c>
      <c r="I848" s="2">
        <v>4</v>
      </c>
      <c r="P848">
        <v>2</v>
      </c>
      <c r="Q848" t="str">
        <f t="shared" si="14"/>
        <v>14</v>
      </c>
    </row>
    <row r="849" spans="1:17" x14ac:dyDescent="0.25">
      <c r="A849">
        <v>848</v>
      </c>
      <c r="B849">
        <v>220.42557299999999</v>
      </c>
      <c r="C849" s="4">
        <v>1</v>
      </c>
      <c r="H849">
        <v>206.65872400000001</v>
      </c>
      <c r="I849" s="2">
        <v>4</v>
      </c>
      <c r="P849">
        <v>2</v>
      </c>
      <c r="Q849" t="str">
        <f t="shared" si="14"/>
        <v>14</v>
      </c>
    </row>
    <row r="850" spans="1:17" x14ac:dyDescent="0.25">
      <c r="A850">
        <v>849</v>
      </c>
      <c r="B850">
        <v>220.42557299999999</v>
      </c>
      <c r="C850" s="4">
        <v>1</v>
      </c>
      <c r="H850">
        <v>206.65872400000001</v>
      </c>
      <c r="I850" s="2">
        <v>4</v>
      </c>
      <c r="P850">
        <v>2</v>
      </c>
      <c r="Q850" t="str">
        <f t="shared" si="14"/>
        <v>14</v>
      </c>
    </row>
    <row r="851" spans="1:17" x14ac:dyDescent="0.25">
      <c r="A851">
        <v>850</v>
      </c>
      <c r="B851">
        <v>220.42557299999999</v>
      </c>
      <c r="C851" s="4">
        <v>1</v>
      </c>
      <c r="H851">
        <v>206.65872400000001</v>
      </c>
      <c r="I851" s="2">
        <v>4</v>
      </c>
      <c r="P851">
        <v>2</v>
      </c>
      <c r="Q851" t="str">
        <f t="shared" si="14"/>
        <v>14</v>
      </c>
    </row>
    <row r="852" spans="1:17" x14ac:dyDescent="0.25">
      <c r="A852">
        <v>851</v>
      </c>
      <c r="B852">
        <v>220.42557299999999</v>
      </c>
      <c r="C852" s="4">
        <v>1</v>
      </c>
      <c r="H852">
        <v>206.48587699999999</v>
      </c>
      <c r="I852" s="2">
        <v>4</v>
      </c>
      <c r="P852">
        <v>2</v>
      </c>
      <c r="Q852" t="str">
        <f t="shared" si="14"/>
        <v>14</v>
      </c>
    </row>
    <row r="853" spans="1:17" x14ac:dyDescent="0.25">
      <c r="A853">
        <v>852</v>
      </c>
      <c r="B853">
        <v>220.42557299999999</v>
      </c>
      <c r="C853" s="4">
        <v>1</v>
      </c>
      <c r="H853">
        <v>206.48587699999999</v>
      </c>
      <c r="I853" s="2">
        <v>4</v>
      </c>
      <c r="P853">
        <v>2</v>
      </c>
      <c r="Q853" t="str">
        <f t="shared" si="14"/>
        <v>14</v>
      </c>
    </row>
    <row r="854" spans="1:17" x14ac:dyDescent="0.25">
      <c r="A854">
        <v>853</v>
      </c>
      <c r="B854">
        <v>220.42557299999999</v>
      </c>
      <c r="C854" s="4">
        <v>1</v>
      </c>
      <c r="P854">
        <v>1</v>
      </c>
      <c r="Q854" t="str">
        <f t="shared" si="14"/>
        <v>1</v>
      </c>
    </row>
    <row r="855" spans="1:17" x14ac:dyDescent="0.25">
      <c r="A855">
        <v>854</v>
      </c>
      <c r="B855">
        <v>220.41723999999999</v>
      </c>
      <c r="C855" s="4">
        <v>1</v>
      </c>
      <c r="D855">
        <v>229.302448</v>
      </c>
      <c r="E855" s="3">
        <v>2</v>
      </c>
      <c r="F855">
        <v>217.63661500000001</v>
      </c>
      <c r="G855" s="5">
        <v>3</v>
      </c>
      <c r="P855">
        <v>3</v>
      </c>
      <c r="Q855" t="str">
        <f t="shared" si="14"/>
        <v>123</v>
      </c>
    </row>
    <row r="856" spans="1:17" x14ac:dyDescent="0.25">
      <c r="A856">
        <v>855</v>
      </c>
      <c r="D856">
        <v>229.40942699999999</v>
      </c>
      <c r="E856" s="3">
        <v>2</v>
      </c>
      <c r="F856">
        <v>217.80109400000001</v>
      </c>
      <c r="G856" s="5">
        <v>3</v>
      </c>
      <c r="P856">
        <v>2</v>
      </c>
      <c r="Q856" t="str">
        <f t="shared" si="14"/>
        <v>23</v>
      </c>
    </row>
    <row r="857" spans="1:17" x14ac:dyDescent="0.25">
      <c r="A857">
        <v>856</v>
      </c>
      <c r="D857">
        <v>229.40942699999999</v>
      </c>
      <c r="E857" s="3">
        <v>2</v>
      </c>
      <c r="F857">
        <v>217.80109400000001</v>
      </c>
      <c r="G857" s="5">
        <v>3</v>
      </c>
      <c r="P857">
        <v>2</v>
      </c>
      <c r="Q857" t="str">
        <f t="shared" si="14"/>
        <v>23</v>
      </c>
    </row>
    <row r="858" spans="1:17" x14ac:dyDescent="0.25">
      <c r="A858">
        <v>857</v>
      </c>
      <c r="D858">
        <v>229.40942699999999</v>
      </c>
      <c r="E858" s="3">
        <v>2</v>
      </c>
      <c r="F858">
        <v>217.80109400000001</v>
      </c>
      <c r="G858" s="5">
        <v>3</v>
      </c>
      <c r="P858">
        <v>2</v>
      </c>
      <c r="Q858" t="str">
        <f t="shared" si="14"/>
        <v>23</v>
      </c>
    </row>
    <row r="859" spans="1:17" x14ac:dyDescent="0.25">
      <c r="A859">
        <v>858</v>
      </c>
      <c r="D859">
        <v>229.40942699999999</v>
      </c>
      <c r="E859" s="3">
        <v>2</v>
      </c>
      <c r="F859">
        <v>217.80109400000001</v>
      </c>
      <c r="G859" s="5">
        <v>3</v>
      </c>
      <c r="P859">
        <v>2</v>
      </c>
      <c r="Q859" t="str">
        <f t="shared" si="14"/>
        <v>23</v>
      </c>
    </row>
    <row r="860" spans="1:17" x14ac:dyDescent="0.25">
      <c r="A860">
        <v>859</v>
      </c>
      <c r="D860">
        <v>229.40942699999999</v>
      </c>
      <c r="E860" s="3">
        <v>2</v>
      </c>
      <c r="F860">
        <v>217.80109400000001</v>
      </c>
      <c r="G860" s="5">
        <v>3</v>
      </c>
      <c r="P860">
        <v>2</v>
      </c>
      <c r="Q860" t="str">
        <f t="shared" si="14"/>
        <v>23</v>
      </c>
    </row>
    <row r="861" spans="1:17" x14ac:dyDescent="0.25">
      <c r="A861">
        <v>860</v>
      </c>
      <c r="D861">
        <v>229.40942699999999</v>
      </c>
      <c r="E861" s="3">
        <v>2</v>
      </c>
      <c r="F861">
        <v>217.80109400000001</v>
      </c>
      <c r="G861" s="5">
        <v>3</v>
      </c>
      <c r="P861">
        <v>2</v>
      </c>
      <c r="Q861" t="str">
        <f t="shared" si="14"/>
        <v>23</v>
      </c>
    </row>
    <row r="862" spans="1:17" x14ac:dyDescent="0.25">
      <c r="A862">
        <v>861</v>
      </c>
      <c r="D862">
        <v>229.40942699999999</v>
      </c>
      <c r="E862" s="3">
        <v>2</v>
      </c>
      <c r="F862">
        <v>217.80109400000001</v>
      </c>
      <c r="G862" s="5">
        <v>3</v>
      </c>
      <c r="P862">
        <v>2</v>
      </c>
      <c r="Q862" t="str">
        <f t="shared" si="14"/>
        <v>23</v>
      </c>
    </row>
    <row r="863" spans="1:17" x14ac:dyDescent="0.25">
      <c r="A863">
        <v>862</v>
      </c>
      <c r="D863">
        <v>229.40942699999999</v>
      </c>
      <c r="E863" s="3">
        <v>2</v>
      </c>
      <c r="F863">
        <v>217.80109400000001</v>
      </c>
      <c r="G863" s="5">
        <v>3</v>
      </c>
      <c r="P863">
        <v>2</v>
      </c>
      <c r="Q863" t="str">
        <f t="shared" si="14"/>
        <v>23</v>
      </c>
    </row>
    <row r="864" spans="1:17" x14ac:dyDescent="0.25">
      <c r="A864">
        <v>863</v>
      </c>
      <c r="D864">
        <v>229.40942699999999</v>
      </c>
      <c r="E864" s="3">
        <v>2</v>
      </c>
      <c r="F864">
        <v>217.80109400000001</v>
      </c>
      <c r="G864" s="5">
        <v>3</v>
      </c>
      <c r="P864">
        <v>2</v>
      </c>
      <c r="Q864" t="str">
        <f t="shared" si="14"/>
        <v>23</v>
      </c>
    </row>
    <row r="865" spans="1:17" x14ac:dyDescent="0.25">
      <c r="A865">
        <v>864</v>
      </c>
      <c r="D865">
        <v>229.40942699999999</v>
      </c>
      <c r="E865" s="3">
        <v>2</v>
      </c>
      <c r="F865">
        <v>217.80109400000001</v>
      </c>
      <c r="G865" s="5">
        <v>3</v>
      </c>
      <c r="P865">
        <v>2</v>
      </c>
      <c r="Q865" t="str">
        <f t="shared" si="14"/>
        <v>23</v>
      </c>
    </row>
    <row r="866" spans="1:17" x14ac:dyDescent="0.25">
      <c r="A866">
        <v>865</v>
      </c>
      <c r="D866">
        <v>229.40942699999999</v>
      </c>
      <c r="E866" s="3">
        <v>2</v>
      </c>
      <c r="F866">
        <v>217.851563</v>
      </c>
      <c r="G866" s="5">
        <v>3</v>
      </c>
      <c r="P866">
        <v>2</v>
      </c>
      <c r="Q866" t="str">
        <f t="shared" si="14"/>
        <v>23</v>
      </c>
    </row>
    <row r="867" spans="1:17" x14ac:dyDescent="0.25">
      <c r="A867">
        <v>866</v>
      </c>
      <c r="B867">
        <v>238.56952999999999</v>
      </c>
      <c r="C867" s="4">
        <v>1</v>
      </c>
      <c r="D867">
        <v>229.302448</v>
      </c>
      <c r="E867" s="3">
        <v>2</v>
      </c>
      <c r="F867">
        <v>217.851563</v>
      </c>
      <c r="G867" s="5">
        <v>3</v>
      </c>
      <c r="P867">
        <v>3</v>
      </c>
      <c r="Q867" t="str">
        <f t="shared" si="14"/>
        <v>123</v>
      </c>
    </row>
    <row r="868" spans="1:17" x14ac:dyDescent="0.25">
      <c r="A868">
        <v>867</v>
      </c>
      <c r="B868">
        <v>238.645679</v>
      </c>
      <c r="C868" s="4">
        <v>1</v>
      </c>
      <c r="F868">
        <v>217.63661500000001</v>
      </c>
      <c r="G868" s="5">
        <v>3</v>
      </c>
      <c r="H868">
        <v>226.33500100000001</v>
      </c>
      <c r="I868" s="2">
        <v>4</v>
      </c>
      <c r="P868">
        <v>3</v>
      </c>
      <c r="Q868" t="str">
        <f t="shared" si="14"/>
        <v>134</v>
      </c>
    </row>
    <row r="869" spans="1:17" x14ac:dyDescent="0.25">
      <c r="A869">
        <v>868</v>
      </c>
      <c r="B869">
        <v>238.645679</v>
      </c>
      <c r="C869" s="4">
        <v>1</v>
      </c>
      <c r="H869">
        <v>226.38119699999999</v>
      </c>
      <c r="I869" s="2">
        <v>4</v>
      </c>
      <c r="P869">
        <v>2</v>
      </c>
      <c r="Q869" t="str">
        <f t="shared" si="14"/>
        <v>14</v>
      </c>
    </row>
    <row r="870" spans="1:17" x14ac:dyDescent="0.25">
      <c r="A870">
        <v>869</v>
      </c>
      <c r="B870">
        <v>238.645679</v>
      </c>
      <c r="C870" s="4">
        <v>1</v>
      </c>
      <c r="H870">
        <v>226.38119699999999</v>
      </c>
      <c r="I870" s="2">
        <v>4</v>
      </c>
      <c r="P870">
        <v>2</v>
      </c>
      <c r="Q870" t="str">
        <f t="shared" si="14"/>
        <v>14</v>
      </c>
    </row>
    <row r="871" spans="1:17" x14ac:dyDescent="0.25">
      <c r="A871">
        <v>870</v>
      </c>
      <c r="B871">
        <v>238.645679</v>
      </c>
      <c r="C871" s="4">
        <v>1</v>
      </c>
      <c r="H871">
        <v>226.38119699999999</v>
      </c>
      <c r="I871" s="2">
        <v>4</v>
      </c>
      <c r="P871">
        <v>2</v>
      </c>
      <c r="Q871" t="str">
        <f t="shared" si="14"/>
        <v>14</v>
      </c>
    </row>
    <row r="872" spans="1:17" x14ac:dyDescent="0.25">
      <c r="A872">
        <v>871</v>
      </c>
      <c r="B872">
        <v>238.645679</v>
      </c>
      <c r="C872" s="4">
        <v>1</v>
      </c>
      <c r="H872">
        <v>226.38119699999999</v>
      </c>
      <c r="I872" s="2">
        <v>4</v>
      </c>
      <c r="P872">
        <v>2</v>
      </c>
      <c r="Q872" t="str">
        <f t="shared" si="14"/>
        <v>14</v>
      </c>
    </row>
    <row r="873" spans="1:17" x14ac:dyDescent="0.25">
      <c r="A873">
        <v>872</v>
      </c>
      <c r="B873">
        <v>238.645679</v>
      </c>
      <c r="C873" s="4">
        <v>1</v>
      </c>
      <c r="H873">
        <v>226.38119699999999</v>
      </c>
      <c r="I873" s="2">
        <v>4</v>
      </c>
      <c r="P873">
        <v>2</v>
      </c>
      <c r="Q873" t="str">
        <f t="shared" si="14"/>
        <v>14</v>
      </c>
    </row>
    <row r="874" spans="1:17" x14ac:dyDescent="0.25">
      <c r="A874">
        <v>873</v>
      </c>
      <c r="B874">
        <v>238.645679</v>
      </c>
      <c r="C874" s="4">
        <v>1</v>
      </c>
      <c r="H874">
        <v>226.38119699999999</v>
      </c>
      <c r="I874" s="2">
        <v>4</v>
      </c>
      <c r="P874">
        <v>2</v>
      </c>
      <c r="Q874" t="str">
        <f t="shared" si="14"/>
        <v>14</v>
      </c>
    </row>
    <row r="875" spans="1:17" x14ac:dyDescent="0.25">
      <c r="A875">
        <v>874</v>
      </c>
      <c r="B875">
        <v>238.645679</v>
      </c>
      <c r="C875" s="4">
        <v>1</v>
      </c>
      <c r="H875">
        <v>226.38119699999999</v>
      </c>
      <c r="I875" s="2">
        <v>4</v>
      </c>
      <c r="P875">
        <v>2</v>
      </c>
      <c r="Q875" t="str">
        <f t="shared" si="14"/>
        <v>14</v>
      </c>
    </row>
    <row r="876" spans="1:17" x14ac:dyDescent="0.25">
      <c r="A876">
        <v>875</v>
      </c>
      <c r="B876">
        <v>238.645679</v>
      </c>
      <c r="C876" s="4">
        <v>1</v>
      </c>
      <c r="H876">
        <v>226.38119699999999</v>
      </c>
      <c r="I876" s="2">
        <v>4</v>
      </c>
      <c r="P876">
        <v>2</v>
      </c>
      <c r="Q876" t="str">
        <f t="shared" si="14"/>
        <v>14</v>
      </c>
    </row>
    <row r="877" spans="1:17" x14ac:dyDescent="0.25">
      <c r="A877">
        <v>876</v>
      </c>
      <c r="B877">
        <v>238.645679</v>
      </c>
      <c r="C877" s="4">
        <v>1</v>
      </c>
      <c r="H877">
        <v>226.38119699999999</v>
      </c>
      <c r="I877" s="2">
        <v>4</v>
      </c>
      <c r="P877">
        <v>2</v>
      </c>
      <c r="Q877" t="str">
        <f t="shared" si="14"/>
        <v>14</v>
      </c>
    </row>
    <row r="878" spans="1:17" x14ac:dyDescent="0.25">
      <c r="A878">
        <v>877</v>
      </c>
      <c r="B878">
        <v>238.645679</v>
      </c>
      <c r="C878" s="4">
        <v>1</v>
      </c>
      <c r="H878">
        <v>226.38119699999999</v>
      </c>
      <c r="I878" s="2">
        <v>4</v>
      </c>
      <c r="P878">
        <v>2</v>
      </c>
      <c r="Q878" t="str">
        <f t="shared" si="14"/>
        <v>14</v>
      </c>
    </row>
    <row r="879" spans="1:17" x14ac:dyDescent="0.25">
      <c r="A879">
        <v>878</v>
      </c>
      <c r="B879">
        <v>238.645679</v>
      </c>
      <c r="C879" s="4">
        <v>1</v>
      </c>
      <c r="H879">
        <v>226.38119699999999</v>
      </c>
      <c r="I879" s="2">
        <v>4</v>
      </c>
      <c r="P879">
        <v>2</v>
      </c>
      <c r="Q879" t="str">
        <f t="shared" si="14"/>
        <v>14</v>
      </c>
    </row>
    <row r="880" spans="1:17" x14ac:dyDescent="0.25">
      <c r="A880">
        <v>879</v>
      </c>
      <c r="B880">
        <v>238.56952999999999</v>
      </c>
      <c r="C880" s="4">
        <v>1</v>
      </c>
      <c r="H880">
        <v>226.38119699999999</v>
      </c>
      <c r="I880" s="2">
        <v>4</v>
      </c>
      <c r="P880">
        <v>2</v>
      </c>
      <c r="Q880" t="str">
        <f t="shared" si="14"/>
        <v>14</v>
      </c>
    </row>
    <row r="881" spans="1:17" x14ac:dyDescent="0.25">
      <c r="A881">
        <v>880</v>
      </c>
      <c r="D881">
        <v>249.066562</v>
      </c>
      <c r="E881" s="3">
        <v>2</v>
      </c>
      <c r="H881">
        <v>226.33500100000001</v>
      </c>
      <c r="I881" s="2">
        <v>4</v>
      </c>
      <c r="P881">
        <v>2</v>
      </c>
      <c r="Q881" t="str">
        <f t="shared" si="14"/>
        <v>24</v>
      </c>
    </row>
    <row r="882" spans="1:17" x14ac:dyDescent="0.25">
      <c r="A882">
        <v>881</v>
      </c>
      <c r="D882">
        <v>249.24458300000001</v>
      </c>
      <c r="E882" s="3">
        <v>2</v>
      </c>
      <c r="H882">
        <v>226.33500100000001</v>
      </c>
      <c r="I882" s="2">
        <v>4</v>
      </c>
      <c r="P882">
        <v>2</v>
      </c>
      <c r="Q882" t="str">
        <f t="shared" si="14"/>
        <v>24</v>
      </c>
    </row>
    <row r="883" spans="1:17" x14ac:dyDescent="0.25">
      <c r="A883">
        <v>882</v>
      </c>
      <c r="D883">
        <v>249.24458300000001</v>
      </c>
      <c r="E883" s="3">
        <v>2</v>
      </c>
      <c r="P883">
        <v>1</v>
      </c>
      <c r="Q883" t="str">
        <f t="shared" si="14"/>
        <v>2</v>
      </c>
    </row>
    <row r="884" spans="1:17" x14ac:dyDescent="0.25">
      <c r="A884">
        <v>883</v>
      </c>
      <c r="D884">
        <v>249.24458300000001</v>
      </c>
      <c r="E884" s="3">
        <v>2</v>
      </c>
      <c r="F884">
        <v>236.25442799999999</v>
      </c>
      <c r="G884" s="5">
        <v>3</v>
      </c>
      <c r="P884">
        <v>2</v>
      </c>
      <c r="Q884" t="str">
        <f t="shared" si="14"/>
        <v>23</v>
      </c>
    </row>
    <row r="885" spans="1:17" x14ac:dyDescent="0.25">
      <c r="A885">
        <v>884</v>
      </c>
      <c r="D885">
        <v>249.24458300000001</v>
      </c>
      <c r="E885" s="3">
        <v>2</v>
      </c>
      <c r="F885">
        <v>236.52588600000001</v>
      </c>
      <c r="G885" s="5">
        <v>3</v>
      </c>
      <c r="P885">
        <v>2</v>
      </c>
      <c r="Q885" t="str">
        <f t="shared" si="14"/>
        <v>23</v>
      </c>
    </row>
    <row r="886" spans="1:17" x14ac:dyDescent="0.25">
      <c r="A886">
        <v>885</v>
      </c>
      <c r="D886">
        <v>249.24458300000001</v>
      </c>
      <c r="E886" s="3">
        <v>2</v>
      </c>
      <c r="F886">
        <v>236.52588600000001</v>
      </c>
      <c r="G886" s="5">
        <v>3</v>
      </c>
      <c r="P886">
        <v>2</v>
      </c>
      <c r="Q886" t="str">
        <f t="shared" si="14"/>
        <v>23</v>
      </c>
    </row>
    <row r="887" spans="1:17" x14ac:dyDescent="0.25">
      <c r="A887">
        <v>886</v>
      </c>
      <c r="D887">
        <v>249.24458300000001</v>
      </c>
      <c r="E887" s="3">
        <v>2</v>
      </c>
      <c r="F887">
        <v>236.52588600000001</v>
      </c>
      <c r="G887" s="5">
        <v>3</v>
      </c>
      <c r="P887">
        <v>2</v>
      </c>
      <c r="Q887" t="str">
        <f t="shared" si="14"/>
        <v>23</v>
      </c>
    </row>
    <row r="888" spans="1:17" x14ac:dyDescent="0.25">
      <c r="A888">
        <v>887</v>
      </c>
      <c r="D888">
        <v>249.24458300000001</v>
      </c>
      <c r="E888" s="3">
        <v>2</v>
      </c>
      <c r="F888">
        <v>236.52588600000001</v>
      </c>
      <c r="G888" s="5">
        <v>3</v>
      </c>
      <c r="P888">
        <v>2</v>
      </c>
      <c r="Q888" t="str">
        <f t="shared" si="14"/>
        <v>23</v>
      </c>
    </row>
    <row r="889" spans="1:17" x14ac:dyDescent="0.25">
      <c r="A889">
        <v>888</v>
      </c>
      <c r="D889">
        <v>249.24458300000001</v>
      </c>
      <c r="E889" s="3">
        <v>2</v>
      </c>
      <c r="F889">
        <v>236.52588600000001</v>
      </c>
      <c r="G889" s="5">
        <v>3</v>
      </c>
      <c r="P889">
        <v>2</v>
      </c>
      <c r="Q889" t="str">
        <f t="shared" si="14"/>
        <v>23</v>
      </c>
    </row>
    <row r="890" spans="1:17" x14ac:dyDescent="0.25">
      <c r="A890">
        <v>889</v>
      </c>
      <c r="D890">
        <v>249.24458300000001</v>
      </c>
      <c r="E890" s="3">
        <v>2</v>
      </c>
      <c r="F890">
        <v>236.52588600000001</v>
      </c>
      <c r="G890" s="5">
        <v>3</v>
      </c>
      <c r="P890">
        <v>2</v>
      </c>
      <c r="Q890" t="str">
        <f t="shared" si="14"/>
        <v>23</v>
      </c>
    </row>
    <row r="891" spans="1:17" x14ac:dyDescent="0.25">
      <c r="A891">
        <v>890</v>
      </c>
      <c r="D891">
        <v>249.24458300000001</v>
      </c>
      <c r="E891" s="3">
        <v>2</v>
      </c>
      <c r="F891">
        <v>236.52588600000001</v>
      </c>
      <c r="G891" s="5">
        <v>3</v>
      </c>
      <c r="P891">
        <v>2</v>
      </c>
      <c r="Q891" t="str">
        <f t="shared" si="14"/>
        <v>23</v>
      </c>
    </row>
    <row r="892" spans="1:17" x14ac:dyDescent="0.25">
      <c r="A892">
        <v>891</v>
      </c>
      <c r="D892">
        <v>249.24458300000001</v>
      </c>
      <c r="E892" s="3">
        <v>2</v>
      </c>
      <c r="F892">
        <v>236.52588600000001</v>
      </c>
      <c r="G892" s="5">
        <v>3</v>
      </c>
      <c r="P892">
        <v>2</v>
      </c>
      <c r="Q892" t="str">
        <f t="shared" si="14"/>
        <v>23</v>
      </c>
    </row>
    <row r="893" spans="1:17" x14ac:dyDescent="0.25">
      <c r="A893">
        <v>892</v>
      </c>
      <c r="D893">
        <v>249.24458300000001</v>
      </c>
      <c r="E893" s="3">
        <v>2</v>
      </c>
      <c r="F893">
        <v>236.52588600000001</v>
      </c>
      <c r="G893" s="5">
        <v>3</v>
      </c>
      <c r="P893">
        <v>2</v>
      </c>
      <c r="Q893" t="str">
        <f t="shared" si="14"/>
        <v>23</v>
      </c>
    </row>
    <row r="894" spans="1:17" x14ac:dyDescent="0.25">
      <c r="A894">
        <v>893</v>
      </c>
      <c r="D894">
        <v>249.24458300000001</v>
      </c>
      <c r="E894" s="3">
        <v>2</v>
      </c>
      <c r="F894">
        <v>236.52588600000001</v>
      </c>
      <c r="G894" s="5">
        <v>3</v>
      </c>
      <c r="P894">
        <v>2</v>
      </c>
      <c r="Q894" t="str">
        <f t="shared" si="14"/>
        <v>23</v>
      </c>
    </row>
    <row r="895" spans="1:17" x14ac:dyDescent="0.25">
      <c r="A895">
        <v>894</v>
      </c>
      <c r="D895">
        <v>249.24458300000001</v>
      </c>
      <c r="E895" s="3">
        <v>2</v>
      </c>
      <c r="F895">
        <v>236.52588600000001</v>
      </c>
      <c r="G895" s="5">
        <v>3</v>
      </c>
      <c r="P895">
        <v>2</v>
      </c>
      <c r="Q895" t="str">
        <f t="shared" si="14"/>
        <v>23</v>
      </c>
    </row>
    <row r="896" spans="1:17" x14ac:dyDescent="0.25">
      <c r="A896">
        <v>895</v>
      </c>
      <c r="B896">
        <v>258.470054</v>
      </c>
      <c r="C896" s="4">
        <v>1</v>
      </c>
      <c r="D896">
        <v>249.066562</v>
      </c>
      <c r="E896" s="3">
        <v>2</v>
      </c>
      <c r="F896">
        <v>236.52588600000001</v>
      </c>
      <c r="G896" s="5">
        <v>3</v>
      </c>
      <c r="H896">
        <v>245.34822800000001</v>
      </c>
      <c r="I896" s="2">
        <v>4</v>
      </c>
      <c r="P896">
        <v>4</v>
      </c>
      <c r="Q896" t="str">
        <f t="shared" si="14"/>
        <v>1234</v>
      </c>
    </row>
    <row r="897" spans="1:17" x14ac:dyDescent="0.25">
      <c r="A897">
        <v>896</v>
      </c>
      <c r="B897">
        <v>258.53125</v>
      </c>
      <c r="C897" s="4">
        <v>1</v>
      </c>
      <c r="F897">
        <v>236.52588600000001</v>
      </c>
      <c r="G897" s="5">
        <v>3</v>
      </c>
      <c r="H897">
        <v>245.45927</v>
      </c>
      <c r="I897" s="2">
        <v>4</v>
      </c>
      <c r="P897">
        <v>3</v>
      </c>
      <c r="Q897" t="str">
        <f t="shared" si="14"/>
        <v>134</v>
      </c>
    </row>
    <row r="898" spans="1:17" x14ac:dyDescent="0.25">
      <c r="A898">
        <v>897</v>
      </c>
      <c r="B898">
        <v>258.53125</v>
      </c>
      <c r="C898" s="4">
        <v>1</v>
      </c>
      <c r="F898">
        <v>236.52588600000001</v>
      </c>
      <c r="G898" s="5">
        <v>3</v>
      </c>
      <c r="H898">
        <v>245.45927</v>
      </c>
      <c r="I898" s="2">
        <v>4</v>
      </c>
      <c r="P898">
        <v>3</v>
      </c>
      <c r="Q898" t="str">
        <f t="shared" ref="Q898:Q939" si="15">CONCATENATE(C898,E898,G898,I898)</f>
        <v>134</v>
      </c>
    </row>
    <row r="899" spans="1:17" x14ac:dyDescent="0.25">
      <c r="A899">
        <v>898</v>
      </c>
      <c r="B899">
        <v>258.53125</v>
      </c>
      <c r="C899" s="4">
        <v>1</v>
      </c>
      <c r="F899">
        <v>236.25442799999999</v>
      </c>
      <c r="G899" s="5">
        <v>3</v>
      </c>
      <c r="H899">
        <v>245.45927</v>
      </c>
      <c r="I899" s="2">
        <v>4</v>
      </c>
      <c r="P899">
        <v>3</v>
      </c>
      <c r="Q899" t="str">
        <f t="shared" si="15"/>
        <v>134</v>
      </c>
    </row>
    <row r="900" spans="1:17" x14ac:dyDescent="0.25">
      <c r="A900">
        <v>899</v>
      </c>
      <c r="B900">
        <v>258.53125</v>
      </c>
      <c r="C900" s="4">
        <v>1</v>
      </c>
      <c r="H900">
        <v>245.45927</v>
      </c>
      <c r="I900" s="2">
        <v>4</v>
      </c>
      <c r="P900">
        <v>2</v>
      </c>
      <c r="Q900" t="str">
        <f t="shared" si="15"/>
        <v>14</v>
      </c>
    </row>
    <row r="901" spans="1:17" x14ac:dyDescent="0.25">
      <c r="A901">
        <v>900</v>
      </c>
      <c r="B901">
        <v>258.53125</v>
      </c>
      <c r="C901" s="4">
        <v>1</v>
      </c>
      <c r="H901">
        <v>245.45927</v>
      </c>
      <c r="I901" s="2">
        <v>4</v>
      </c>
      <c r="P901">
        <v>2</v>
      </c>
      <c r="Q901" t="str">
        <f t="shared" si="15"/>
        <v>14</v>
      </c>
    </row>
    <row r="902" spans="1:17" x14ac:dyDescent="0.25">
      <c r="A902">
        <v>901</v>
      </c>
      <c r="B902">
        <v>258.53125</v>
      </c>
      <c r="C902" s="4">
        <v>1</v>
      </c>
      <c r="H902">
        <v>245.45927</v>
      </c>
      <c r="I902" s="2">
        <v>4</v>
      </c>
      <c r="P902">
        <v>2</v>
      </c>
      <c r="Q902" t="str">
        <f t="shared" si="15"/>
        <v>14</v>
      </c>
    </row>
    <row r="903" spans="1:17" x14ac:dyDescent="0.25">
      <c r="A903">
        <v>902</v>
      </c>
      <c r="B903">
        <v>258.53125</v>
      </c>
      <c r="C903" s="4">
        <v>1</v>
      </c>
      <c r="H903">
        <v>245.45927</v>
      </c>
      <c r="I903" s="2">
        <v>4</v>
      </c>
      <c r="P903">
        <v>2</v>
      </c>
      <c r="Q903" t="str">
        <f t="shared" si="15"/>
        <v>14</v>
      </c>
    </row>
    <row r="904" spans="1:17" x14ac:dyDescent="0.25">
      <c r="A904">
        <v>903</v>
      </c>
      <c r="B904">
        <v>258.53125</v>
      </c>
      <c r="C904" s="4">
        <v>1</v>
      </c>
      <c r="H904">
        <v>245.45927</v>
      </c>
      <c r="I904" s="2">
        <v>4</v>
      </c>
      <c r="P904">
        <v>2</v>
      </c>
      <c r="Q904" t="str">
        <f t="shared" si="15"/>
        <v>14</v>
      </c>
    </row>
    <row r="905" spans="1:17" x14ac:dyDescent="0.25">
      <c r="A905">
        <v>904</v>
      </c>
      <c r="B905">
        <v>258.53125</v>
      </c>
      <c r="C905" s="4">
        <v>1</v>
      </c>
      <c r="H905">
        <v>245.45927</v>
      </c>
      <c r="I905" s="2">
        <v>4</v>
      </c>
      <c r="P905">
        <v>2</v>
      </c>
      <c r="Q905" t="str">
        <f t="shared" si="15"/>
        <v>14</v>
      </c>
    </row>
    <row r="906" spans="1:17" x14ac:dyDescent="0.25">
      <c r="A906">
        <v>905</v>
      </c>
      <c r="B906">
        <v>258.53125</v>
      </c>
      <c r="C906" s="4">
        <v>1</v>
      </c>
      <c r="H906">
        <v>245.45927</v>
      </c>
      <c r="I906" s="2">
        <v>4</v>
      </c>
      <c r="P906">
        <v>2</v>
      </c>
      <c r="Q906" t="str">
        <f t="shared" si="15"/>
        <v>14</v>
      </c>
    </row>
    <row r="907" spans="1:17" x14ac:dyDescent="0.25">
      <c r="A907">
        <v>906</v>
      </c>
      <c r="B907">
        <v>258.53125</v>
      </c>
      <c r="C907" s="4">
        <v>1</v>
      </c>
      <c r="H907">
        <v>245.45927</v>
      </c>
      <c r="I907" s="2">
        <v>4</v>
      </c>
      <c r="P907">
        <v>2</v>
      </c>
      <c r="Q907" t="str">
        <f t="shared" si="15"/>
        <v>14</v>
      </c>
    </row>
    <row r="908" spans="1:17" x14ac:dyDescent="0.25">
      <c r="A908">
        <v>907</v>
      </c>
      <c r="B908">
        <v>258.53125</v>
      </c>
      <c r="C908" s="4">
        <v>1</v>
      </c>
      <c r="H908">
        <v>245.45927</v>
      </c>
      <c r="I908" s="2">
        <v>4</v>
      </c>
      <c r="P908">
        <v>2</v>
      </c>
      <c r="Q908" t="str">
        <f t="shared" si="15"/>
        <v>14</v>
      </c>
    </row>
    <row r="909" spans="1:17" x14ac:dyDescent="0.25">
      <c r="A909">
        <v>908</v>
      </c>
      <c r="B909">
        <v>258.53125</v>
      </c>
      <c r="C909" s="4">
        <v>1</v>
      </c>
      <c r="H909">
        <v>245.45927</v>
      </c>
      <c r="I909" s="2">
        <v>4</v>
      </c>
      <c r="P909">
        <v>2</v>
      </c>
      <c r="Q909" t="str">
        <f t="shared" si="15"/>
        <v>14</v>
      </c>
    </row>
    <row r="910" spans="1:17" x14ac:dyDescent="0.25">
      <c r="A910">
        <v>909</v>
      </c>
      <c r="B910">
        <v>258.53125</v>
      </c>
      <c r="C910" s="4">
        <v>1</v>
      </c>
      <c r="H910">
        <v>245.45927</v>
      </c>
      <c r="I910" s="2">
        <v>4</v>
      </c>
      <c r="P910">
        <v>2</v>
      </c>
      <c r="Q910" t="str">
        <f t="shared" si="15"/>
        <v>14</v>
      </c>
    </row>
    <row r="911" spans="1:17" x14ac:dyDescent="0.25">
      <c r="A911">
        <v>910</v>
      </c>
      <c r="B911">
        <v>258.53125</v>
      </c>
      <c r="C911" s="4">
        <v>1</v>
      </c>
      <c r="H911">
        <v>245.45927</v>
      </c>
      <c r="I911" s="2">
        <v>4</v>
      </c>
      <c r="P911">
        <v>2</v>
      </c>
      <c r="Q911" t="str">
        <f t="shared" si="15"/>
        <v>14</v>
      </c>
    </row>
    <row r="912" spans="1:17" x14ac:dyDescent="0.25">
      <c r="A912">
        <v>911</v>
      </c>
      <c r="B912">
        <v>258.53125</v>
      </c>
      <c r="C912" s="4">
        <v>1</v>
      </c>
      <c r="H912">
        <v>245.45927</v>
      </c>
      <c r="I912" s="2">
        <v>4</v>
      </c>
      <c r="P912">
        <v>2</v>
      </c>
      <c r="Q912" t="str">
        <f t="shared" si="15"/>
        <v>14</v>
      </c>
    </row>
    <row r="913" spans="1:17" x14ac:dyDescent="0.25">
      <c r="A913">
        <v>912</v>
      </c>
      <c r="B913">
        <v>258.470054</v>
      </c>
      <c r="C913" s="4">
        <v>1</v>
      </c>
      <c r="D913">
        <v>267.139118</v>
      </c>
      <c r="E913" s="3">
        <v>2</v>
      </c>
      <c r="H913">
        <v>245.45927</v>
      </c>
      <c r="I913" s="2">
        <v>4</v>
      </c>
      <c r="P913">
        <v>3</v>
      </c>
      <c r="Q913" t="str">
        <f t="shared" si="15"/>
        <v>124</v>
      </c>
    </row>
    <row r="914" spans="1:17" x14ac:dyDescent="0.25">
      <c r="A914">
        <v>913</v>
      </c>
      <c r="D914">
        <v>267.31322799999998</v>
      </c>
      <c r="E914" s="3">
        <v>2</v>
      </c>
      <c r="H914">
        <v>245.34822800000001</v>
      </c>
      <c r="I914" s="2">
        <v>4</v>
      </c>
      <c r="P914">
        <v>2</v>
      </c>
      <c r="Q914" t="str">
        <f t="shared" si="15"/>
        <v>24</v>
      </c>
    </row>
    <row r="915" spans="1:17" x14ac:dyDescent="0.25">
      <c r="A915">
        <v>914</v>
      </c>
      <c r="D915">
        <v>267.31322799999998</v>
      </c>
      <c r="E915" s="3">
        <v>2</v>
      </c>
      <c r="F915">
        <v>255.10843599999998</v>
      </c>
      <c r="G915" s="5">
        <v>3</v>
      </c>
      <c r="H915">
        <v>245.34822800000001</v>
      </c>
      <c r="I915" s="2">
        <v>4</v>
      </c>
      <c r="P915">
        <v>3</v>
      </c>
      <c r="Q915" t="str">
        <f t="shared" si="15"/>
        <v>234</v>
      </c>
    </row>
    <row r="916" spans="1:17" x14ac:dyDescent="0.25">
      <c r="A916">
        <v>915</v>
      </c>
      <c r="D916">
        <v>267.31322799999998</v>
      </c>
      <c r="E916" s="3">
        <v>2</v>
      </c>
      <c r="F916">
        <v>255.200153</v>
      </c>
      <c r="G916" s="5">
        <v>3</v>
      </c>
      <c r="P916">
        <v>2</v>
      </c>
      <c r="Q916" t="str">
        <f t="shared" si="15"/>
        <v>23</v>
      </c>
    </row>
    <row r="917" spans="1:17" x14ac:dyDescent="0.25">
      <c r="A917">
        <v>916</v>
      </c>
      <c r="D917">
        <v>267.31322799999998</v>
      </c>
      <c r="E917" s="3">
        <v>2</v>
      </c>
      <c r="F917">
        <v>255.200153</v>
      </c>
      <c r="G917" s="5">
        <v>3</v>
      </c>
      <c r="P917">
        <v>2</v>
      </c>
      <c r="Q917" t="str">
        <f t="shared" si="15"/>
        <v>23</v>
      </c>
    </row>
    <row r="918" spans="1:17" x14ac:dyDescent="0.25">
      <c r="A918">
        <v>917</v>
      </c>
      <c r="D918">
        <v>267.31322799999998</v>
      </c>
      <c r="E918" s="3">
        <v>2</v>
      </c>
      <c r="F918">
        <v>255.200153</v>
      </c>
      <c r="G918" s="5">
        <v>3</v>
      </c>
      <c r="P918">
        <v>2</v>
      </c>
      <c r="Q918" t="str">
        <f t="shared" si="15"/>
        <v>23</v>
      </c>
    </row>
    <row r="919" spans="1:17" x14ac:dyDescent="0.25">
      <c r="A919">
        <v>918</v>
      </c>
      <c r="D919">
        <v>267.31322799999998</v>
      </c>
      <c r="E919" s="3">
        <v>2</v>
      </c>
      <c r="F919">
        <v>255.200153</v>
      </c>
      <c r="G919" s="5">
        <v>3</v>
      </c>
      <c r="P919">
        <v>2</v>
      </c>
      <c r="Q919" t="str">
        <f t="shared" si="15"/>
        <v>23</v>
      </c>
    </row>
    <row r="920" spans="1:17" x14ac:dyDescent="0.25">
      <c r="A920">
        <v>919</v>
      </c>
      <c r="D920">
        <v>267.31322799999998</v>
      </c>
      <c r="E920" s="3">
        <v>2</v>
      </c>
      <c r="F920">
        <v>255.200153</v>
      </c>
      <c r="G920" s="5">
        <v>3</v>
      </c>
      <c r="P920">
        <v>2</v>
      </c>
      <c r="Q920" t="str">
        <f t="shared" si="15"/>
        <v>23</v>
      </c>
    </row>
    <row r="921" spans="1:17" x14ac:dyDescent="0.25">
      <c r="A921">
        <v>920</v>
      </c>
      <c r="D921">
        <v>267.31322799999998</v>
      </c>
      <c r="E921" s="3">
        <v>2</v>
      </c>
      <c r="F921">
        <v>255.200153</v>
      </c>
      <c r="G921" s="5">
        <v>3</v>
      </c>
      <c r="P921">
        <v>2</v>
      </c>
      <c r="Q921" t="str">
        <f t="shared" si="15"/>
        <v>23</v>
      </c>
    </row>
    <row r="922" spans="1:17" x14ac:dyDescent="0.25">
      <c r="A922">
        <v>921</v>
      </c>
      <c r="D922">
        <v>267.31322799999998</v>
      </c>
      <c r="E922" s="3">
        <v>2</v>
      </c>
      <c r="F922">
        <v>255.200153</v>
      </c>
      <c r="G922" s="5">
        <v>3</v>
      </c>
      <c r="P922">
        <v>2</v>
      </c>
      <c r="Q922" t="str">
        <f t="shared" si="15"/>
        <v>23</v>
      </c>
    </row>
    <row r="923" spans="1:17" x14ac:dyDescent="0.25">
      <c r="A923">
        <v>922</v>
      </c>
      <c r="D923">
        <v>267.31322799999998</v>
      </c>
      <c r="E923" s="3">
        <v>2</v>
      </c>
      <c r="F923">
        <v>255.200153</v>
      </c>
      <c r="G923" s="5">
        <v>3</v>
      </c>
      <c r="P923">
        <v>2</v>
      </c>
      <c r="Q923" t="str">
        <f t="shared" si="15"/>
        <v>23</v>
      </c>
    </row>
    <row r="924" spans="1:17" x14ac:dyDescent="0.25">
      <c r="A924">
        <v>923</v>
      </c>
      <c r="D924">
        <v>267.31322799999998</v>
      </c>
      <c r="E924" s="3">
        <v>2</v>
      </c>
      <c r="F924">
        <v>255.200153</v>
      </c>
      <c r="G924" s="5">
        <v>3</v>
      </c>
      <c r="P924">
        <v>2</v>
      </c>
      <c r="Q924" t="str">
        <f t="shared" si="15"/>
        <v>23</v>
      </c>
    </row>
    <row r="925" spans="1:17" x14ac:dyDescent="0.25">
      <c r="A925">
        <v>924</v>
      </c>
      <c r="D925">
        <v>267.31322799999998</v>
      </c>
      <c r="E925" s="3">
        <v>2</v>
      </c>
      <c r="F925">
        <v>255.200153</v>
      </c>
      <c r="G925" s="5">
        <v>3</v>
      </c>
      <c r="P925">
        <v>2</v>
      </c>
      <c r="Q925" t="str">
        <f t="shared" si="15"/>
        <v>23</v>
      </c>
    </row>
    <row r="926" spans="1:17" x14ac:dyDescent="0.25">
      <c r="A926">
        <v>925</v>
      </c>
      <c r="D926">
        <v>267.31322799999998</v>
      </c>
      <c r="E926" s="3">
        <v>2</v>
      </c>
      <c r="F926">
        <v>255.200153</v>
      </c>
      <c r="G926" s="5">
        <v>3</v>
      </c>
      <c r="P926">
        <v>2</v>
      </c>
      <c r="Q926" t="str">
        <f t="shared" si="15"/>
        <v>23</v>
      </c>
    </row>
    <row r="927" spans="1:17" x14ac:dyDescent="0.25">
      <c r="A927">
        <v>926</v>
      </c>
      <c r="D927">
        <v>267.31322799999998</v>
      </c>
      <c r="E927" s="3">
        <v>2</v>
      </c>
      <c r="F927">
        <v>255.200153</v>
      </c>
      <c r="G927" s="5">
        <v>3</v>
      </c>
      <c r="P927">
        <v>2</v>
      </c>
      <c r="Q927" t="str">
        <f t="shared" si="15"/>
        <v>23</v>
      </c>
    </row>
    <row r="928" spans="1:17" x14ac:dyDescent="0.25">
      <c r="A928">
        <v>927</v>
      </c>
      <c r="B928">
        <v>274.11531400000001</v>
      </c>
      <c r="C928" s="4">
        <v>1</v>
      </c>
      <c r="D928">
        <v>267.31322799999998</v>
      </c>
      <c r="E928" s="3">
        <v>2</v>
      </c>
      <c r="F928">
        <v>255.200153</v>
      </c>
      <c r="G928" s="5">
        <v>3</v>
      </c>
      <c r="P928">
        <v>3</v>
      </c>
      <c r="Q928" t="str">
        <f t="shared" si="15"/>
        <v>123</v>
      </c>
    </row>
    <row r="929" spans="1:17" x14ac:dyDescent="0.25">
      <c r="A929">
        <v>928</v>
      </c>
      <c r="B929">
        <v>274.11531400000001</v>
      </c>
      <c r="C929" s="4">
        <v>1</v>
      </c>
      <c r="D929">
        <v>267.31322799999998</v>
      </c>
      <c r="E929" s="3">
        <v>2</v>
      </c>
      <c r="F929">
        <v>255.200153</v>
      </c>
      <c r="G929" s="5">
        <v>3</v>
      </c>
      <c r="P929">
        <v>3</v>
      </c>
      <c r="Q929" t="str">
        <f t="shared" si="15"/>
        <v>123</v>
      </c>
    </row>
    <row r="930" spans="1:17" x14ac:dyDescent="0.25">
      <c r="A930">
        <v>929</v>
      </c>
      <c r="B930">
        <v>274.11531400000001</v>
      </c>
      <c r="C930" s="4">
        <v>1</v>
      </c>
      <c r="D930">
        <v>267.31322799999998</v>
      </c>
      <c r="E930" s="3">
        <v>2</v>
      </c>
      <c r="F930">
        <v>255.200153</v>
      </c>
      <c r="G930" s="5">
        <v>3</v>
      </c>
      <c r="P930">
        <v>3</v>
      </c>
      <c r="Q930" t="str">
        <f t="shared" si="15"/>
        <v>123</v>
      </c>
    </row>
    <row r="931" spans="1:17" x14ac:dyDescent="0.25">
      <c r="A931">
        <v>930</v>
      </c>
      <c r="B931">
        <v>274.11531400000001</v>
      </c>
      <c r="C931" s="4">
        <v>1</v>
      </c>
      <c r="D931">
        <v>267.139118</v>
      </c>
      <c r="E931" s="3">
        <v>2</v>
      </c>
      <c r="F931">
        <v>255.200153</v>
      </c>
      <c r="G931" s="5">
        <v>3</v>
      </c>
      <c r="H931">
        <v>263.59849099999997</v>
      </c>
      <c r="I931" s="2">
        <v>4</v>
      </c>
      <c r="P931">
        <v>4</v>
      </c>
      <c r="Q931" t="str">
        <f t="shared" si="15"/>
        <v>1234</v>
      </c>
    </row>
    <row r="932" spans="1:17" x14ac:dyDescent="0.25">
      <c r="A932">
        <v>931</v>
      </c>
      <c r="B932">
        <v>274.11531400000001</v>
      </c>
      <c r="C932" s="4">
        <v>1</v>
      </c>
      <c r="D932">
        <v>267.139118</v>
      </c>
      <c r="E932" s="3">
        <v>2</v>
      </c>
      <c r="F932">
        <v>255.200153</v>
      </c>
      <c r="G932" s="5">
        <v>3</v>
      </c>
      <c r="H932">
        <v>263.628803</v>
      </c>
      <c r="I932" s="2">
        <v>4</v>
      </c>
      <c r="P932">
        <v>4</v>
      </c>
      <c r="Q932" t="str">
        <f t="shared" si="15"/>
        <v>1234</v>
      </c>
    </row>
    <row r="933" spans="1:17" x14ac:dyDescent="0.25">
      <c r="A933">
        <v>932</v>
      </c>
      <c r="B933">
        <v>274.11531400000001</v>
      </c>
      <c r="C933" s="4">
        <v>1</v>
      </c>
      <c r="F933">
        <v>255.200153</v>
      </c>
      <c r="G933" s="5">
        <v>3</v>
      </c>
      <c r="H933">
        <v>263.628803</v>
      </c>
      <c r="I933" s="2">
        <v>4</v>
      </c>
      <c r="P933">
        <v>3</v>
      </c>
      <c r="Q933" t="str">
        <f t="shared" si="15"/>
        <v>134</v>
      </c>
    </row>
    <row r="934" spans="1:17" x14ac:dyDescent="0.25">
      <c r="A934">
        <v>933</v>
      </c>
      <c r="B934">
        <v>274.11531400000001</v>
      </c>
      <c r="C934" s="4">
        <v>1</v>
      </c>
      <c r="F934">
        <v>255.200153</v>
      </c>
      <c r="G934" s="5">
        <v>3</v>
      </c>
      <c r="H934">
        <v>263.628803</v>
      </c>
      <c r="I934" s="2">
        <v>4</v>
      </c>
      <c r="P934">
        <v>3</v>
      </c>
      <c r="Q934" t="str">
        <f t="shared" si="15"/>
        <v>134</v>
      </c>
    </row>
    <row r="935" spans="1:17" x14ac:dyDescent="0.25">
      <c r="A935">
        <v>934</v>
      </c>
      <c r="B935">
        <v>274.11531400000001</v>
      </c>
      <c r="C935" s="4">
        <v>1</v>
      </c>
      <c r="F935">
        <v>255.200153</v>
      </c>
      <c r="G935" s="5">
        <v>3</v>
      </c>
      <c r="H935">
        <v>263.628803</v>
      </c>
      <c r="I935" s="2">
        <v>4</v>
      </c>
      <c r="P935">
        <v>3</v>
      </c>
      <c r="Q935" t="str">
        <f t="shared" si="15"/>
        <v>134</v>
      </c>
    </row>
    <row r="936" spans="1:17" x14ac:dyDescent="0.25">
      <c r="A936">
        <v>935</v>
      </c>
      <c r="B936">
        <v>274.11531400000001</v>
      </c>
      <c r="C936" s="4">
        <v>1</v>
      </c>
      <c r="F936">
        <v>255.10843599999998</v>
      </c>
      <c r="G936" s="5">
        <v>3</v>
      </c>
      <c r="H936">
        <v>263.628803</v>
      </c>
      <c r="I936" s="2">
        <v>4</v>
      </c>
      <c r="P936">
        <v>3</v>
      </c>
      <c r="Q936" t="str">
        <f t="shared" si="15"/>
        <v>134</v>
      </c>
    </row>
    <row r="937" spans="1:17" x14ac:dyDescent="0.25">
      <c r="A937">
        <v>936</v>
      </c>
      <c r="B937">
        <v>274.11531400000001</v>
      </c>
      <c r="C937" s="4">
        <v>1</v>
      </c>
      <c r="F937">
        <v>255.10843599999998</v>
      </c>
      <c r="G937" s="5">
        <v>3</v>
      </c>
      <c r="H937">
        <v>263.628803</v>
      </c>
      <c r="I937" s="2">
        <v>4</v>
      </c>
      <c r="P937">
        <v>3</v>
      </c>
      <c r="Q937" t="str">
        <f t="shared" si="15"/>
        <v>134</v>
      </c>
    </row>
    <row r="938" spans="1:17" x14ac:dyDescent="0.25">
      <c r="A938">
        <v>937</v>
      </c>
      <c r="B938">
        <v>274.11531400000001</v>
      </c>
      <c r="C938" s="4">
        <v>1</v>
      </c>
      <c r="H938">
        <v>263.628803</v>
      </c>
      <c r="I938" s="2">
        <v>4</v>
      </c>
      <c r="P938">
        <v>2</v>
      </c>
      <c r="Q938" t="str">
        <f t="shared" si="15"/>
        <v>14</v>
      </c>
    </row>
    <row r="939" spans="1:17" x14ac:dyDescent="0.25">
      <c r="A939">
        <v>938</v>
      </c>
      <c r="B939">
        <v>274.11531400000001</v>
      </c>
      <c r="C939" s="4">
        <v>1</v>
      </c>
      <c r="H939">
        <v>263.59849099999997</v>
      </c>
      <c r="I939" s="2">
        <v>4</v>
      </c>
      <c r="J939">
        <v>236.14750100000001</v>
      </c>
      <c r="K939" t="s">
        <v>22</v>
      </c>
      <c r="Q939" t="str">
        <f t="shared" si="15"/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0546-52F8-4AED-B5F4-ECC612C02A75}">
  <dimension ref="A1:F939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E5" s="2">
        <v>4</v>
      </c>
    </row>
    <row r="6" spans="1:6" x14ac:dyDescent="0.25">
      <c r="A6">
        <v>5</v>
      </c>
      <c r="E6" s="2">
        <v>4</v>
      </c>
    </row>
    <row r="7" spans="1:6" x14ac:dyDescent="0.25">
      <c r="A7">
        <v>6</v>
      </c>
      <c r="E7" s="2">
        <v>4</v>
      </c>
    </row>
    <row r="8" spans="1:6" x14ac:dyDescent="0.25">
      <c r="A8">
        <v>7</v>
      </c>
      <c r="E8" s="2">
        <v>4</v>
      </c>
    </row>
    <row r="9" spans="1:6" x14ac:dyDescent="0.25">
      <c r="A9">
        <v>8</v>
      </c>
      <c r="E9" s="2">
        <v>4</v>
      </c>
    </row>
    <row r="10" spans="1:6" x14ac:dyDescent="0.25">
      <c r="A10">
        <v>9</v>
      </c>
      <c r="E10" s="2">
        <v>4</v>
      </c>
    </row>
    <row r="11" spans="1:6" x14ac:dyDescent="0.25">
      <c r="A11">
        <v>10</v>
      </c>
      <c r="C11" s="3">
        <v>2</v>
      </c>
      <c r="E11" s="2">
        <v>4</v>
      </c>
    </row>
    <row r="12" spans="1:6" x14ac:dyDescent="0.25">
      <c r="A12">
        <v>11</v>
      </c>
      <c r="C12" s="3">
        <v>2</v>
      </c>
      <c r="E12" s="2">
        <v>4</v>
      </c>
    </row>
    <row r="13" spans="1:6" x14ac:dyDescent="0.25">
      <c r="A13">
        <v>12</v>
      </c>
      <c r="C13" s="3">
        <v>2</v>
      </c>
      <c r="E13" s="2">
        <v>4</v>
      </c>
    </row>
    <row r="14" spans="1:6" x14ac:dyDescent="0.25">
      <c r="A14">
        <v>13</v>
      </c>
      <c r="C14" s="3">
        <v>2</v>
      </c>
      <c r="E14" s="2">
        <v>4</v>
      </c>
    </row>
    <row r="15" spans="1:6" x14ac:dyDescent="0.25">
      <c r="A15">
        <v>14</v>
      </c>
      <c r="C15" s="3">
        <v>2</v>
      </c>
      <c r="E15" s="2">
        <v>4</v>
      </c>
    </row>
    <row r="16" spans="1:6" x14ac:dyDescent="0.25">
      <c r="A16">
        <v>15</v>
      </c>
      <c r="C16" s="3">
        <v>2</v>
      </c>
      <c r="E16" s="2">
        <v>4</v>
      </c>
    </row>
    <row r="17" spans="1:5" x14ac:dyDescent="0.25">
      <c r="A17">
        <v>16</v>
      </c>
      <c r="C17" s="3">
        <v>2</v>
      </c>
      <c r="E17" s="2">
        <v>4</v>
      </c>
    </row>
    <row r="18" spans="1:5" x14ac:dyDescent="0.25">
      <c r="A18">
        <v>17</v>
      </c>
      <c r="C18" s="3">
        <v>2</v>
      </c>
      <c r="E18" s="2">
        <v>4</v>
      </c>
    </row>
    <row r="19" spans="1:5" x14ac:dyDescent="0.25">
      <c r="A19">
        <v>18</v>
      </c>
      <c r="C19" s="3">
        <v>2</v>
      </c>
      <c r="E19" s="2">
        <v>4</v>
      </c>
    </row>
    <row r="20" spans="1:5" x14ac:dyDescent="0.25">
      <c r="A20">
        <v>19</v>
      </c>
      <c r="C20" s="3">
        <v>2</v>
      </c>
      <c r="E20" s="2">
        <v>4</v>
      </c>
    </row>
    <row r="21" spans="1:5" x14ac:dyDescent="0.25">
      <c r="A21">
        <v>20</v>
      </c>
      <c r="C21" s="3">
        <v>2</v>
      </c>
      <c r="E21" s="2">
        <v>4</v>
      </c>
    </row>
    <row r="22" spans="1:5" x14ac:dyDescent="0.25">
      <c r="A22">
        <v>21</v>
      </c>
      <c r="C22" s="3">
        <v>2</v>
      </c>
      <c r="E22" s="2">
        <v>4</v>
      </c>
    </row>
    <row r="23" spans="1:5" x14ac:dyDescent="0.25">
      <c r="A23">
        <v>22</v>
      </c>
      <c r="C23" s="3">
        <v>2</v>
      </c>
      <c r="E23" s="2">
        <v>4</v>
      </c>
    </row>
    <row r="24" spans="1:5" x14ac:dyDescent="0.25">
      <c r="A24">
        <v>23</v>
      </c>
      <c r="C24" s="3">
        <v>2</v>
      </c>
      <c r="E24" s="2">
        <v>4</v>
      </c>
    </row>
    <row r="25" spans="1:5" x14ac:dyDescent="0.25">
      <c r="A25">
        <v>24</v>
      </c>
      <c r="C25" s="3">
        <v>2</v>
      </c>
      <c r="E25" s="2">
        <v>4</v>
      </c>
    </row>
    <row r="26" spans="1:5" x14ac:dyDescent="0.25">
      <c r="A26">
        <v>25</v>
      </c>
      <c r="B26" s="4">
        <v>1</v>
      </c>
      <c r="C26" s="3">
        <v>2</v>
      </c>
      <c r="E26" s="2">
        <v>4</v>
      </c>
    </row>
    <row r="27" spans="1:5" x14ac:dyDescent="0.25">
      <c r="A27">
        <v>26</v>
      </c>
      <c r="B27" s="4">
        <v>1</v>
      </c>
      <c r="C27" s="3">
        <v>2</v>
      </c>
      <c r="D27" s="5">
        <v>3</v>
      </c>
    </row>
    <row r="28" spans="1:5" x14ac:dyDescent="0.25">
      <c r="A28">
        <v>27</v>
      </c>
      <c r="B28" s="4">
        <v>1</v>
      </c>
      <c r="D28" s="5">
        <v>3</v>
      </c>
    </row>
    <row r="29" spans="1:5" x14ac:dyDescent="0.25">
      <c r="A29">
        <v>28</v>
      </c>
      <c r="B29" s="4">
        <v>1</v>
      </c>
      <c r="D29" s="5">
        <v>3</v>
      </c>
    </row>
    <row r="30" spans="1:5" x14ac:dyDescent="0.25">
      <c r="A30">
        <v>29</v>
      </c>
      <c r="B30" s="4">
        <v>1</v>
      </c>
      <c r="D30" s="5">
        <v>3</v>
      </c>
    </row>
    <row r="31" spans="1:5" x14ac:dyDescent="0.25">
      <c r="A31">
        <v>30</v>
      </c>
      <c r="B31" s="4">
        <v>1</v>
      </c>
      <c r="D31" s="5">
        <v>3</v>
      </c>
    </row>
    <row r="32" spans="1:5" x14ac:dyDescent="0.25">
      <c r="A32">
        <v>31</v>
      </c>
      <c r="B32" s="4">
        <v>1</v>
      </c>
      <c r="D32" s="5">
        <v>3</v>
      </c>
    </row>
    <row r="33" spans="1:5" x14ac:dyDescent="0.25">
      <c r="A33">
        <v>32</v>
      </c>
      <c r="B33" s="4">
        <v>1</v>
      </c>
      <c r="D33" s="5">
        <v>3</v>
      </c>
    </row>
    <row r="34" spans="1:5" x14ac:dyDescent="0.25">
      <c r="A34">
        <v>33</v>
      </c>
      <c r="B34" s="4">
        <v>1</v>
      </c>
      <c r="D34" s="5">
        <v>3</v>
      </c>
    </row>
    <row r="35" spans="1:5" x14ac:dyDescent="0.25">
      <c r="A35">
        <v>34</v>
      </c>
      <c r="B35" s="4">
        <v>1</v>
      </c>
      <c r="D35" s="5">
        <v>3</v>
      </c>
    </row>
    <row r="36" spans="1:5" x14ac:dyDescent="0.25">
      <c r="A36">
        <v>35</v>
      </c>
      <c r="B36" s="4">
        <v>1</v>
      </c>
      <c r="D36" s="5">
        <v>3</v>
      </c>
    </row>
    <row r="37" spans="1:5" x14ac:dyDescent="0.25">
      <c r="A37">
        <v>36</v>
      </c>
      <c r="B37" s="4">
        <v>1</v>
      </c>
      <c r="D37" s="5">
        <v>3</v>
      </c>
    </row>
    <row r="38" spans="1:5" x14ac:dyDescent="0.25">
      <c r="A38">
        <v>37</v>
      </c>
      <c r="B38" s="4">
        <v>1</v>
      </c>
      <c r="D38" s="5">
        <v>3</v>
      </c>
    </row>
    <row r="39" spans="1:5" x14ac:dyDescent="0.25">
      <c r="A39">
        <v>38</v>
      </c>
      <c r="B39" s="4">
        <v>1</v>
      </c>
      <c r="D39" s="5">
        <v>3</v>
      </c>
    </row>
    <row r="40" spans="1:5" x14ac:dyDescent="0.25">
      <c r="A40">
        <v>39</v>
      </c>
      <c r="B40" s="4">
        <v>1</v>
      </c>
      <c r="D40" s="5">
        <v>3</v>
      </c>
    </row>
    <row r="41" spans="1:5" x14ac:dyDescent="0.25">
      <c r="A41">
        <v>40</v>
      </c>
      <c r="B41" s="4">
        <v>1</v>
      </c>
      <c r="D41" s="5">
        <v>3</v>
      </c>
    </row>
    <row r="42" spans="1:5" x14ac:dyDescent="0.25">
      <c r="A42">
        <v>41</v>
      </c>
      <c r="B42" s="4">
        <v>1</v>
      </c>
      <c r="C42" s="3">
        <v>2</v>
      </c>
      <c r="D42" s="5">
        <v>3</v>
      </c>
    </row>
    <row r="43" spans="1:5" x14ac:dyDescent="0.25">
      <c r="A43">
        <v>42</v>
      </c>
      <c r="B43" s="4">
        <v>1</v>
      </c>
      <c r="C43" s="3">
        <v>2</v>
      </c>
      <c r="D43" s="5">
        <v>3</v>
      </c>
    </row>
    <row r="44" spans="1:5" x14ac:dyDescent="0.25">
      <c r="A44">
        <v>43</v>
      </c>
      <c r="C44" s="3">
        <v>2</v>
      </c>
      <c r="D44" s="5">
        <v>3</v>
      </c>
    </row>
    <row r="45" spans="1:5" x14ac:dyDescent="0.25">
      <c r="A45">
        <v>44</v>
      </c>
      <c r="C45" s="3">
        <v>2</v>
      </c>
      <c r="D45" s="5">
        <v>3</v>
      </c>
    </row>
    <row r="46" spans="1:5" x14ac:dyDescent="0.25">
      <c r="A46">
        <v>45</v>
      </c>
      <c r="C46" s="3">
        <v>2</v>
      </c>
      <c r="D46" s="5">
        <v>3</v>
      </c>
      <c r="E46" s="2">
        <v>4</v>
      </c>
    </row>
    <row r="47" spans="1:5" x14ac:dyDescent="0.25">
      <c r="A47">
        <v>46</v>
      </c>
      <c r="C47" s="3">
        <v>2</v>
      </c>
      <c r="D47" s="5">
        <v>3</v>
      </c>
      <c r="E47" s="2">
        <v>4</v>
      </c>
    </row>
    <row r="48" spans="1:5" x14ac:dyDescent="0.25">
      <c r="A48">
        <v>47</v>
      </c>
      <c r="C48" s="3">
        <v>2</v>
      </c>
      <c r="E48" s="2">
        <v>4</v>
      </c>
    </row>
    <row r="49" spans="1:5" x14ac:dyDescent="0.25">
      <c r="A49">
        <v>48</v>
      </c>
      <c r="C49" s="3">
        <v>2</v>
      </c>
      <c r="E49" s="2">
        <v>4</v>
      </c>
    </row>
    <row r="50" spans="1:5" x14ac:dyDescent="0.25">
      <c r="A50">
        <v>49</v>
      </c>
      <c r="C50" s="3">
        <v>2</v>
      </c>
      <c r="E50" s="2">
        <v>4</v>
      </c>
    </row>
    <row r="51" spans="1:5" x14ac:dyDescent="0.25">
      <c r="A51">
        <v>50</v>
      </c>
      <c r="C51" s="3">
        <v>2</v>
      </c>
      <c r="E51" s="2">
        <v>4</v>
      </c>
    </row>
    <row r="52" spans="1:5" x14ac:dyDescent="0.25">
      <c r="A52">
        <v>51</v>
      </c>
      <c r="C52" s="3">
        <v>2</v>
      </c>
      <c r="E52" s="2">
        <v>4</v>
      </c>
    </row>
    <row r="53" spans="1:5" x14ac:dyDescent="0.25">
      <c r="A53">
        <v>52</v>
      </c>
      <c r="C53" s="3">
        <v>2</v>
      </c>
      <c r="E53" s="2">
        <v>4</v>
      </c>
    </row>
    <row r="54" spans="1:5" x14ac:dyDescent="0.25">
      <c r="A54">
        <v>53</v>
      </c>
      <c r="C54" s="3">
        <v>2</v>
      </c>
      <c r="E54" s="2">
        <v>4</v>
      </c>
    </row>
    <row r="55" spans="1:5" x14ac:dyDescent="0.25">
      <c r="A55">
        <v>54</v>
      </c>
      <c r="C55" s="3">
        <v>2</v>
      </c>
      <c r="E55" s="2">
        <v>4</v>
      </c>
    </row>
    <row r="56" spans="1:5" x14ac:dyDescent="0.25">
      <c r="A56">
        <v>55</v>
      </c>
      <c r="C56" s="3">
        <v>2</v>
      </c>
      <c r="E56" s="2">
        <v>4</v>
      </c>
    </row>
    <row r="57" spans="1:5" x14ac:dyDescent="0.25">
      <c r="A57">
        <v>56</v>
      </c>
      <c r="B57" s="4">
        <v>1</v>
      </c>
      <c r="C57" s="3">
        <v>2</v>
      </c>
      <c r="E57" s="2">
        <v>4</v>
      </c>
    </row>
    <row r="58" spans="1:5" x14ac:dyDescent="0.25">
      <c r="A58">
        <v>57</v>
      </c>
      <c r="B58" s="4">
        <v>1</v>
      </c>
      <c r="C58" s="3">
        <v>2</v>
      </c>
      <c r="E58" s="2">
        <v>4</v>
      </c>
    </row>
    <row r="59" spans="1:5" x14ac:dyDescent="0.25">
      <c r="A59">
        <v>58</v>
      </c>
      <c r="B59" s="4">
        <v>1</v>
      </c>
      <c r="E59" s="2">
        <v>4</v>
      </c>
    </row>
    <row r="60" spans="1:5" x14ac:dyDescent="0.25">
      <c r="A60">
        <v>59</v>
      </c>
      <c r="B60" s="4">
        <v>1</v>
      </c>
      <c r="E60" s="2">
        <v>4</v>
      </c>
    </row>
    <row r="61" spans="1:5" x14ac:dyDescent="0.25">
      <c r="A61">
        <v>60</v>
      </c>
      <c r="B61" s="4">
        <v>1</v>
      </c>
      <c r="E61" s="2">
        <v>4</v>
      </c>
    </row>
    <row r="62" spans="1:5" x14ac:dyDescent="0.25">
      <c r="A62">
        <v>61</v>
      </c>
      <c r="B62" s="4">
        <v>1</v>
      </c>
      <c r="E62" s="2">
        <v>4</v>
      </c>
    </row>
    <row r="63" spans="1:5" x14ac:dyDescent="0.25">
      <c r="A63">
        <v>62</v>
      </c>
      <c r="B63" s="4">
        <v>1</v>
      </c>
      <c r="E63" s="2">
        <v>4</v>
      </c>
    </row>
    <row r="64" spans="1:5" x14ac:dyDescent="0.25">
      <c r="A64">
        <v>63</v>
      </c>
      <c r="B64" s="4">
        <v>1</v>
      </c>
      <c r="D64" s="5">
        <v>3</v>
      </c>
    </row>
    <row r="65" spans="1:5" x14ac:dyDescent="0.25">
      <c r="A65">
        <v>64</v>
      </c>
      <c r="B65" s="4">
        <v>1</v>
      </c>
      <c r="D65" s="5">
        <v>3</v>
      </c>
    </row>
    <row r="66" spans="1:5" x14ac:dyDescent="0.25">
      <c r="A66">
        <v>65</v>
      </c>
      <c r="B66" s="4">
        <v>1</v>
      </c>
      <c r="D66" s="5">
        <v>3</v>
      </c>
    </row>
    <row r="67" spans="1:5" x14ac:dyDescent="0.25">
      <c r="A67">
        <v>66</v>
      </c>
      <c r="B67" s="4">
        <v>1</v>
      </c>
      <c r="D67" s="5">
        <v>3</v>
      </c>
    </row>
    <row r="68" spans="1:5" x14ac:dyDescent="0.25">
      <c r="A68">
        <v>67</v>
      </c>
      <c r="B68" s="4">
        <v>1</v>
      </c>
      <c r="D68" s="5">
        <v>3</v>
      </c>
    </row>
    <row r="69" spans="1:5" x14ac:dyDescent="0.25">
      <c r="A69">
        <v>68</v>
      </c>
      <c r="B69" s="4">
        <v>1</v>
      </c>
      <c r="D69" s="5">
        <v>3</v>
      </c>
    </row>
    <row r="70" spans="1:5" x14ac:dyDescent="0.25">
      <c r="A70">
        <v>69</v>
      </c>
      <c r="B70" s="4">
        <v>1</v>
      </c>
      <c r="D70" s="5">
        <v>3</v>
      </c>
    </row>
    <row r="71" spans="1:5" x14ac:dyDescent="0.25">
      <c r="A71">
        <v>70</v>
      </c>
      <c r="B71" s="4">
        <v>1</v>
      </c>
      <c r="D71" s="5">
        <v>3</v>
      </c>
    </row>
    <row r="72" spans="1:5" x14ac:dyDescent="0.25">
      <c r="A72">
        <v>71</v>
      </c>
      <c r="B72" s="4">
        <v>1</v>
      </c>
      <c r="D72" s="5">
        <v>3</v>
      </c>
    </row>
    <row r="73" spans="1:5" x14ac:dyDescent="0.25">
      <c r="A73">
        <v>72</v>
      </c>
      <c r="C73" s="3">
        <v>2</v>
      </c>
      <c r="D73" s="5">
        <v>3</v>
      </c>
    </row>
    <row r="74" spans="1:5" x14ac:dyDescent="0.25">
      <c r="A74">
        <v>73</v>
      </c>
      <c r="C74" s="3">
        <v>2</v>
      </c>
      <c r="D74" s="5">
        <v>3</v>
      </c>
    </row>
    <row r="75" spans="1:5" x14ac:dyDescent="0.25">
      <c r="A75">
        <v>74</v>
      </c>
      <c r="C75" s="3">
        <v>2</v>
      </c>
      <c r="D75" s="5">
        <v>3</v>
      </c>
    </row>
    <row r="76" spans="1:5" x14ac:dyDescent="0.25">
      <c r="A76">
        <v>75</v>
      </c>
      <c r="C76" s="3">
        <v>2</v>
      </c>
      <c r="D76" s="5">
        <v>3</v>
      </c>
    </row>
    <row r="77" spans="1:5" x14ac:dyDescent="0.25">
      <c r="A77">
        <v>76</v>
      </c>
      <c r="C77" s="3">
        <v>2</v>
      </c>
      <c r="D77" s="5">
        <v>3</v>
      </c>
    </row>
    <row r="78" spans="1:5" x14ac:dyDescent="0.25">
      <c r="A78">
        <v>77</v>
      </c>
      <c r="C78" s="3">
        <v>2</v>
      </c>
      <c r="D78" s="5">
        <v>3</v>
      </c>
    </row>
    <row r="79" spans="1:5" x14ac:dyDescent="0.25">
      <c r="A79">
        <v>78</v>
      </c>
      <c r="C79" s="3">
        <v>2</v>
      </c>
      <c r="D79" s="5">
        <v>3</v>
      </c>
      <c r="E79" s="2">
        <v>4</v>
      </c>
    </row>
    <row r="80" spans="1:5" x14ac:dyDescent="0.25">
      <c r="A80">
        <v>79</v>
      </c>
      <c r="C80" s="3">
        <v>2</v>
      </c>
      <c r="D80" s="5">
        <v>3</v>
      </c>
      <c r="E80" s="2">
        <v>4</v>
      </c>
    </row>
    <row r="81" spans="1:5" x14ac:dyDescent="0.25">
      <c r="A81">
        <v>80</v>
      </c>
      <c r="C81" s="3">
        <v>2</v>
      </c>
      <c r="D81" s="5">
        <v>3</v>
      </c>
      <c r="E81" s="2">
        <v>4</v>
      </c>
    </row>
    <row r="82" spans="1:5" x14ac:dyDescent="0.25">
      <c r="A82">
        <v>81</v>
      </c>
      <c r="C82" s="3">
        <v>2</v>
      </c>
      <c r="E82" s="2">
        <v>4</v>
      </c>
    </row>
    <row r="83" spans="1:5" x14ac:dyDescent="0.25">
      <c r="A83">
        <v>82</v>
      </c>
      <c r="C83" s="3">
        <v>2</v>
      </c>
      <c r="E83" s="2">
        <v>4</v>
      </c>
    </row>
    <row r="84" spans="1:5" x14ac:dyDescent="0.25">
      <c r="A84">
        <v>83</v>
      </c>
      <c r="C84" s="3">
        <v>2</v>
      </c>
      <c r="E84" s="2">
        <v>4</v>
      </c>
    </row>
    <row r="85" spans="1:5" x14ac:dyDescent="0.25">
      <c r="A85">
        <v>84</v>
      </c>
      <c r="C85" s="3">
        <v>2</v>
      </c>
      <c r="E85" s="2">
        <v>4</v>
      </c>
    </row>
    <row r="86" spans="1:5" x14ac:dyDescent="0.25">
      <c r="A86">
        <v>85</v>
      </c>
      <c r="C86" s="3">
        <v>2</v>
      </c>
      <c r="E86" s="2">
        <v>4</v>
      </c>
    </row>
    <row r="87" spans="1:5" x14ac:dyDescent="0.25">
      <c r="A87">
        <v>86</v>
      </c>
      <c r="C87" s="3">
        <v>2</v>
      </c>
      <c r="E87" s="2">
        <v>4</v>
      </c>
    </row>
    <row r="88" spans="1:5" x14ac:dyDescent="0.25">
      <c r="A88">
        <v>87</v>
      </c>
      <c r="B88" s="4">
        <v>1</v>
      </c>
      <c r="E88" s="2">
        <v>4</v>
      </c>
    </row>
    <row r="89" spans="1:5" x14ac:dyDescent="0.25">
      <c r="A89">
        <v>88</v>
      </c>
      <c r="B89" s="4">
        <v>1</v>
      </c>
      <c r="E89" s="2">
        <v>4</v>
      </c>
    </row>
    <row r="90" spans="1:5" x14ac:dyDescent="0.25">
      <c r="A90">
        <v>89</v>
      </c>
      <c r="B90" s="4">
        <v>1</v>
      </c>
      <c r="E90" s="2">
        <v>4</v>
      </c>
    </row>
    <row r="91" spans="1:5" x14ac:dyDescent="0.25">
      <c r="A91">
        <v>90</v>
      </c>
      <c r="B91" s="4">
        <v>1</v>
      </c>
      <c r="E91" s="2">
        <v>4</v>
      </c>
    </row>
    <row r="92" spans="1:5" x14ac:dyDescent="0.25">
      <c r="A92">
        <v>91</v>
      </c>
      <c r="B92" s="4">
        <v>1</v>
      </c>
      <c r="E92" s="2">
        <v>4</v>
      </c>
    </row>
    <row r="93" spans="1:5" x14ac:dyDescent="0.25">
      <c r="A93">
        <v>92</v>
      </c>
      <c r="B93" s="4">
        <v>1</v>
      </c>
      <c r="E93" s="2">
        <v>4</v>
      </c>
    </row>
    <row r="94" spans="1:5" x14ac:dyDescent="0.25">
      <c r="A94">
        <v>93</v>
      </c>
      <c r="B94" s="4">
        <v>1</v>
      </c>
      <c r="E94" s="2">
        <v>4</v>
      </c>
    </row>
    <row r="95" spans="1:5" x14ac:dyDescent="0.25">
      <c r="A95">
        <v>94</v>
      </c>
      <c r="B95" s="4">
        <v>1</v>
      </c>
      <c r="E95" s="2">
        <v>4</v>
      </c>
    </row>
    <row r="96" spans="1:5" x14ac:dyDescent="0.25">
      <c r="A96">
        <v>95</v>
      </c>
      <c r="B96" s="4">
        <v>1</v>
      </c>
    </row>
    <row r="97" spans="1:5" x14ac:dyDescent="0.25">
      <c r="A97">
        <v>96</v>
      </c>
      <c r="B97" s="4">
        <v>1</v>
      </c>
      <c r="D97" s="5">
        <v>3</v>
      </c>
    </row>
    <row r="98" spans="1:5" x14ac:dyDescent="0.25">
      <c r="A98">
        <v>97</v>
      </c>
      <c r="B98" s="4">
        <v>1</v>
      </c>
      <c r="D98" s="5">
        <v>3</v>
      </c>
    </row>
    <row r="99" spans="1:5" x14ac:dyDescent="0.25">
      <c r="A99">
        <v>98</v>
      </c>
      <c r="B99" s="4">
        <v>1</v>
      </c>
      <c r="D99" s="5">
        <v>3</v>
      </c>
    </row>
    <row r="100" spans="1:5" x14ac:dyDescent="0.25">
      <c r="A100">
        <v>99</v>
      </c>
      <c r="B100" s="4">
        <v>1</v>
      </c>
      <c r="D100" s="5">
        <v>3</v>
      </c>
    </row>
    <row r="101" spans="1:5" x14ac:dyDescent="0.25">
      <c r="A101">
        <v>100</v>
      </c>
      <c r="B101" s="4">
        <v>1</v>
      </c>
      <c r="D101" s="5">
        <v>3</v>
      </c>
    </row>
    <row r="102" spans="1:5" x14ac:dyDescent="0.25">
      <c r="A102">
        <v>101</v>
      </c>
      <c r="B102" s="4">
        <v>1</v>
      </c>
      <c r="C102" s="3">
        <v>2</v>
      </c>
      <c r="D102" s="5">
        <v>3</v>
      </c>
    </row>
    <row r="103" spans="1:5" x14ac:dyDescent="0.25">
      <c r="A103">
        <v>102</v>
      </c>
      <c r="C103" s="3">
        <v>2</v>
      </c>
      <c r="D103" s="5">
        <v>3</v>
      </c>
    </row>
    <row r="104" spans="1:5" x14ac:dyDescent="0.25">
      <c r="A104">
        <v>103</v>
      </c>
      <c r="C104" s="3">
        <v>2</v>
      </c>
      <c r="D104" s="5">
        <v>3</v>
      </c>
    </row>
    <row r="105" spans="1:5" x14ac:dyDescent="0.25">
      <c r="A105">
        <v>104</v>
      </c>
      <c r="C105" s="3">
        <v>2</v>
      </c>
      <c r="D105" s="5">
        <v>3</v>
      </c>
    </row>
    <row r="106" spans="1:5" x14ac:dyDescent="0.25">
      <c r="A106">
        <v>105</v>
      </c>
      <c r="C106" s="3">
        <v>2</v>
      </c>
      <c r="D106" s="5">
        <v>3</v>
      </c>
    </row>
    <row r="107" spans="1:5" x14ac:dyDescent="0.25">
      <c r="A107">
        <v>106</v>
      </c>
      <c r="C107" s="3">
        <v>2</v>
      </c>
      <c r="D107" s="5">
        <v>3</v>
      </c>
    </row>
    <row r="108" spans="1:5" x14ac:dyDescent="0.25">
      <c r="A108">
        <v>107</v>
      </c>
      <c r="C108" s="3">
        <v>2</v>
      </c>
      <c r="D108" s="5">
        <v>3</v>
      </c>
    </row>
    <row r="109" spans="1:5" x14ac:dyDescent="0.25">
      <c r="A109">
        <v>108</v>
      </c>
      <c r="C109" s="3">
        <v>2</v>
      </c>
      <c r="D109" s="5">
        <v>3</v>
      </c>
      <c r="E109" s="2">
        <v>4</v>
      </c>
    </row>
    <row r="110" spans="1:5" x14ac:dyDescent="0.25">
      <c r="A110">
        <v>109</v>
      </c>
      <c r="C110" s="3">
        <v>2</v>
      </c>
      <c r="D110" s="5">
        <v>3</v>
      </c>
      <c r="E110" s="2">
        <v>4</v>
      </c>
    </row>
    <row r="111" spans="1:5" x14ac:dyDescent="0.25">
      <c r="A111">
        <v>110</v>
      </c>
      <c r="C111" s="3">
        <v>2</v>
      </c>
      <c r="D111" s="5">
        <v>3</v>
      </c>
      <c r="E111" s="2">
        <v>4</v>
      </c>
    </row>
    <row r="112" spans="1:5" x14ac:dyDescent="0.25">
      <c r="A112">
        <v>111</v>
      </c>
      <c r="C112" s="3">
        <v>2</v>
      </c>
      <c r="D112" s="5">
        <v>3</v>
      </c>
      <c r="E112" s="2">
        <v>4</v>
      </c>
    </row>
    <row r="113" spans="1:5" x14ac:dyDescent="0.25">
      <c r="A113">
        <v>112</v>
      </c>
      <c r="C113" s="3">
        <v>2</v>
      </c>
      <c r="D113" s="5">
        <v>3</v>
      </c>
      <c r="E113" s="2">
        <v>4</v>
      </c>
    </row>
    <row r="114" spans="1:5" x14ac:dyDescent="0.25">
      <c r="A114">
        <v>113</v>
      </c>
      <c r="C114" s="3">
        <v>2</v>
      </c>
      <c r="E114" s="2">
        <v>4</v>
      </c>
    </row>
    <row r="115" spans="1:5" x14ac:dyDescent="0.25">
      <c r="A115">
        <v>114</v>
      </c>
      <c r="C115" s="3">
        <v>2</v>
      </c>
      <c r="E115" s="2">
        <v>4</v>
      </c>
    </row>
    <row r="116" spans="1:5" x14ac:dyDescent="0.25">
      <c r="A116">
        <v>115</v>
      </c>
      <c r="B116" s="4">
        <v>1</v>
      </c>
      <c r="C116" s="3">
        <v>2</v>
      </c>
      <c r="E116" s="2">
        <v>4</v>
      </c>
    </row>
    <row r="117" spans="1:5" x14ac:dyDescent="0.25">
      <c r="A117">
        <v>116</v>
      </c>
      <c r="B117" s="4">
        <v>1</v>
      </c>
      <c r="E117" s="2">
        <v>4</v>
      </c>
    </row>
    <row r="118" spans="1:5" x14ac:dyDescent="0.25">
      <c r="A118">
        <v>117</v>
      </c>
      <c r="B118" s="4">
        <v>1</v>
      </c>
      <c r="E118" s="2">
        <v>4</v>
      </c>
    </row>
    <row r="119" spans="1:5" x14ac:dyDescent="0.25">
      <c r="A119">
        <v>118</v>
      </c>
      <c r="B119" s="4">
        <v>1</v>
      </c>
      <c r="E119" s="2">
        <v>4</v>
      </c>
    </row>
    <row r="120" spans="1:5" x14ac:dyDescent="0.25">
      <c r="A120">
        <v>119</v>
      </c>
      <c r="B120" s="4">
        <v>1</v>
      </c>
      <c r="E120" s="2">
        <v>4</v>
      </c>
    </row>
    <row r="121" spans="1:5" x14ac:dyDescent="0.25">
      <c r="A121">
        <v>120</v>
      </c>
      <c r="B121" s="4">
        <v>1</v>
      </c>
      <c r="E121" s="2">
        <v>4</v>
      </c>
    </row>
    <row r="122" spans="1:5" x14ac:dyDescent="0.25">
      <c r="A122">
        <v>121</v>
      </c>
      <c r="B122" s="4">
        <v>1</v>
      </c>
      <c r="E122" s="2">
        <v>4</v>
      </c>
    </row>
    <row r="123" spans="1:5" x14ac:dyDescent="0.25">
      <c r="A123">
        <v>122</v>
      </c>
      <c r="B123" s="4">
        <v>1</v>
      </c>
      <c r="E123" s="2">
        <v>4</v>
      </c>
    </row>
    <row r="124" spans="1:5" x14ac:dyDescent="0.25">
      <c r="A124">
        <v>123</v>
      </c>
      <c r="B124" s="4">
        <v>1</v>
      </c>
      <c r="E124" s="2">
        <v>4</v>
      </c>
    </row>
    <row r="125" spans="1:5" x14ac:dyDescent="0.25">
      <c r="A125">
        <v>124</v>
      </c>
      <c r="B125" s="4">
        <v>1</v>
      </c>
      <c r="E125" s="2">
        <v>4</v>
      </c>
    </row>
    <row r="126" spans="1:5" x14ac:dyDescent="0.25">
      <c r="A126">
        <v>125</v>
      </c>
      <c r="B126" s="4">
        <v>1</v>
      </c>
      <c r="E126" s="2">
        <v>4</v>
      </c>
    </row>
    <row r="127" spans="1:5" x14ac:dyDescent="0.25">
      <c r="A127">
        <v>126</v>
      </c>
      <c r="B127" s="4">
        <v>1</v>
      </c>
      <c r="E127" s="2">
        <v>4</v>
      </c>
    </row>
    <row r="128" spans="1:5" x14ac:dyDescent="0.25">
      <c r="A128">
        <v>127</v>
      </c>
      <c r="B128" s="4">
        <v>1</v>
      </c>
      <c r="D128" s="5">
        <v>3</v>
      </c>
    </row>
    <row r="129" spans="1:5" x14ac:dyDescent="0.25">
      <c r="A129">
        <v>128</v>
      </c>
      <c r="B129" s="4">
        <v>1</v>
      </c>
      <c r="D129" s="5">
        <v>3</v>
      </c>
    </row>
    <row r="130" spans="1:5" x14ac:dyDescent="0.25">
      <c r="A130">
        <v>129</v>
      </c>
      <c r="B130" s="4">
        <v>1</v>
      </c>
      <c r="D130" s="5">
        <v>3</v>
      </c>
    </row>
    <row r="131" spans="1:5" x14ac:dyDescent="0.25">
      <c r="A131">
        <v>130</v>
      </c>
      <c r="B131" s="4">
        <v>1</v>
      </c>
      <c r="C131" s="3">
        <v>2</v>
      </c>
      <c r="D131" s="5">
        <v>3</v>
      </c>
    </row>
    <row r="132" spans="1:5" x14ac:dyDescent="0.25">
      <c r="A132">
        <v>131</v>
      </c>
      <c r="C132" s="3">
        <v>2</v>
      </c>
      <c r="D132" s="5">
        <v>3</v>
      </c>
    </row>
    <row r="133" spans="1:5" x14ac:dyDescent="0.25">
      <c r="A133">
        <v>132</v>
      </c>
      <c r="C133" s="3">
        <v>2</v>
      </c>
      <c r="D133" s="5">
        <v>3</v>
      </c>
    </row>
    <row r="134" spans="1:5" x14ac:dyDescent="0.25">
      <c r="A134">
        <v>133</v>
      </c>
      <c r="C134" s="3">
        <v>2</v>
      </c>
      <c r="D134" s="5">
        <v>3</v>
      </c>
    </row>
    <row r="135" spans="1:5" x14ac:dyDescent="0.25">
      <c r="A135">
        <v>134</v>
      </c>
      <c r="C135" s="3">
        <v>2</v>
      </c>
      <c r="D135" s="5">
        <v>3</v>
      </c>
    </row>
    <row r="136" spans="1:5" x14ac:dyDescent="0.25">
      <c r="A136">
        <v>135</v>
      </c>
      <c r="C136" s="3">
        <v>2</v>
      </c>
      <c r="D136" s="5">
        <v>3</v>
      </c>
    </row>
    <row r="137" spans="1:5" x14ac:dyDescent="0.25">
      <c r="A137">
        <v>136</v>
      </c>
      <c r="C137" s="3">
        <v>2</v>
      </c>
      <c r="D137" s="5">
        <v>3</v>
      </c>
    </row>
    <row r="138" spans="1:5" x14ac:dyDescent="0.25">
      <c r="A138">
        <v>137</v>
      </c>
      <c r="C138" s="3">
        <v>2</v>
      </c>
      <c r="D138" s="5">
        <v>3</v>
      </c>
    </row>
    <row r="139" spans="1:5" x14ac:dyDescent="0.25">
      <c r="A139">
        <v>138</v>
      </c>
      <c r="C139" s="3">
        <v>2</v>
      </c>
      <c r="D139" s="5">
        <v>3</v>
      </c>
    </row>
    <row r="140" spans="1:5" x14ac:dyDescent="0.25">
      <c r="A140">
        <v>139</v>
      </c>
      <c r="C140" s="3">
        <v>2</v>
      </c>
      <c r="D140" s="5">
        <v>3</v>
      </c>
    </row>
    <row r="141" spans="1:5" x14ac:dyDescent="0.25">
      <c r="A141">
        <v>140</v>
      </c>
      <c r="C141" s="3">
        <v>2</v>
      </c>
      <c r="D141" s="5">
        <v>3</v>
      </c>
    </row>
    <row r="142" spans="1:5" x14ac:dyDescent="0.25">
      <c r="A142">
        <v>141</v>
      </c>
      <c r="C142" s="3">
        <v>2</v>
      </c>
      <c r="D142" s="5">
        <v>3</v>
      </c>
    </row>
    <row r="143" spans="1:5" x14ac:dyDescent="0.25">
      <c r="A143">
        <v>142</v>
      </c>
      <c r="C143" s="3">
        <v>2</v>
      </c>
      <c r="D143" s="5">
        <v>3</v>
      </c>
      <c r="E143" s="2">
        <v>4</v>
      </c>
    </row>
    <row r="144" spans="1:5" x14ac:dyDescent="0.25">
      <c r="A144">
        <v>143</v>
      </c>
      <c r="C144" s="3">
        <v>2</v>
      </c>
      <c r="D144" s="5">
        <v>3</v>
      </c>
      <c r="E144" s="2">
        <v>4</v>
      </c>
    </row>
    <row r="145" spans="1:5" x14ac:dyDescent="0.25">
      <c r="A145">
        <v>144</v>
      </c>
      <c r="B145" s="4">
        <v>1</v>
      </c>
      <c r="C145" s="3">
        <v>2</v>
      </c>
      <c r="E145" s="2">
        <v>4</v>
      </c>
    </row>
    <row r="146" spans="1:5" x14ac:dyDescent="0.25">
      <c r="A146">
        <v>145</v>
      </c>
      <c r="B146" s="4">
        <v>1</v>
      </c>
      <c r="E146" s="2">
        <v>4</v>
      </c>
    </row>
    <row r="147" spans="1:5" x14ac:dyDescent="0.25">
      <c r="A147">
        <v>146</v>
      </c>
      <c r="B147" s="4">
        <v>1</v>
      </c>
      <c r="E147" s="2">
        <v>4</v>
      </c>
    </row>
    <row r="148" spans="1:5" x14ac:dyDescent="0.25">
      <c r="A148">
        <v>147</v>
      </c>
      <c r="B148" s="4">
        <v>1</v>
      </c>
      <c r="E148" s="2">
        <v>4</v>
      </c>
    </row>
    <row r="149" spans="1:5" x14ac:dyDescent="0.25">
      <c r="A149">
        <v>148</v>
      </c>
      <c r="B149" s="4">
        <v>1</v>
      </c>
      <c r="E149" s="2">
        <v>4</v>
      </c>
    </row>
    <row r="150" spans="1:5" x14ac:dyDescent="0.25">
      <c r="A150">
        <v>149</v>
      </c>
      <c r="B150" s="4">
        <v>1</v>
      </c>
      <c r="E150" s="2">
        <v>4</v>
      </c>
    </row>
    <row r="151" spans="1:5" x14ac:dyDescent="0.25">
      <c r="A151">
        <v>150</v>
      </c>
      <c r="B151" s="4">
        <v>1</v>
      </c>
      <c r="E151" s="2">
        <v>4</v>
      </c>
    </row>
    <row r="152" spans="1:5" x14ac:dyDescent="0.25">
      <c r="A152">
        <v>151</v>
      </c>
      <c r="B152" s="4">
        <v>1</v>
      </c>
      <c r="E152" s="2">
        <v>4</v>
      </c>
    </row>
    <row r="153" spans="1:5" x14ac:dyDescent="0.25">
      <c r="A153">
        <v>152</v>
      </c>
      <c r="B153" s="4">
        <v>1</v>
      </c>
      <c r="E153" s="2">
        <v>4</v>
      </c>
    </row>
    <row r="154" spans="1:5" x14ac:dyDescent="0.25">
      <c r="A154">
        <v>153</v>
      </c>
      <c r="B154" s="4">
        <v>1</v>
      </c>
      <c r="E154" s="2">
        <v>4</v>
      </c>
    </row>
    <row r="155" spans="1:5" x14ac:dyDescent="0.25">
      <c r="A155">
        <v>154</v>
      </c>
      <c r="B155" s="4">
        <v>1</v>
      </c>
      <c r="E155" s="2">
        <v>4</v>
      </c>
    </row>
    <row r="156" spans="1:5" x14ac:dyDescent="0.25">
      <c r="A156">
        <v>155</v>
      </c>
      <c r="B156" s="4">
        <v>1</v>
      </c>
      <c r="E156" s="2">
        <v>4</v>
      </c>
    </row>
    <row r="157" spans="1:5" x14ac:dyDescent="0.25">
      <c r="A157">
        <v>156</v>
      </c>
      <c r="B157" s="4">
        <v>1</v>
      </c>
      <c r="E157" s="2">
        <v>4</v>
      </c>
    </row>
    <row r="158" spans="1:5" x14ac:dyDescent="0.25">
      <c r="A158">
        <v>157</v>
      </c>
      <c r="B158" s="4">
        <v>1</v>
      </c>
      <c r="E158" s="2">
        <v>4</v>
      </c>
    </row>
    <row r="159" spans="1:5" x14ac:dyDescent="0.25">
      <c r="A159">
        <v>158</v>
      </c>
      <c r="B159" s="4">
        <v>1</v>
      </c>
    </row>
    <row r="160" spans="1:5" x14ac:dyDescent="0.25">
      <c r="A160">
        <v>159</v>
      </c>
      <c r="C160" s="3">
        <v>2</v>
      </c>
      <c r="D160" s="5">
        <v>3</v>
      </c>
    </row>
    <row r="161" spans="1:5" x14ac:dyDescent="0.25">
      <c r="A161">
        <v>160</v>
      </c>
      <c r="C161" s="3">
        <v>2</v>
      </c>
      <c r="D161" s="5">
        <v>3</v>
      </c>
    </row>
    <row r="162" spans="1:5" x14ac:dyDescent="0.25">
      <c r="A162">
        <v>161</v>
      </c>
      <c r="C162" s="3">
        <v>2</v>
      </c>
      <c r="D162" s="5">
        <v>3</v>
      </c>
    </row>
    <row r="163" spans="1:5" x14ac:dyDescent="0.25">
      <c r="A163">
        <v>162</v>
      </c>
      <c r="C163" s="3">
        <v>2</v>
      </c>
      <c r="D163" s="5">
        <v>3</v>
      </c>
    </row>
    <row r="164" spans="1:5" x14ac:dyDescent="0.25">
      <c r="A164">
        <v>163</v>
      </c>
      <c r="C164" s="3">
        <v>2</v>
      </c>
      <c r="D164" s="5">
        <v>3</v>
      </c>
    </row>
    <row r="165" spans="1:5" x14ac:dyDescent="0.25">
      <c r="A165">
        <v>164</v>
      </c>
      <c r="C165" s="3">
        <v>2</v>
      </c>
      <c r="D165" s="5">
        <v>3</v>
      </c>
    </row>
    <row r="166" spans="1:5" x14ac:dyDescent="0.25">
      <c r="A166">
        <v>165</v>
      </c>
      <c r="C166" s="3">
        <v>2</v>
      </c>
      <c r="D166" s="5">
        <v>3</v>
      </c>
    </row>
    <row r="167" spans="1:5" x14ac:dyDescent="0.25">
      <c r="A167">
        <v>166</v>
      </c>
      <c r="C167" s="3">
        <v>2</v>
      </c>
      <c r="D167" s="5">
        <v>3</v>
      </c>
    </row>
    <row r="168" spans="1:5" x14ac:dyDescent="0.25">
      <c r="A168">
        <v>167</v>
      </c>
      <c r="C168" s="3">
        <v>2</v>
      </c>
      <c r="D168" s="5">
        <v>3</v>
      </c>
    </row>
    <row r="169" spans="1:5" x14ac:dyDescent="0.25">
      <c r="A169">
        <v>168</v>
      </c>
      <c r="C169" s="3">
        <v>2</v>
      </c>
      <c r="D169" s="5">
        <v>3</v>
      </c>
    </row>
    <row r="170" spans="1:5" x14ac:dyDescent="0.25">
      <c r="A170">
        <v>169</v>
      </c>
      <c r="C170" s="3">
        <v>2</v>
      </c>
      <c r="D170" s="5">
        <v>3</v>
      </c>
    </row>
    <row r="171" spans="1:5" x14ac:dyDescent="0.25">
      <c r="A171">
        <v>170</v>
      </c>
      <c r="C171" s="3">
        <v>2</v>
      </c>
      <c r="D171" s="5">
        <v>3</v>
      </c>
    </row>
    <row r="172" spans="1:5" x14ac:dyDescent="0.25">
      <c r="A172">
        <v>171</v>
      </c>
      <c r="C172" s="3">
        <v>2</v>
      </c>
      <c r="D172" s="5">
        <v>3</v>
      </c>
    </row>
    <row r="173" spans="1:5" x14ac:dyDescent="0.25">
      <c r="A173">
        <v>172</v>
      </c>
      <c r="C173" s="3">
        <v>2</v>
      </c>
      <c r="D173" s="5">
        <v>3</v>
      </c>
      <c r="E173" s="2">
        <v>4</v>
      </c>
    </row>
    <row r="174" spans="1:5" x14ac:dyDescent="0.25">
      <c r="A174">
        <v>173</v>
      </c>
      <c r="C174" s="3">
        <v>2</v>
      </c>
      <c r="D174" s="5">
        <v>3</v>
      </c>
      <c r="E174" s="2">
        <v>4</v>
      </c>
    </row>
    <row r="175" spans="1:5" x14ac:dyDescent="0.25">
      <c r="A175">
        <v>174</v>
      </c>
      <c r="B175" s="4">
        <v>1</v>
      </c>
      <c r="D175" s="5">
        <v>3</v>
      </c>
      <c r="E175" s="2">
        <v>4</v>
      </c>
    </row>
    <row r="176" spans="1:5" x14ac:dyDescent="0.25">
      <c r="A176">
        <v>175</v>
      </c>
      <c r="B176" s="4">
        <v>1</v>
      </c>
      <c r="E176" s="2">
        <v>4</v>
      </c>
    </row>
    <row r="177" spans="1:5" x14ac:dyDescent="0.25">
      <c r="A177">
        <v>176</v>
      </c>
      <c r="B177" s="4">
        <v>1</v>
      </c>
      <c r="E177" s="2">
        <v>4</v>
      </c>
    </row>
    <row r="178" spans="1:5" x14ac:dyDescent="0.25">
      <c r="A178">
        <v>177</v>
      </c>
      <c r="B178" s="4">
        <v>1</v>
      </c>
      <c r="E178" s="2">
        <v>4</v>
      </c>
    </row>
    <row r="179" spans="1:5" x14ac:dyDescent="0.25">
      <c r="A179">
        <v>178</v>
      </c>
      <c r="B179" s="4">
        <v>1</v>
      </c>
      <c r="E179" s="2">
        <v>4</v>
      </c>
    </row>
    <row r="180" spans="1:5" x14ac:dyDescent="0.25">
      <c r="A180">
        <v>179</v>
      </c>
      <c r="B180" s="4">
        <v>1</v>
      </c>
      <c r="E180" s="2">
        <v>4</v>
      </c>
    </row>
    <row r="181" spans="1:5" x14ac:dyDescent="0.25">
      <c r="A181">
        <v>180</v>
      </c>
      <c r="B181" s="4">
        <v>1</v>
      </c>
      <c r="E181" s="2">
        <v>4</v>
      </c>
    </row>
    <row r="182" spans="1:5" x14ac:dyDescent="0.25">
      <c r="A182">
        <v>181</v>
      </c>
      <c r="B182" s="4">
        <v>1</v>
      </c>
      <c r="E182" s="2">
        <v>4</v>
      </c>
    </row>
    <row r="183" spans="1:5" x14ac:dyDescent="0.25">
      <c r="A183">
        <v>182</v>
      </c>
      <c r="B183" s="4">
        <v>1</v>
      </c>
      <c r="E183" s="2">
        <v>4</v>
      </c>
    </row>
    <row r="184" spans="1:5" x14ac:dyDescent="0.25">
      <c r="A184">
        <v>183</v>
      </c>
      <c r="B184" s="4">
        <v>1</v>
      </c>
      <c r="E184" s="2">
        <v>4</v>
      </c>
    </row>
    <row r="185" spans="1:5" x14ac:dyDescent="0.25">
      <c r="A185">
        <v>184</v>
      </c>
      <c r="B185" s="4">
        <v>1</v>
      </c>
      <c r="E185" s="2">
        <v>4</v>
      </c>
    </row>
    <row r="186" spans="1:5" x14ac:dyDescent="0.25">
      <c r="A186">
        <v>185</v>
      </c>
      <c r="B186" s="4">
        <v>1</v>
      </c>
      <c r="E186" s="2">
        <v>4</v>
      </c>
    </row>
    <row r="187" spans="1:5" x14ac:dyDescent="0.25">
      <c r="A187">
        <v>186</v>
      </c>
      <c r="B187" s="4">
        <v>1</v>
      </c>
      <c r="E187" s="2">
        <v>4</v>
      </c>
    </row>
    <row r="188" spans="1:5" x14ac:dyDescent="0.25">
      <c r="A188">
        <v>187</v>
      </c>
      <c r="B188" s="4">
        <v>1</v>
      </c>
      <c r="C188" s="3">
        <v>2</v>
      </c>
      <c r="E188" s="2">
        <v>4</v>
      </c>
    </row>
    <row r="189" spans="1:5" x14ac:dyDescent="0.25">
      <c r="A189">
        <v>188</v>
      </c>
      <c r="B189" s="4">
        <v>1</v>
      </c>
      <c r="C189" s="3">
        <v>2</v>
      </c>
      <c r="E189" s="2">
        <v>4</v>
      </c>
    </row>
    <row r="190" spans="1:5" x14ac:dyDescent="0.25">
      <c r="A190">
        <v>189</v>
      </c>
      <c r="C190" s="3">
        <v>2</v>
      </c>
      <c r="E190" s="2">
        <v>4</v>
      </c>
    </row>
    <row r="191" spans="1:5" x14ac:dyDescent="0.25">
      <c r="A191">
        <v>190</v>
      </c>
      <c r="C191" s="3">
        <v>2</v>
      </c>
    </row>
    <row r="192" spans="1:5" x14ac:dyDescent="0.25">
      <c r="A192">
        <v>191</v>
      </c>
      <c r="C192" s="3">
        <v>2</v>
      </c>
      <c r="D192" s="5">
        <v>3</v>
      </c>
    </row>
    <row r="193" spans="1:5" x14ac:dyDescent="0.25">
      <c r="A193">
        <v>192</v>
      </c>
      <c r="C193" s="3">
        <v>2</v>
      </c>
      <c r="D193" s="5">
        <v>3</v>
      </c>
    </row>
    <row r="194" spans="1:5" x14ac:dyDescent="0.25">
      <c r="A194">
        <v>193</v>
      </c>
      <c r="C194" s="3">
        <v>2</v>
      </c>
      <c r="D194" s="5">
        <v>3</v>
      </c>
    </row>
    <row r="195" spans="1:5" x14ac:dyDescent="0.25">
      <c r="A195">
        <v>194</v>
      </c>
      <c r="C195" s="3">
        <v>2</v>
      </c>
      <c r="D195" s="5">
        <v>3</v>
      </c>
    </row>
    <row r="196" spans="1:5" x14ac:dyDescent="0.25">
      <c r="A196">
        <v>195</v>
      </c>
      <c r="C196" s="3">
        <v>2</v>
      </c>
      <c r="D196" s="5">
        <v>3</v>
      </c>
    </row>
    <row r="197" spans="1:5" x14ac:dyDescent="0.25">
      <c r="A197">
        <v>196</v>
      </c>
      <c r="C197" s="3">
        <v>2</v>
      </c>
      <c r="D197" s="5">
        <v>3</v>
      </c>
    </row>
    <row r="198" spans="1:5" x14ac:dyDescent="0.25">
      <c r="A198">
        <v>197</v>
      </c>
      <c r="C198" s="3">
        <v>2</v>
      </c>
      <c r="D198" s="5">
        <v>3</v>
      </c>
    </row>
    <row r="199" spans="1:5" x14ac:dyDescent="0.25">
      <c r="A199">
        <v>198</v>
      </c>
      <c r="C199" s="3">
        <v>2</v>
      </c>
      <c r="D199" s="5">
        <v>3</v>
      </c>
    </row>
    <row r="200" spans="1:5" x14ac:dyDescent="0.25">
      <c r="A200">
        <v>199</v>
      </c>
      <c r="C200" s="3">
        <v>2</v>
      </c>
      <c r="D200" s="5">
        <v>3</v>
      </c>
    </row>
    <row r="201" spans="1:5" x14ac:dyDescent="0.25">
      <c r="A201">
        <v>200</v>
      </c>
      <c r="C201" s="3">
        <v>2</v>
      </c>
      <c r="D201" s="5">
        <v>3</v>
      </c>
      <c r="E201" s="2">
        <v>4</v>
      </c>
    </row>
    <row r="202" spans="1:5" x14ac:dyDescent="0.25">
      <c r="A202">
        <v>201</v>
      </c>
      <c r="C202" s="3">
        <v>2</v>
      </c>
      <c r="D202" s="5">
        <v>3</v>
      </c>
      <c r="E202" s="2">
        <v>4</v>
      </c>
    </row>
    <row r="203" spans="1:5" x14ac:dyDescent="0.25">
      <c r="A203">
        <v>202</v>
      </c>
      <c r="C203" s="3">
        <v>2</v>
      </c>
      <c r="D203" s="5">
        <v>3</v>
      </c>
      <c r="E203" s="2">
        <v>4</v>
      </c>
    </row>
    <row r="204" spans="1:5" x14ac:dyDescent="0.25">
      <c r="A204">
        <v>203</v>
      </c>
      <c r="D204" s="5">
        <v>3</v>
      </c>
      <c r="E204" s="2">
        <v>4</v>
      </c>
    </row>
    <row r="205" spans="1:5" x14ac:dyDescent="0.25">
      <c r="A205">
        <v>204</v>
      </c>
      <c r="B205" s="4">
        <v>1</v>
      </c>
      <c r="E205" s="2">
        <v>4</v>
      </c>
    </row>
    <row r="206" spans="1:5" x14ac:dyDescent="0.25">
      <c r="A206">
        <v>205</v>
      </c>
      <c r="B206" s="4">
        <v>1</v>
      </c>
      <c r="E206" s="2">
        <v>4</v>
      </c>
    </row>
    <row r="207" spans="1:5" x14ac:dyDescent="0.25">
      <c r="A207">
        <v>206</v>
      </c>
      <c r="B207" s="4">
        <v>1</v>
      </c>
      <c r="E207" s="2">
        <v>4</v>
      </c>
    </row>
    <row r="208" spans="1:5" x14ac:dyDescent="0.25">
      <c r="A208">
        <v>207</v>
      </c>
      <c r="B208" s="4">
        <v>1</v>
      </c>
      <c r="E208" s="2">
        <v>4</v>
      </c>
    </row>
    <row r="209" spans="1:5" x14ac:dyDescent="0.25">
      <c r="A209">
        <v>208</v>
      </c>
      <c r="B209" s="4">
        <v>1</v>
      </c>
      <c r="E209" s="2">
        <v>4</v>
      </c>
    </row>
    <row r="210" spans="1:5" x14ac:dyDescent="0.25">
      <c r="A210">
        <v>209</v>
      </c>
      <c r="B210" s="4">
        <v>1</v>
      </c>
      <c r="E210" s="2">
        <v>4</v>
      </c>
    </row>
    <row r="211" spans="1:5" x14ac:dyDescent="0.25">
      <c r="A211">
        <v>210</v>
      </c>
      <c r="B211" s="4">
        <v>1</v>
      </c>
      <c r="E211" s="2">
        <v>4</v>
      </c>
    </row>
    <row r="212" spans="1:5" x14ac:dyDescent="0.25">
      <c r="A212">
        <v>211</v>
      </c>
      <c r="B212" s="4">
        <v>1</v>
      </c>
      <c r="E212" s="2">
        <v>4</v>
      </c>
    </row>
    <row r="213" spans="1:5" x14ac:dyDescent="0.25">
      <c r="A213">
        <v>212</v>
      </c>
      <c r="B213" s="4">
        <v>1</v>
      </c>
      <c r="E213" s="2">
        <v>4</v>
      </c>
    </row>
    <row r="214" spans="1:5" x14ac:dyDescent="0.25">
      <c r="A214">
        <v>213</v>
      </c>
      <c r="B214" s="4">
        <v>1</v>
      </c>
      <c r="E214" s="2">
        <v>4</v>
      </c>
    </row>
    <row r="215" spans="1:5" x14ac:dyDescent="0.25">
      <c r="A215">
        <v>214</v>
      </c>
      <c r="B215" s="4">
        <v>1</v>
      </c>
      <c r="E215" s="2">
        <v>4</v>
      </c>
    </row>
    <row r="216" spans="1:5" x14ac:dyDescent="0.25">
      <c r="A216">
        <v>215</v>
      </c>
      <c r="B216" s="4">
        <v>1</v>
      </c>
      <c r="E216" s="2">
        <v>4</v>
      </c>
    </row>
    <row r="217" spans="1:5" x14ac:dyDescent="0.25">
      <c r="A217">
        <v>216</v>
      </c>
      <c r="B217" s="4">
        <v>1</v>
      </c>
      <c r="E217" s="2">
        <v>4</v>
      </c>
    </row>
    <row r="218" spans="1:5" x14ac:dyDescent="0.25">
      <c r="A218">
        <v>217</v>
      </c>
      <c r="B218" s="4">
        <v>1</v>
      </c>
    </row>
    <row r="219" spans="1:5" x14ac:dyDescent="0.25">
      <c r="A219">
        <v>218</v>
      </c>
      <c r="C219" s="3">
        <v>2</v>
      </c>
    </row>
    <row r="220" spans="1:5" x14ac:dyDescent="0.25">
      <c r="A220">
        <v>219</v>
      </c>
      <c r="C220" s="3">
        <v>2</v>
      </c>
      <c r="D220" s="5">
        <v>3</v>
      </c>
    </row>
    <row r="221" spans="1:5" x14ac:dyDescent="0.25">
      <c r="A221">
        <v>220</v>
      </c>
      <c r="C221" s="3">
        <v>2</v>
      </c>
      <c r="D221" s="5">
        <v>3</v>
      </c>
    </row>
    <row r="222" spans="1:5" x14ac:dyDescent="0.25">
      <c r="A222">
        <v>221</v>
      </c>
      <c r="C222" s="3">
        <v>2</v>
      </c>
      <c r="D222" s="5">
        <v>3</v>
      </c>
    </row>
    <row r="223" spans="1:5" x14ac:dyDescent="0.25">
      <c r="A223">
        <v>222</v>
      </c>
      <c r="C223" s="3">
        <v>2</v>
      </c>
      <c r="D223" s="5">
        <v>3</v>
      </c>
    </row>
    <row r="224" spans="1:5" x14ac:dyDescent="0.25">
      <c r="A224">
        <v>223</v>
      </c>
      <c r="C224" s="3">
        <v>2</v>
      </c>
      <c r="D224" s="5">
        <v>3</v>
      </c>
    </row>
    <row r="225" spans="1:5" x14ac:dyDescent="0.25">
      <c r="A225">
        <v>224</v>
      </c>
      <c r="C225" s="3">
        <v>2</v>
      </c>
      <c r="D225" s="5">
        <v>3</v>
      </c>
    </row>
    <row r="226" spans="1:5" x14ac:dyDescent="0.25">
      <c r="A226">
        <v>225</v>
      </c>
      <c r="C226" s="3">
        <v>2</v>
      </c>
      <c r="D226" s="5">
        <v>3</v>
      </c>
    </row>
    <row r="227" spans="1:5" x14ac:dyDescent="0.25">
      <c r="A227">
        <v>226</v>
      </c>
      <c r="C227" s="3">
        <v>2</v>
      </c>
      <c r="D227" s="5">
        <v>3</v>
      </c>
    </row>
    <row r="228" spans="1:5" x14ac:dyDescent="0.25">
      <c r="A228">
        <v>227</v>
      </c>
      <c r="C228" s="3">
        <v>2</v>
      </c>
      <c r="D228" s="5">
        <v>3</v>
      </c>
    </row>
    <row r="229" spans="1:5" x14ac:dyDescent="0.25">
      <c r="A229">
        <v>228</v>
      </c>
      <c r="C229" s="3">
        <v>2</v>
      </c>
      <c r="D229" s="5">
        <v>3</v>
      </c>
    </row>
    <row r="230" spans="1:5" x14ac:dyDescent="0.25">
      <c r="A230">
        <v>229</v>
      </c>
      <c r="C230" s="3">
        <v>2</v>
      </c>
      <c r="D230" s="5">
        <v>3</v>
      </c>
    </row>
    <row r="231" spans="1:5" x14ac:dyDescent="0.25">
      <c r="A231">
        <v>230</v>
      </c>
      <c r="C231" s="3">
        <v>2</v>
      </c>
      <c r="D231" s="5">
        <v>3</v>
      </c>
    </row>
    <row r="232" spans="1:5" x14ac:dyDescent="0.25">
      <c r="A232">
        <v>231</v>
      </c>
      <c r="C232" s="3">
        <v>2</v>
      </c>
      <c r="D232" s="5">
        <v>3</v>
      </c>
    </row>
    <row r="233" spans="1:5" x14ac:dyDescent="0.25">
      <c r="A233">
        <v>232</v>
      </c>
      <c r="B233" s="4">
        <v>1</v>
      </c>
      <c r="D233" s="5">
        <v>3</v>
      </c>
    </row>
    <row r="234" spans="1:5" x14ac:dyDescent="0.25">
      <c r="A234">
        <v>233</v>
      </c>
      <c r="B234" s="4">
        <v>1</v>
      </c>
      <c r="D234" s="5">
        <v>3</v>
      </c>
      <c r="E234" s="2">
        <v>4</v>
      </c>
    </row>
    <row r="235" spans="1:5" x14ac:dyDescent="0.25">
      <c r="A235">
        <v>234</v>
      </c>
      <c r="B235" s="4">
        <v>1</v>
      </c>
      <c r="E235" s="2">
        <v>4</v>
      </c>
    </row>
    <row r="236" spans="1:5" x14ac:dyDescent="0.25">
      <c r="A236">
        <v>235</v>
      </c>
      <c r="B236" s="4">
        <v>1</v>
      </c>
      <c r="E236" s="2">
        <v>4</v>
      </c>
    </row>
    <row r="237" spans="1:5" x14ac:dyDescent="0.25">
      <c r="A237">
        <v>236</v>
      </c>
      <c r="B237" s="4">
        <v>1</v>
      </c>
      <c r="E237" s="2">
        <v>4</v>
      </c>
    </row>
    <row r="238" spans="1:5" x14ac:dyDescent="0.25">
      <c r="A238">
        <v>237</v>
      </c>
      <c r="B238" s="4">
        <v>1</v>
      </c>
      <c r="E238" s="2">
        <v>4</v>
      </c>
    </row>
    <row r="239" spans="1:5" x14ac:dyDescent="0.25">
      <c r="A239">
        <v>238</v>
      </c>
      <c r="B239" s="4">
        <v>1</v>
      </c>
      <c r="E239" s="2">
        <v>4</v>
      </c>
    </row>
    <row r="240" spans="1:5" x14ac:dyDescent="0.25">
      <c r="A240">
        <v>239</v>
      </c>
      <c r="B240" s="4">
        <v>1</v>
      </c>
      <c r="E240" s="2">
        <v>4</v>
      </c>
    </row>
    <row r="241" spans="1:5" x14ac:dyDescent="0.25">
      <c r="A241">
        <v>240</v>
      </c>
      <c r="B241" s="4">
        <v>1</v>
      </c>
      <c r="E241" s="2">
        <v>4</v>
      </c>
    </row>
    <row r="242" spans="1:5" x14ac:dyDescent="0.25">
      <c r="A242">
        <v>241</v>
      </c>
      <c r="B242" s="4">
        <v>1</v>
      </c>
      <c r="E242" s="2">
        <v>4</v>
      </c>
    </row>
    <row r="243" spans="1:5" x14ac:dyDescent="0.25">
      <c r="A243">
        <v>242</v>
      </c>
      <c r="B243" s="4">
        <v>1</v>
      </c>
      <c r="E243" s="2">
        <v>4</v>
      </c>
    </row>
    <row r="244" spans="1:5" x14ac:dyDescent="0.25">
      <c r="A244">
        <v>243</v>
      </c>
      <c r="B244" s="4">
        <v>1</v>
      </c>
      <c r="E244" s="2">
        <v>4</v>
      </c>
    </row>
    <row r="245" spans="1:5" x14ac:dyDescent="0.25">
      <c r="A245">
        <v>244</v>
      </c>
      <c r="B245" s="4">
        <v>1</v>
      </c>
      <c r="E245" s="2">
        <v>4</v>
      </c>
    </row>
    <row r="246" spans="1:5" x14ac:dyDescent="0.25">
      <c r="A246">
        <v>245</v>
      </c>
      <c r="B246" s="4">
        <v>1</v>
      </c>
      <c r="E246" s="2">
        <v>4</v>
      </c>
    </row>
    <row r="247" spans="1:5" x14ac:dyDescent="0.25">
      <c r="A247">
        <v>246</v>
      </c>
    </row>
    <row r="248" spans="1:5" x14ac:dyDescent="0.25">
      <c r="A248">
        <v>247</v>
      </c>
      <c r="C248" s="3">
        <v>2</v>
      </c>
    </row>
    <row r="249" spans="1:5" x14ac:dyDescent="0.25">
      <c r="A249">
        <v>248</v>
      </c>
      <c r="C249" s="3">
        <v>2</v>
      </c>
      <c r="D249" s="5">
        <v>3</v>
      </c>
    </row>
    <row r="250" spans="1:5" x14ac:dyDescent="0.25">
      <c r="A250">
        <v>249</v>
      </c>
      <c r="C250" s="3">
        <v>2</v>
      </c>
      <c r="D250" s="5">
        <v>3</v>
      </c>
    </row>
    <row r="251" spans="1:5" x14ac:dyDescent="0.25">
      <c r="A251">
        <v>250</v>
      </c>
      <c r="C251" s="3">
        <v>2</v>
      </c>
      <c r="D251" s="5">
        <v>3</v>
      </c>
    </row>
    <row r="252" spans="1:5" x14ac:dyDescent="0.25">
      <c r="A252">
        <v>251</v>
      </c>
      <c r="C252" s="3">
        <v>2</v>
      </c>
      <c r="D252" s="5">
        <v>3</v>
      </c>
    </row>
    <row r="253" spans="1:5" x14ac:dyDescent="0.25">
      <c r="A253">
        <v>252</v>
      </c>
      <c r="C253" s="3">
        <v>2</v>
      </c>
      <c r="D253" s="5">
        <v>3</v>
      </c>
    </row>
    <row r="254" spans="1:5" x14ac:dyDescent="0.25">
      <c r="A254">
        <v>253</v>
      </c>
      <c r="C254" s="3">
        <v>2</v>
      </c>
      <c r="D254" s="5">
        <v>3</v>
      </c>
    </row>
    <row r="255" spans="1:5" x14ac:dyDescent="0.25">
      <c r="A255">
        <v>254</v>
      </c>
      <c r="C255" s="3">
        <v>2</v>
      </c>
      <c r="D255" s="5">
        <v>3</v>
      </c>
    </row>
    <row r="256" spans="1:5" x14ac:dyDescent="0.25">
      <c r="A256">
        <v>255</v>
      </c>
      <c r="C256" s="3">
        <v>2</v>
      </c>
      <c r="D256" s="5">
        <v>3</v>
      </c>
    </row>
    <row r="257" spans="1:5" x14ac:dyDescent="0.25">
      <c r="A257">
        <v>256</v>
      </c>
      <c r="C257" s="3">
        <v>2</v>
      </c>
      <c r="D257" s="5">
        <v>3</v>
      </c>
    </row>
    <row r="258" spans="1:5" x14ac:dyDescent="0.25">
      <c r="A258">
        <v>257</v>
      </c>
      <c r="C258" s="3">
        <v>2</v>
      </c>
      <c r="D258" s="5">
        <v>3</v>
      </c>
    </row>
    <row r="259" spans="1:5" x14ac:dyDescent="0.25">
      <c r="A259">
        <v>258</v>
      </c>
      <c r="C259" s="3">
        <v>2</v>
      </c>
      <c r="D259" s="5">
        <v>3</v>
      </c>
    </row>
    <row r="260" spans="1:5" x14ac:dyDescent="0.25">
      <c r="A260">
        <v>259</v>
      </c>
      <c r="C260" s="3">
        <v>2</v>
      </c>
      <c r="D260" s="5">
        <v>3</v>
      </c>
    </row>
    <row r="261" spans="1:5" x14ac:dyDescent="0.25">
      <c r="A261">
        <v>260</v>
      </c>
      <c r="C261" s="3">
        <v>2</v>
      </c>
      <c r="D261" s="5">
        <v>3</v>
      </c>
    </row>
    <row r="262" spans="1:5" x14ac:dyDescent="0.25">
      <c r="A262">
        <v>261</v>
      </c>
      <c r="B262" s="4">
        <v>1</v>
      </c>
      <c r="D262" s="5">
        <v>3</v>
      </c>
      <c r="E262" s="2">
        <v>4</v>
      </c>
    </row>
    <row r="263" spans="1:5" x14ac:dyDescent="0.25">
      <c r="A263">
        <v>262</v>
      </c>
      <c r="B263" s="4">
        <v>1</v>
      </c>
      <c r="D263" s="5">
        <v>3</v>
      </c>
      <c r="E263" s="2">
        <v>4</v>
      </c>
    </row>
    <row r="264" spans="1:5" x14ac:dyDescent="0.25">
      <c r="A264">
        <v>263</v>
      </c>
      <c r="B264" s="4">
        <v>1</v>
      </c>
      <c r="E264" s="2">
        <v>4</v>
      </c>
    </row>
    <row r="265" spans="1:5" x14ac:dyDescent="0.25">
      <c r="A265">
        <v>264</v>
      </c>
      <c r="B265" s="4">
        <v>1</v>
      </c>
      <c r="E265" s="2">
        <v>4</v>
      </c>
    </row>
    <row r="266" spans="1:5" x14ac:dyDescent="0.25">
      <c r="A266">
        <v>265</v>
      </c>
      <c r="B266" s="4">
        <v>1</v>
      </c>
      <c r="E266" s="2">
        <v>4</v>
      </c>
    </row>
    <row r="267" spans="1:5" x14ac:dyDescent="0.25">
      <c r="A267">
        <v>266</v>
      </c>
      <c r="B267" s="4">
        <v>1</v>
      </c>
      <c r="E267" s="2">
        <v>4</v>
      </c>
    </row>
    <row r="268" spans="1:5" x14ac:dyDescent="0.25">
      <c r="A268">
        <v>267</v>
      </c>
      <c r="B268" s="4">
        <v>1</v>
      </c>
      <c r="E268" s="2">
        <v>4</v>
      </c>
    </row>
    <row r="269" spans="1:5" x14ac:dyDescent="0.25">
      <c r="A269">
        <v>268</v>
      </c>
      <c r="B269" s="4">
        <v>1</v>
      </c>
      <c r="E269" s="2">
        <v>4</v>
      </c>
    </row>
    <row r="270" spans="1:5" x14ac:dyDescent="0.25">
      <c r="A270">
        <v>269</v>
      </c>
      <c r="B270" s="4">
        <v>1</v>
      </c>
      <c r="E270" s="2">
        <v>4</v>
      </c>
    </row>
    <row r="271" spans="1:5" x14ac:dyDescent="0.25">
      <c r="A271">
        <v>270</v>
      </c>
      <c r="B271" s="4">
        <v>1</v>
      </c>
      <c r="E271" s="2">
        <v>4</v>
      </c>
    </row>
    <row r="272" spans="1:5" x14ac:dyDescent="0.25">
      <c r="A272">
        <v>271</v>
      </c>
      <c r="B272" s="4">
        <v>1</v>
      </c>
      <c r="E272" s="2">
        <v>4</v>
      </c>
    </row>
    <row r="273" spans="1:5" x14ac:dyDescent="0.25">
      <c r="A273">
        <v>272</v>
      </c>
      <c r="B273" s="4">
        <v>1</v>
      </c>
      <c r="E273" s="2">
        <v>4</v>
      </c>
    </row>
    <row r="274" spans="1:5" x14ac:dyDescent="0.25">
      <c r="A274">
        <v>273</v>
      </c>
      <c r="B274" s="4">
        <v>1</v>
      </c>
      <c r="E274" s="2">
        <v>4</v>
      </c>
    </row>
    <row r="275" spans="1:5" x14ac:dyDescent="0.25">
      <c r="A275">
        <v>274</v>
      </c>
      <c r="B275" s="4">
        <v>1</v>
      </c>
      <c r="E275" s="2">
        <v>4</v>
      </c>
    </row>
    <row r="276" spans="1:5" x14ac:dyDescent="0.25">
      <c r="A276">
        <v>275</v>
      </c>
      <c r="E276" s="2">
        <v>4</v>
      </c>
    </row>
    <row r="277" spans="1:5" x14ac:dyDescent="0.25">
      <c r="A277">
        <v>276</v>
      </c>
      <c r="C277" s="3">
        <v>2</v>
      </c>
    </row>
    <row r="278" spans="1:5" x14ac:dyDescent="0.25">
      <c r="A278">
        <v>277</v>
      </c>
      <c r="C278" s="3">
        <v>2</v>
      </c>
    </row>
    <row r="279" spans="1:5" x14ac:dyDescent="0.25">
      <c r="A279">
        <v>278</v>
      </c>
      <c r="C279" s="3">
        <v>2</v>
      </c>
    </row>
    <row r="280" spans="1:5" x14ac:dyDescent="0.25">
      <c r="A280">
        <v>279</v>
      </c>
      <c r="C280" s="3">
        <v>2</v>
      </c>
      <c r="D280" s="5">
        <v>3</v>
      </c>
    </row>
    <row r="281" spans="1:5" x14ac:dyDescent="0.25">
      <c r="A281">
        <v>280</v>
      </c>
      <c r="C281" s="3">
        <v>2</v>
      </c>
      <c r="D281" s="5">
        <v>3</v>
      </c>
    </row>
    <row r="282" spans="1:5" x14ac:dyDescent="0.25">
      <c r="A282">
        <v>281</v>
      </c>
      <c r="C282" s="3">
        <v>2</v>
      </c>
      <c r="D282" s="5">
        <v>3</v>
      </c>
    </row>
    <row r="283" spans="1:5" x14ac:dyDescent="0.25">
      <c r="A283">
        <v>282</v>
      </c>
      <c r="C283" s="3">
        <v>2</v>
      </c>
      <c r="D283" s="5">
        <v>3</v>
      </c>
    </row>
    <row r="284" spans="1:5" x14ac:dyDescent="0.25">
      <c r="A284">
        <v>283</v>
      </c>
      <c r="C284" s="3">
        <v>2</v>
      </c>
      <c r="D284" s="5">
        <v>3</v>
      </c>
    </row>
    <row r="285" spans="1:5" x14ac:dyDescent="0.25">
      <c r="A285">
        <v>284</v>
      </c>
      <c r="C285" s="3">
        <v>2</v>
      </c>
      <c r="D285" s="5">
        <v>3</v>
      </c>
    </row>
    <row r="286" spans="1:5" x14ac:dyDescent="0.25">
      <c r="A286">
        <v>285</v>
      </c>
      <c r="C286" s="3">
        <v>2</v>
      </c>
      <c r="D286" s="5">
        <v>3</v>
      </c>
    </row>
    <row r="287" spans="1:5" x14ac:dyDescent="0.25">
      <c r="A287">
        <v>286</v>
      </c>
      <c r="C287" s="3">
        <v>2</v>
      </c>
      <c r="D287" s="5">
        <v>3</v>
      </c>
    </row>
    <row r="288" spans="1:5" x14ac:dyDescent="0.25">
      <c r="A288">
        <v>287</v>
      </c>
      <c r="C288" s="3">
        <v>2</v>
      </c>
      <c r="D288" s="5">
        <v>3</v>
      </c>
      <c r="E288" s="2">
        <v>4</v>
      </c>
    </row>
    <row r="289" spans="1:5" x14ac:dyDescent="0.25">
      <c r="A289">
        <v>288</v>
      </c>
      <c r="C289" s="3">
        <v>2</v>
      </c>
      <c r="D289" s="5">
        <v>3</v>
      </c>
      <c r="E289" s="2">
        <v>4</v>
      </c>
    </row>
    <row r="290" spans="1:5" x14ac:dyDescent="0.25">
      <c r="A290">
        <v>289</v>
      </c>
      <c r="D290" s="5">
        <v>3</v>
      </c>
      <c r="E290" s="2">
        <v>4</v>
      </c>
    </row>
    <row r="291" spans="1:5" x14ac:dyDescent="0.25">
      <c r="A291">
        <v>290</v>
      </c>
      <c r="D291" s="5">
        <v>3</v>
      </c>
      <c r="E291" s="2">
        <v>4</v>
      </c>
    </row>
    <row r="292" spans="1:5" x14ac:dyDescent="0.25">
      <c r="A292">
        <v>291</v>
      </c>
      <c r="E292" s="2">
        <v>4</v>
      </c>
    </row>
    <row r="293" spans="1:5" x14ac:dyDescent="0.25">
      <c r="A293">
        <v>292</v>
      </c>
      <c r="B293" s="4">
        <v>1</v>
      </c>
      <c r="E293" s="2">
        <v>4</v>
      </c>
    </row>
    <row r="294" spans="1:5" x14ac:dyDescent="0.25">
      <c r="A294">
        <v>293</v>
      </c>
      <c r="B294" s="4">
        <v>1</v>
      </c>
      <c r="E294" s="2">
        <v>4</v>
      </c>
    </row>
    <row r="295" spans="1:5" x14ac:dyDescent="0.25">
      <c r="A295">
        <v>294</v>
      </c>
      <c r="B295" s="4">
        <v>1</v>
      </c>
      <c r="E295" s="2">
        <v>4</v>
      </c>
    </row>
    <row r="296" spans="1:5" x14ac:dyDescent="0.25">
      <c r="A296">
        <v>295</v>
      </c>
      <c r="B296" s="4">
        <v>1</v>
      </c>
      <c r="E296" s="2">
        <v>4</v>
      </c>
    </row>
    <row r="297" spans="1:5" x14ac:dyDescent="0.25">
      <c r="A297">
        <v>296</v>
      </c>
      <c r="B297" s="4">
        <v>1</v>
      </c>
      <c r="E297" s="2">
        <v>4</v>
      </c>
    </row>
    <row r="298" spans="1:5" x14ac:dyDescent="0.25">
      <c r="A298">
        <v>297</v>
      </c>
      <c r="B298" s="4">
        <v>1</v>
      </c>
      <c r="E298" s="2">
        <v>4</v>
      </c>
    </row>
    <row r="299" spans="1:5" x14ac:dyDescent="0.25">
      <c r="A299">
        <v>298</v>
      </c>
      <c r="B299" s="4">
        <v>1</v>
      </c>
      <c r="E299" s="2">
        <v>4</v>
      </c>
    </row>
    <row r="300" spans="1:5" x14ac:dyDescent="0.25">
      <c r="A300">
        <v>299</v>
      </c>
      <c r="B300" s="4">
        <v>1</v>
      </c>
      <c r="E300" s="2">
        <v>4</v>
      </c>
    </row>
    <row r="301" spans="1:5" x14ac:dyDescent="0.25">
      <c r="A301">
        <v>300</v>
      </c>
      <c r="B301" s="4">
        <v>1</v>
      </c>
      <c r="E301" s="2">
        <v>4</v>
      </c>
    </row>
    <row r="302" spans="1:5" x14ac:dyDescent="0.25">
      <c r="A302">
        <v>301</v>
      </c>
      <c r="B302" s="4">
        <v>1</v>
      </c>
      <c r="E302" s="2">
        <v>4</v>
      </c>
    </row>
    <row r="303" spans="1:5" x14ac:dyDescent="0.25">
      <c r="A303">
        <v>302</v>
      </c>
      <c r="B303" s="4">
        <v>1</v>
      </c>
      <c r="E303" s="2">
        <v>4</v>
      </c>
    </row>
    <row r="304" spans="1:5" x14ac:dyDescent="0.25">
      <c r="A304">
        <v>303</v>
      </c>
      <c r="B304" s="4">
        <v>1</v>
      </c>
    </row>
    <row r="305" spans="1:5" x14ac:dyDescent="0.25">
      <c r="A305">
        <v>304</v>
      </c>
      <c r="B305" s="4">
        <v>1</v>
      </c>
    </row>
    <row r="306" spans="1:5" x14ac:dyDescent="0.25">
      <c r="A306">
        <v>305</v>
      </c>
      <c r="C306" s="3">
        <v>2</v>
      </c>
      <c r="D306" s="5">
        <v>3</v>
      </c>
    </row>
    <row r="307" spans="1:5" x14ac:dyDescent="0.25">
      <c r="A307">
        <v>306</v>
      </c>
      <c r="C307" s="3">
        <v>2</v>
      </c>
      <c r="D307" s="5">
        <v>3</v>
      </c>
    </row>
    <row r="308" spans="1:5" x14ac:dyDescent="0.25">
      <c r="A308">
        <v>307</v>
      </c>
      <c r="C308" s="3">
        <v>2</v>
      </c>
      <c r="D308" s="5">
        <v>3</v>
      </c>
    </row>
    <row r="309" spans="1:5" x14ac:dyDescent="0.25">
      <c r="A309">
        <v>308</v>
      </c>
      <c r="C309" s="3">
        <v>2</v>
      </c>
      <c r="D309" s="5">
        <v>3</v>
      </c>
    </row>
    <row r="310" spans="1:5" x14ac:dyDescent="0.25">
      <c r="A310">
        <v>309</v>
      </c>
      <c r="C310" s="3">
        <v>2</v>
      </c>
      <c r="D310" s="5">
        <v>3</v>
      </c>
    </row>
    <row r="311" spans="1:5" x14ac:dyDescent="0.25">
      <c r="A311">
        <v>310</v>
      </c>
      <c r="C311" s="3">
        <v>2</v>
      </c>
      <c r="D311" s="5">
        <v>3</v>
      </c>
    </row>
    <row r="312" spans="1:5" x14ac:dyDescent="0.25">
      <c r="A312">
        <v>311</v>
      </c>
      <c r="C312" s="3">
        <v>2</v>
      </c>
      <c r="D312" s="5">
        <v>3</v>
      </c>
    </row>
    <row r="313" spans="1:5" x14ac:dyDescent="0.25">
      <c r="A313">
        <v>312</v>
      </c>
      <c r="C313" s="3">
        <v>2</v>
      </c>
      <c r="D313" s="5">
        <v>3</v>
      </c>
    </row>
    <row r="314" spans="1:5" x14ac:dyDescent="0.25">
      <c r="A314">
        <v>313</v>
      </c>
      <c r="C314" s="3">
        <v>2</v>
      </c>
      <c r="D314" s="5">
        <v>3</v>
      </c>
    </row>
    <row r="315" spans="1:5" x14ac:dyDescent="0.25">
      <c r="A315">
        <v>314</v>
      </c>
      <c r="C315" s="3">
        <v>2</v>
      </c>
      <c r="D315" s="5">
        <v>3</v>
      </c>
    </row>
    <row r="316" spans="1:5" x14ac:dyDescent="0.25">
      <c r="A316">
        <v>315</v>
      </c>
      <c r="C316" s="3">
        <v>2</v>
      </c>
      <c r="D316" s="5">
        <v>3</v>
      </c>
    </row>
    <row r="317" spans="1:5" x14ac:dyDescent="0.25">
      <c r="A317">
        <v>316</v>
      </c>
      <c r="C317" s="3">
        <v>2</v>
      </c>
      <c r="D317" s="5">
        <v>3</v>
      </c>
    </row>
    <row r="318" spans="1:5" x14ac:dyDescent="0.25">
      <c r="A318">
        <v>317</v>
      </c>
      <c r="B318" s="4">
        <v>1</v>
      </c>
      <c r="C318" s="3">
        <v>2</v>
      </c>
      <c r="D318" s="5">
        <v>3</v>
      </c>
    </row>
    <row r="319" spans="1:5" x14ac:dyDescent="0.25">
      <c r="A319">
        <v>318</v>
      </c>
      <c r="B319" s="4">
        <v>1</v>
      </c>
      <c r="D319" s="5">
        <v>3</v>
      </c>
      <c r="E319" s="2">
        <v>4</v>
      </c>
    </row>
    <row r="320" spans="1:5" x14ac:dyDescent="0.25">
      <c r="A320">
        <v>319</v>
      </c>
      <c r="B320" s="4">
        <v>1</v>
      </c>
      <c r="E320" s="2">
        <v>4</v>
      </c>
    </row>
    <row r="321" spans="1:5" x14ac:dyDescent="0.25">
      <c r="A321">
        <v>320</v>
      </c>
      <c r="B321" s="4">
        <v>1</v>
      </c>
      <c r="E321" s="2">
        <v>4</v>
      </c>
    </row>
    <row r="322" spans="1:5" x14ac:dyDescent="0.25">
      <c r="A322">
        <v>321</v>
      </c>
      <c r="B322" s="4">
        <v>1</v>
      </c>
      <c r="E322" s="2">
        <v>4</v>
      </c>
    </row>
    <row r="323" spans="1:5" x14ac:dyDescent="0.25">
      <c r="A323">
        <v>322</v>
      </c>
      <c r="B323" s="4">
        <v>1</v>
      </c>
      <c r="E323" s="2">
        <v>4</v>
      </c>
    </row>
    <row r="324" spans="1:5" x14ac:dyDescent="0.25">
      <c r="A324">
        <v>323</v>
      </c>
      <c r="B324" s="4">
        <v>1</v>
      </c>
      <c r="E324" s="2">
        <v>4</v>
      </c>
    </row>
    <row r="325" spans="1:5" x14ac:dyDescent="0.25">
      <c r="A325">
        <v>324</v>
      </c>
      <c r="B325" s="4">
        <v>1</v>
      </c>
      <c r="E325" s="2">
        <v>4</v>
      </c>
    </row>
    <row r="326" spans="1:5" x14ac:dyDescent="0.25">
      <c r="A326">
        <v>325</v>
      </c>
      <c r="B326" s="4">
        <v>1</v>
      </c>
      <c r="E326" s="2">
        <v>4</v>
      </c>
    </row>
    <row r="327" spans="1:5" x14ac:dyDescent="0.25">
      <c r="A327">
        <v>326</v>
      </c>
      <c r="B327" s="4">
        <v>1</v>
      </c>
      <c r="E327" s="2">
        <v>4</v>
      </c>
    </row>
    <row r="328" spans="1:5" x14ac:dyDescent="0.25">
      <c r="A328">
        <v>327</v>
      </c>
      <c r="B328" s="4">
        <v>1</v>
      </c>
      <c r="E328" s="2">
        <v>4</v>
      </c>
    </row>
    <row r="329" spans="1:5" x14ac:dyDescent="0.25">
      <c r="A329">
        <v>328</v>
      </c>
      <c r="B329" s="4">
        <v>1</v>
      </c>
      <c r="E329" s="2">
        <v>4</v>
      </c>
    </row>
    <row r="330" spans="1:5" x14ac:dyDescent="0.25">
      <c r="A330">
        <v>329</v>
      </c>
      <c r="B330" s="4">
        <v>1</v>
      </c>
      <c r="E330" s="2">
        <v>4</v>
      </c>
    </row>
    <row r="331" spans="1:5" x14ac:dyDescent="0.25">
      <c r="A331">
        <v>330</v>
      </c>
      <c r="B331" s="4">
        <v>1</v>
      </c>
      <c r="E331" s="2">
        <v>4</v>
      </c>
    </row>
    <row r="332" spans="1:5" x14ac:dyDescent="0.25">
      <c r="A332">
        <v>331</v>
      </c>
      <c r="C332" s="3">
        <v>2</v>
      </c>
      <c r="E332" s="2">
        <v>4</v>
      </c>
    </row>
    <row r="333" spans="1:5" x14ac:dyDescent="0.25">
      <c r="A333">
        <v>332</v>
      </c>
      <c r="C333" s="3">
        <v>2</v>
      </c>
    </row>
    <row r="334" spans="1:5" x14ac:dyDescent="0.25">
      <c r="A334">
        <v>333</v>
      </c>
      <c r="C334" s="3">
        <v>2</v>
      </c>
      <c r="D334" s="5">
        <v>3</v>
      </c>
    </row>
    <row r="335" spans="1:5" x14ac:dyDescent="0.25">
      <c r="A335">
        <v>334</v>
      </c>
      <c r="C335" s="3">
        <v>2</v>
      </c>
      <c r="D335" s="5">
        <v>3</v>
      </c>
    </row>
    <row r="336" spans="1:5" x14ac:dyDescent="0.25">
      <c r="A336">
        <v>335</v>
      </c>
      <c r="C336" s="3">
        <v>2</v>
      </c>
      <c r="D336" s="5">
        <v>3</v>
      </c>
    </row>
    <row r="337" spans="1:6" x14ac:dyDescent="0.25">
      <c r="A337">
        <v>336</v>
      </c>
      <c r="C337" s="3">
        <v>2</v>
      </c>
      <c r="D337" s="5">
        <v>3</v>
      </c>
    </row>
    <row r="338" spans="1:6" x14ac:dyDescent="0.25">
      <c r="A338">
        <v>337</v>
      </c>
      <c r="C338" s="3">
        <v>2</v>
      </c>
      <c r="D338" s="5">
        <v>3</v>
      </c>
    </row>
    <row r="339" spans="1:6" x14ac:dyDescent="0.25">
      <c r="A339">
        <v>338</v>
      </c>
      <c r="C339" s="3">
        <v>2</v>
      </c>
      <c r="D339" s="5">
        <v>3</v>
      </c>
    </row>
    <row r="340" spans="1:6" x14ac:dyDescent="0.25">
      <c r="A340">
        <v>339</v>
      </c>
      <c r="C340" s="3">
        <v>2</v>
      </c>
      <c r="D340" s="5">
        <v>3</v>
      </c>
    </row>
    <row r="341" spans="1:6" x14ac:dyDescent="0.25">
      <c r="A341">
        <v>340</v>
      </c>
      <c r="C341" s="3">
        <v>2</v>
      </c>
      <c r="D341" s="5">
        <v>3</v>
      </c>
    </row>
    <row r="342" spans="1:6" x14ac:dyDescent="0.25">
      <c r="A342">
        <v>341</v>
      </c>
      <c r="C342" s="3">
        <v>2</v>
      </c>
      <c r="D342" s="5">
        <v>3</v>
      </c>
    </row>
    <row r="343" spans="1:6" x14ac:dyDescent="0.25">
      <c r="A343">
        <v>342</v>
      </c>
      <c r="C343" s="3">
        <v>2</v>
      </c>
      <c r="D343" s="5">
        <v>3</v>
      </c>
    </row>
    <row r="344" spans="1:6" x14ac:dyDescent="0.25">
      <c r="A344">
        <v>343</v>
      </c>
      <c r="C344" s="3">
        <v>2</v>
      </c>
      <c r="D344" s="5">
        <v>3</v>
      </c>
    </row>
    <row r="345" spans="1:6" x14ac:dyDescent="0.25">
      <c r="A345">
        <v>344</v>
      </c>
      <c r="C345" s="3">
        <v>2</v>
      </c>
      <c r="D345" s="5">
        <v>3</v>
      </c>
    </row>
    <row r="346" spans="1:6" x14ac:dyDescent="0.25">
      <c r="A346">
        <v>345</v>
      </c>
      <c r="B346" s="4">
        <v>1</v>
      </c>
      <c r="D346" s="5">
        <v>3</v>
      </c>
      <c r="E346" s="2">
        <v>4</v>
      </c>
    </row>
    <row r="347" spans="1:6" x14ac:dyDescent="0.25">
      <c r="A347">
        <v>346</v>
      </c>
      <c r="B347" s="4">
        <v>1</v>
      </c>
      <c r="D347" s="5">
        <v>3</v>
      </c>
      <c r="E347" s="2">
        <v>4</v>
      </c>
      <c r="F347" t="s">
        <v>22</v>
      </c>
    </row>
    <row r="348" spans="1:6" x14ac:dyDescent="0.25">
      <c r="A348">
        <v>347</v>
      </c>
    </row>
    <row r="349" spans="1:6" x14ac:dyDescent="0.25">
      <c r="A349">
        <v>348</v>
      </c>
      <c r="F349" t="s">
        <v>22</v>
      </c>
    </row>
    <row r="350" spans="1:6" x14ac:dyDescent="0.25">
      <c r="A350">
        <v>349</v>
      </c>
      <c r="E350" s="2">
        <v>4</v>
      </c>
    </row>
    <row r="351" spans="1:6" x14ac:dyDescent="0.25">
      <c r="A351">
        <v>350</v>
      </c>
      <c r="B351" s="4">
        <v>1</v>
      </c>
      <c r="E351" s="2">
        <v>4</v>
      </c>
    </row>
    <row r="352" spans="1:6" x14ac:dyDescent="0.25">
      <c r="A352">
        <v>351</v>
      </c>
      <c r="B352" s="4">
        <v>1</v>
      </c>
      <c r="E352" s="2">
        <v>4</v>
      </c>
    </row>
    <row r="353" spans="1:5" x14ac:dyDescent="0.25">
      <c r="A353">
        <v>352</v>
      </c>
      <c r="B353" s="4">
        <v>1</v>
      </c>
      <c r="E353" s="2">
        <v>4</v>
      </c>
    </row>
    <row r="354" spans="1:5" x14ac:dyDescent="0.25">
      <c r="A354">
        <v>353</v>
      </c>
      <c r="B354" s="4">
        <v>1</v>
      </c>
      <c r="E354" s="2">
        <v>4</v>
      </c>
    </row>
    <row r="355" spans="1:5" x14ac:dyDescent="0.25">
      <c r="A355">
        <v>354</v>
      </c>
      <c r="B355" s="4">
        <v>1</v>
      </c>
      <c r="E355" s="2">
        <v>4</v>
      </c>
    </row>
    <row r="356" spans="1:5" x14ac:dyDescent="0.25">
      <c r="A356">
        <v>355</v>
      </c>
      <c r="B356" s="4">
        <v>1</v>
      </c>
      <c r="E356" s="2">
        <v>4</v>
      </c>
    </row>
    <row r="357" spans="1:5" x14ac:dyDescent="0.25">
      <c r="A357">
        <v>356</v>
      </c>
      <c r="B357" s="4">
        <v>1</v>
      </c>
      <c r="E357" s="2">
        <v>4</v>
      </c>
    </row>
    <row r="358" spans="1:5" x14ac:dyDescent="0.25">
      <c r="A358">
        <v>357</v>
      </c>
      <c r="B358" s="4">
        <v>1</v>
      </c>
      <c r="E358" s="2">
        <v>4</v>
      </c>
    </row>
    <row r="359" spans="1:5" x14ac:dyDescent="0.25">
      <c r="A359">
        <v>358</v>
      </c>
      <c r="B359" s="4">
        <v>1</v>
      </c>
      <c r="E359" s="2">
        <v>4</v>
      </c>
    </row>
    <row r="360" spans="1:5" x14ac:dyDescent="0.25">
      <c r="A360">
        <v>359</v>
      </c>
      <c r="B360" s="4">
        <v>1</v>
      </c>
      <c r="E360" s="2">
        <v>4</v>
      </c>
    </row>
    <row r="361" spans="1:5" x14ac:dyDescent="0.25">
      <c r="A361">
        <v>360</v>
      </c>
      <c r="B361" s="4">
        <v>1</v>
      </c>
      <c r="E361" s="2">
        <v>4</v>
      </c>
    </row>
    <row r="362" spans="1:5" x14ac:dyDescent="0.25">
      <c r="A362">
        <v>361</v>
      </c>
      <c r="B362" s="4">
        <v>1</v>
      </c>
      <c r="E362" s="2">
        <v>4</v>
      </c>
    </row>
    <row r="363" spans="1:5" x14ac:dyDescent="0.25">
      <c r="A363">
        <v>362</v>
      </c>
      <c r="B363" s="4">
        <v>1</v>
      </c>
      <c r="E363" s="2">
        <v>4</v>
      </c>
    </row>
    <row r="364" spans="1:5" x14ac:dyDescent="0.25">
      <c r="A364">
        <v>363</v>
      </c>
      <c r="E364" s="2">
        <v>4</v>
      </c>
    </row>
    <row r="365" spans="1:5" x14ac:dyDescent="0.25">
      <c r="A365">
        <v>364</v>
      </c>
    </row>
    <row r="366" spans="1:5" x14ac:dyDescent="0.25">
      <c r="A366">
        <v>365</v>
      </c>
      <c r="C366" s="3">
        <v>2</v>
      </c>
    </row>
    <row r="367" spans="1:5" x14ac:dyDescent="0.25">
      <c r="A367">
        <v>366</v>
      </c>
      <c r="C367" s="3">
        <v>2</v>
      </c>
      <c r="D367" s="5">
        <v>3</v>
      </c>
    </row>
    <row r="368" spans="1:5" x14ac:dyDescent="0.25">
      <c r="A368">
        <v>367</v>
      </c>
      <c r="C368" s="3">
        <v>2</v>
      </c>
      <c r="D368" s="5">
        <v>3</v>
      </c>
    </row>
    <row r="369" spans="1:5" x14ac:dyDescent="0.25">
      <c r="A369">
        <v>368</v>
      </c>
      <c r="C369" s="3">
        <v>2</v>
      </c>
      <c r="D369" s="5">
        <v>3</v>
      </c>
    </row>
    <row r="370" spans="1:5" x14ac:dyDescent="0.25">
      <c r="A370">
        <v>369</v>
      </c>
      <c r="C370" s="3">
        <v>2</v>
      </c>
      <c r="D370" s="5">
        <v>3</v>
      </c>
    </row>
    <row r="371" spans="1:5" x14ac:dyDescent="0.25">
      <c r="A371">
        <v>370</v>
      </c>
      <c r="C371" s="3">
        <v>2</v>
      </c>
      <c r="D371" s="5">
        <v>3</v>
      </c>
    </row>
    <row r="372" spans="1:5" x14ac:dyDescent="0.25">
      <c r="A372">
        <v>371</v>
      </c>
      <c r="C372" s="3">
        <v>2</v>
      </c>
      <c r="D372" s="5">
        <v>3</v>
      </c>
    </row>
    <row r="373" spans="1:5" x14ac:dyDescent="0.25">
      <c r="A373">
        <v>372</v>
      </c>
      <c r="C373" s="3">
        <v>2</v>
      </c>
      <c r="D373" s="5">
        <v>3</v>
      </c>
    </row>
    <row r="374" spans="1:5" x14ac:dyDescent="0.25">
      <c r="A374">
        <v>373</v>
      </c>
      <c r="C374" s="3">
        <v>2</v>
      </c>
      <c r="D374" s="5">
        <v>3</v>
      </c>
    </row>
    <row r="375" spans="1:5" x14ac:dyDescent="0.25">
      <c r="A375">
        <v>374</v>
      </c>
      <c r="C375" s="3">
        <v>2</v>
      </c>
      <c r="D375" s="5">
        <v>3</v>
      </c>
    </row>
    <row r="376" spans="1:5" x14ac:dyDescent="0.25">
      <c r="A376">
        <v>375</v>
      </c>
      <c r="C376" s="3">
        <v>2</v>
      </c>
      <c r="D376" s="5">
        <v>3</v>
      </c>
    </row>
    <row r="377" spans="1:5" x14ac:dyDescent="0.25">
      <c r="A377">
        <v>376</v>
      </c>
      <c r="D377" s="5">
        <v>3</v>
      </c>
    </row>
    <row r="378" spans="1:5" x14ac:dyDescent="0.25">
      <c r="A378">
        <v>377</v>
      </c>
      <c r="D378" s="5">
        <v>3</v>
      </c>
      <c r="E378" s="2">
        <v>4</v>
      </c>
    </row>
    <row r="379" spans="1:5" x14ac:dyDescent="0.25">
      <c r="A379">
        <v>378</v>
      </c>
      <c r="B379" s="4">
        <v>1</v>
      </c>
      <c r="E379" s="2">
        <v>4</v>
      </c>
    </row>
    <row r="380" spans="1:5" x14ac:dyDescent="0.25">
      <c r="A380">
        <v>379</v>
      </c>
      <c r="B380" s="4">
        <v>1</v>
      </c>
      <c r="E380" s="2">
        <v>4</v>
      </c>
    </row>
    <row r="381" spans="1:5" x14ac:dyDescent="0.25">
      <c r="A381">
        <v>380</v>
      </c>
      <c r="B381" s="4">
        <v>1</v>
      </c>
      <c r="E381" s="2">
        <v>4</v>
      </c>
    </row>
    <row r="382" spans="1:5" x14ac:dyDescent="0.25">
      <c r="A382">
        <v>381</v>
      </c>
      <c r="B382" s="4">
        <v>1</v>
      </c>
      <c r="E382" s="2">
        <v>4</v>
      </c>
    </row>
    <row r="383" spans="1:5" x14ac:dyDescent="0.25">
      <c r="A383">
        <v>382</v>
      </c>
      <c r="B383" s="4">
        <v>1</v>
      </c>
      <c r="E383" s="2">
        <v>4</v>
      </c>
    </row>
    <row r="384" spans="1:5" x14ac:dyDescent="0.25">
      <c r="A384">
        <v>383</v>
      </c>
      <c r="B384" s="4">
        <v>1</v>
      </c>
      <c r="E384" s="2">
        <v>4</v>
      </c>
    </row>
    <row r="385" spans="1:5" x14ac:dyDescent="0.25">
      <c r="A385">
        <v>384</v>
      </c>
      <c r="B385" s="4">
        <v>1</v>
      </c>
      <c r="E385" s="2">
        <v>4</v>
      </c>
    </row>
    <row r="386" spans="1:5" x14ac:dyDescent="0.25">
      <c r="A386">
        <v>385</v>
      </c>
      <c r="B386" s="4">
        <v>1</v>
      </c>
      <c r="E386" s="2">
        <v>4</v>
      </c>
    </row>
    <row r="387" spans="1:5" x14ac:dyDescent="0.25">
      <c r="A387">
        <v>386</v>
      </c>
      <c r="B387" s="4">
        <v>1</v>
      </c>
      <c r="E387" s="2">
        <v>4</v>
      </c>
    </row>
    <row r="388" spans="1:5" x14ac:dyDescent="0.25">
      <c r="A388">
        <v>387</v>
      </c>
      <c r="B388" s="4">
        <v>1</v>
      </c>
      <c r="E388" s="2">
        <v>4</v>
      </c>
    </row>
    <row r="389" spans="1:5" x14ac:dyDescent="0.25">
      <c r="A389">
        <v>388</v>
      </c>
      <c r="B389" s="4">
        <v>1</v>
      </c>
      <c r="E389" s="2">
        <v>4</v>
      </c>
    </row>
    <row r="390" spans="1:5" x14ac:dyDescent="0.25">
      <c r="A390">
        <v>389</v>
      </c>
    </row>
    <row r="391" spans="1:5" x14ac:dyDescent="0.25">
      <c r="A391">
        <v>390</v>
      </c>
    </row>
    <row r="392" spans="1:5" x14ac:dyDescent="0.25">
      <c r="A392">
        <v>391</v>
      </c>
      <c r="C392" s="3">
        <v>2</v>
      </c>
    </row>
    <row r="393" spans="1:5" x14ac:dyDescent="0.25">
      <c r="A393">
        <v>392</v>
      </c>
      <c r="C393" s="3">
        <v>2</v>
      </c>
      <c r="D393" s="5">
        <v>3</v>
      </c>
    </row>
    <row r="394" spans="1:5" x14ac:dyDescent="0.25">
      <c r="A394">
        <v>393</v>
      </c>
      <c r="C394" s="3">
        <v>2</v>
      </c>
      <c r="D394" s="5">
        <v>3</v>
      </c>
    </row>
    <row r="395" spans="1:5" x14ac:dyDescent="0.25">
      <c r="A395">
        <v>394</v>
      </c>
      <c r="C395" s="3">
        <v>2</v>
      </c>
      <c r="D395" s="5">
        <v>3</v>
      </c>
    </row>
    <row r="396" spans="1:5" x14ac:dyDescent="0.25">
      <c r="A396">
        <v>395</v>
      </c>
      <c r="C396" s="3">
        <v>2</v>
      </c>
      <c r="D396" s="5">
        <v>3</v>
      </c>
    </row>
    <row r="397" spans="1:5" x14ac:dyDescent="0.25">
      <c r="A397">
        <v>396</v>
      </c>
      <c r="C397" s="3">
        <v>2</v>
      </c>
      <c r="D397" s="5">
        <v>3</v>
      </c>
    </row>
    <row r="398" spans="1:5" x14ac:dyDescent="0.25">
      <c r="A398">
        <v>397</v>
      </c>
      <c r="C398" s="3">
        <v>2</v>
      </c>
      <c r="D398" s="5">
        <v>3</v>
      </c>
    </row>
    <row r="399" spans="1:5" x14ac:dyDescent="0.25">
      <c r="A399">
        <v>398</v>
      </c>
      <c r="C399" s="3">
        <v>2</v>
      </c>
      <c r="D399" s="5">
        <v>3</v>
      </c>
    </row>
    <row r="400" spans="1:5" x14ac:dyDescent="0.25">
      <c r="A400">
        <v>399</v>
      </c>
      <c r="C400" s="3">
        <v>2</v>
      </c>
      <c r="D400" s="5">
        <v>3</v>
      </c>
    </row>
    <row r="401" spans="1:5" x14ac:dyDescent="0.25">
      <c r="A401">
        <v>400</v>
      </c>
      <c r="C401" s="3">
        <v>2</v>
      </c>
      <c r="D401" s="5">
        <v>3</v>
      </c>
    </row>
    <row r="402" spans="1:5" x14ac:dyDescent="0.25">
      <c r="A402">
        <v>401</v>
      </c>
      <c r="C402" s="3">
        <v>2</v>
      </c>
      <c r="D402" s="5">
        <v>3</v>
      </c>
    </row>
    <row r="403" spans="1:5" x14ac:dyDescent="0.25">
      <c r="A403">
        <v>402</v>
      </c>
      <c r="D403" s="5">
        <v>3</v>
      </c>
    </row>
    <row r="404" spans="1:5" x14ac:dyDescent="0.25">
      <c r="A404">
        <v>403</v>
      </c>
      <c r="B404" s="4">
        <v>1</v>
      </c>
      <c r="D404" s="5">
        <v>3</v>
      </c>
      <c r="E404" s="2">
        <v>4</v>
      </c>
    </row>
    <row r="405" spans="1:5" x14ac:dyDescent="0.25">
      <c r="A405">
        <v>404</v>
      </c>
      <c r="B405" s="4">
        <v>1</v>
      </c>
      <c r="E405" s="2">
        <v>4</v>
      </c>
    </row>
    <row r="406" spans="1:5" x14ac:dyDescent="0.25">
      <c r="A406">
        <v>405</v>
      </c>
      <c r="B406" s="4">
        <v>1</v>
      </c>
      <c r="E406" s="2">
        <v>4</v>
      </c>
    </row>
    <row r="407" spans="1:5" x14ac:dyDescent="0.25">
      <c r="A407">
        <v>406</v>
      </c>
      <c r="B407" s="4">
        <v>1</v>
      </c>
      <c r="E407" s="2">
        <v>4</v>
      </c>
    </row>
    <row r="408" spans="1:5" x14ac:dyDescent="0.25">
      <c r="A408">
        <v>407</v>
      </c>
      <c r="B408" s="4">
        <v>1</v>
      </c>
      <c r="E408" s="2">
        <v>4</v>
      </c>
    </row>
    <row r="409" spans="1:5" x14ac:dyDescent="0.25">
      <c r="A409">
        <v>408</v>
      </c>
      <c r="B409" s="4">
        <v>1</v>
      </c>
      <c r="E409" s="2">
        <v>4</v>
      </c>
    </row>
    <row r="410" spans="1:5" x14ac:dyDescent="0.25">
      <c r="A410">
        <v>409</v>
      </c>
      <c r="B410" s="4">
        <v>1</v>
      </c>
      <c r="E410" s="2">
        <v>4</v>
      </c>
    </row>
    <row r="411" spans="1:5" x14ac:dyDescent="0.25">
      <c r="A411">
        <v>410</v>
      </c>
      <c r="B411" s="4">
        <v>1</v>
      </c>
      <c r="E411" s="2">
        <v>4</v>
      </c>
    </row>
    <row r="412" spans="1:5" x14ac:dyDescent="0.25">
      <c r="A412">
        <v>411</v>
      </c>
      <c r="B412" s="4">
        <v>1</v>
      </c>
      <c r="E412" s="2">
        <v>4</v>
      </c>
    </row>
    <row r="413" spans="1:5" x14ac:dyDescent="0.25">
      <c r="A413">
        <v>412</v>
      </c>
      <c r="B413" s="4">
        <v>1</v>
      </c>
      <c r="E413" s="2">
        <v>4</v>
      </c>
    </row>
    <row r="414" spans="1:5" x14ac:dyDescent="0.25">
      <c r="A414">
        <v>413</v>
      </c>
      <c r="B414" s="4">
        <v>1</v>
      </c>
      <c r="E414" s="2">
        <v>4</v>
      </c>
    </row>
    <row r="415" spans="1:5" x14ac:dyDescent="0.25">
      <c r="A415">
        <v>414</v>
      </c>
      <c r="B415" s="4">
        <v>1</v>
      </c>
      <c r="E415" s="2">
        <v>4</v>
      </c>
    </row>
    <row r="416" spans="1:5" x14ac:dyDescent="0.25">
      <c r="A416">
        <v>415</v>
      </c>
      <c r="E416" s="2">
        <v>4</v>
      </c>
    </row>
    <row r="417" spans="1:5" x14ac:dyDescent="0.25">
      <c r="A417">
        <v>416</v>
      </c>
    </row>
    <row r="418" spans="1:5" x14ac:dyDescent="0.25">
      <c r="A418">
        <v>417</v>
      </c>
      <c r="C418" s="3">
        <v>2</v>
      </c>
    </row>
    <row r="419" spans="1:5" x14ac:dyDescent="0.25">
      <c r="A419">
        <v>418</v>
      </c>
      <c r="C419" s="3">
        <v>2</v>
      </c>
      <c r="D419" s="5">
        <v>3</v>
      </c>
    </row>
    <row r="420" spans="1:5" x14ac:dyDescent="0.25">
      <c r="A420">
        <v>419</v>
      </c>
      <c r="C420" s="3">
        <v>2</v>
      </c>
      <c r="D420" s="5">
        <v>3</v>
      </c>
    </row>
    <row r="421" spans="1:5" x14ac:dyDescent="0.25">
      <c r="A421">
        <v>420</v>
      </c>
      <c r="C421" s="3">
        <v>2</v>
      </c>
      <c r="D421" s="5">
        <v>3</v>
      </c>
    </row>
    <row r="422" spans="1:5" x14ac:dyDescent="0.25">
      <c r="A422">
        <v>421</v>
      </c>
      <c r="C422" s="3">
        <v>2</v>
      </c>
      <c r="D422" s="5">
        <v>3</v>
      </c>
    </row>
    <row r="423" spans="1:5" x14ac:dyDescent="0.25">
      <c r="A423">
        <v>422</v>
      </c>
      <c r="C423" s="3">
        <v>2</v>
      </c>
      <c r="D423" s="5">
        <v>3</v>
      </c>
    </row>
    <row r="424" spans="1:5" x14ac:dyDescent="0.25">
      <c r="A424">
        <v>423</v>
      </c>
      <c r="C424" s="3">
        <v>2</v>
      </c>
      <c r="D424" s="5">
        <v>3</v>
      </c>
    </row>
    <row r="425" spans="1:5" x14ac:dyDescent="0.25">
      <c r="A425">
        <v>424</v>
      </c>
      <c r="C425" s="3">
        <v>2</v>
      </c>
      <c r="D425" s="5">
        <v>3</v>
      </c>
    </row>
    <row r="426" spans="1:5" x14ac:dyDescent="0.25">
      <c r="A426">
        <v>425</v>
      </c>
      <c r="C426" s="3">
        <v>2</v>
      </c>
      <c r="D426" s="5">
        <v>3</v>
      </c>
    </row>
    <row r="427" spans="1:5" x14ac:dyDescent="0.25">
      <c r="A427">
        <v>426</v>
      </c>
      <c r="C427" s="3">
        <v>2</v>
      </c>
      <c r="D427" s="5">
        <v>3</v>
      </c>
    </row>
    <row r="428" spans="1:5" x14ac:dyDescent="0.25">
      <c r="A428">
        <v>427</v>
      </c>
      <c r="C428" s="3">
        <v>2</v>
      </c>
      <c r="D428" s="5">
        <v>3</v>
      </c>
    </row>
    <row r="429" spans="1:5" x14ac:dyDescent="0.25">
      <c r="A429">
        <v>428</v>
      </c>
      <c r="C429" s="3">
        <v>2</v>
      </c>
      <c r="D429" s="5">
        <v>3</v>
      </c>
    </row>
    <row r="430" spans="1:5" x14ac:dyDescent="0.25">
      <c r="A430">
        <v>429</v>
      </c>
      <c r="D430" s="5">
        <v>3</v>
      </c>
      <c r="E430" s="2">
        <v>4</v>
      </c>
    </row>
    <row r="431" spans="1:5" x14ac:dyDescent="0.25">
      <c r="A431">
        <v>430</v>
      </c>
      <c r="B431" s="4">
        <v>1</v>
      </c>
      <c r="E431" s="2">
        <v>4</v>
      </c>
    </row>
    <row r="432" spans="1:5" x14ac:dyDescent="0.25">
      <c r="A432">
        <v>431</v>
      </c>
      <c r="B432" s="4">
        <v>1</v>
      </c>
      <c r="E432" s="2">
        <v>4</v>
      </c>
    </row>
    <row r="433" spans="1:5" x14ac:dyDescent="0.25">
      <c r="A433">
        <v>432</v>
      </c>
      <c r="B433" s="4">
        <v>1</v>
      </c>
      <c r="E433" s="2">
        <v>4</v>
      </c>
    </row>
    <row r="434" spans="1:5" x14ac:dyDescent="0.25">
      <c r="A434">
        <v>433</v>
      </c>
      <c r="B434" s="4">
        <v>1</v>
      </c>
      <c r="E434" s="2">
        <v>4</v>
      </c>
    </row>
    <row r="435" spans="1:5" x14ac:dyDescent="0.25">
      <c r="A435">
        <v>434</v>
      </c>
      <c r="B435" s="4">
        <v>1</v>
      </c>
      <c r="E435" s="2">
        <v>4</v>
      </c>
    </row>
    <row r="436" spans="1:5" x14ac:dyDescent="0.25">
      <c r="A436">
        <v>435</v>
      </c>
      <c r="B436" s="4">
        <v>1</v>
      </c>
      <c r="E436" s="2">
        <v>4</v>
      </c>
    </row>
    <row r="437" spans="1:5" x14ac:dyDescent="0.25">
      <c r="A437">
        <v>436</v>
      </c>
      <c r="B437" s="4">
        <v>1</v>
      </c>
      <c r="E437" s="2">
        <v>4</v>
      </c>
    </row>
    <row r="438" spans="1:5" x14ac:dyDescent="0.25">
      <c r="A438">
        <v>437</v>
      </c>
      <c r="B438" s="4">
        <v>1</v>
      </c>
      <c r="E438" s="2">
        <v>4</v>
      </c>
    </row>
    <row r="439" spans="1:5" x14ac:dyDescent="0.25">
      <c r="A439">
        <v>438</v>
      </c>
      <c r="B439" s="4">
        <v>1</v>
      </c>
      <c r="E439" s="2">
        <v>4</v>
      </c>
    </row>
    <row r="440" spans="1:5" x14ac:dyDescent="0.25">
      <c r="A440">
        <v>439</v>
      </c>
      <c r="B440" s="4">
        <v>1</v>
      </c>
      <c r="E440" s="2">
        <v>4</v>
      </c>
    </row>
    <row r="441" spans="1:5" x14ac:dyDescent="0.25">
      <c r="A441">
        <v>440</v>
      </c>
      <c r="B441" s="4">
        <v>1</v>
      </c>
      <c r="E441" s="2">
        <v>4</v>
      </c>
    </row>
    <row r="442" spans="1:5" x14ac:dyDescent="0.25">
      <c r="A442">
        <v>441</v>
      </c>
      <c r="E442" s="2">
        <v>4</v>
      </c>
    </row>
    <row r="443" spans="1:5" x14ac:dyDescent="0.25">
      <c r="A443">
        <v>442</v>
      </c>
    </row>
    <row r="444" spans="1:5" x14ac:dyDescent="0.25">
      <c r="A444">
        <v>443</v>
      </c>
      <c r="C444" s="3">
        <v>2</v>
      </c>
    </row>
    <row r="445" spans="1:5" x14ac:dyDescent="0.25">
      <c r="A445">
        <v>444</v>
      </c>
      <c r="C445" s="3">
        <v>2</v>
      </c>
    </row>
    <row r="446" spans="1:5" x14ac:dyDescent="0.25">
      <c r="A446">
        <v>445</v>
      </c>
      <c r="C446" s="3">
        <v>2</v>
      </c>
      <c r="D446" s="5">
        <v>3</v>
      </c>
    </row>
    <row r="447" spans="1:5" x14ac:dyDescent="0.25">
      <c r="A447">
        <v>446</v>
      </c>
      <c r="C447" s="3">
        <v>2</v>
      </c>
      <c r="D447" s="5">
        <v>3</v>
      </c>
    </row>
    <row r="448" spans="1:5" x14ac:dyDescent="0.25">
      <c r="A448">
        <v>447</v>
      </c>
      <c r="C448" s="3">
        <v>2</v>
      </c>
      <c r="D448" s="5">
        <v>3</v>
      </c>
    </row>
    <row r="449" spans="1:5" x14ac:dyDescent="0.25">
      <c r="A449">
        <v>448</v>
      </c>
      <c r="C449" s="3">
        <v>2</v>
      </c>
      <c r="D449" s="5">
        <v>3</v>
      </c>
    </row>
    <row r="450" spans="1:5" x14ac:dyDescent="0.25">
      <c r="A450">
        <v>449</v>
      </c>
      <c r="C450" s="3">
        <v>2</v>
      </c>
      <c r="D450" s="5">
        <v>3</v>
      </c>
    </row>
    <row r="451" spans="1:5" x14ac:dyDescent="0.25">
      <c r="A451">
        <v>450</v>
      </c>
      <c r="C451" s="3">
        <v>2</v>
      </c>
      <c r="D451" s="5">
        <v>3</v>
      </c>
    </row>
    <row r="452" spans="1:5" x14ac:dyDescent="0.25">
      <c r="A452">
        <v>451</v>
      </c>
      <c r="C452" s="3">
        <v>2</v>
      </c>
      <c r="D452" s="5">
        <v>3</v>
      </c>
    </row>
    <row r="453" spans="1:5" x14ac:dyDescent="0.25">
      <c r="A453">
        <v>452</v>
      </c>
      <c r="C453" s="3">
        <v>2</v>
      </c>
      <c r="D453" s="5">
        <v>3</v>
      </c>
    </row>
    <row r="454" spans="1:5" x14ac:dyDescent="0.25">
      <c r="A454">
        <v>453</v>
      </c>
      <c r="C454" s="3">
        <v>2</v>
      </c>
      <c r="D454" s="5">
        <v>3</v>
      </c>
    </row>
    <row r="455" spans="1:5" x14ac:dyDescent="0.25">
      <c r="A455">
        <v>454</v>
      </c>
      <c r="D455" s="5">
        <v>3</v>
      </c>
      <c r="E455" s="2">
        <v>4</v>
      </c>
    </row>
    <row r="456" spans="1:5" x14ac:dyDescent="0.25">
      <c r="A456">
        <v>455</v>
      </c>
      <c r="D456" s="5">
        <v>3</v>
      </c>
      <c r="E456" s="2">
        <v>4</v>
      </c>
    </row>
    <row r="457" spans="1:5" x14ac:dyDescent="0.25">
      <c r="A457">
        <v>456</v>
      </c>
      <c r="B457" s="4">
        <v>1</v>
      </c>
      <c r="E457" s="2">
        <v>4</v>
      </c>
    </row>
    <row r="458" spans="1:5" x14ac:dyDescent="0.25">
      <c r="A458">
        <v>457</v>
      </c>
      <c r="B458" s="4">
        <v>1</v>
      </c>
      <c r="E458" s="2">
        <v>4</v>
      </c>
    </row>
    <row r="459" spans="1:5" x14ac:dyDescent="0.25">
      <c r="A459">
        <v>458</v>
      </c>
      <c r="B459" s="4">
        <v>1</v>
      </c>
      <c r="E459" s="2">
        <v>4</v>
      </c>
    </row>
    <row r="460" spans="1:5" x14ac:dyDescent="0.25">
      <c r="A460">
        <v>459</v>
      </c>
      <c r="B460" s="4">
        <v>1</v>
      </c>
      <c r="E460" s="2">
        <v>4</v>
      </c>
    </row>
    <row r="461" spans="1:5" x14ac:dyDescent="0.25">
      <c r="A461">
        <v>460</v>
      </c>
      <c r="B461" s="4">
        <v>1</v>
      </c>
      <c r="E461" s="2">
        <v>4</v>
      </c>
    </row>
    <row r="462" spans="1:5" x14ac:dyDescent="0.25">
      <c r="A462">
        <v>461</v>
      </c>
      <c r="B462" s="4">
        <v>1</v>
      </c>
      <c r="E462" s="2">
        <v>4</v>
      </c>
    </row>
    <row r="463" spans="1:5" x14ac:dyDescent="0.25">
      <c r="A463">
        <v>462</v>
      </c>
      <c r="B463" s="4">
        <v>1</v>
      </c>
      <c r="E463" s="2">
        <v>4</v>
      </c>
    </row>
    <row r="464" spans="1:5" x14ac:dyDescent="0.25">
      <c r="A464">
        <v>463</v>
      </c>
      <c r="B464" s="4">
        <v>1</v>
      </c>
      <c r="E464" s="2">
        <v>4</v>
      </c>
    </row>
    <row r="465" spans="1:5" x14ac:dyDescent="0.25">
      <c r="A465">
        <v>464</v>
      </c>
      <c r="B465" s="4">
        <v>1</v>
      </c>
      <c r="E465" s="2">
        <v>4</v>
      </c>
    </row>
    <row r="466" spans="1:5" x14ac:dyDescent="0.25">
      <c r="A466">
        <v>465</v>
      </c>
      <c r="B466" s="4">
        <v>1</v>
      </c>
      <c r="E466" s="2">
        <v>4</v>
      </c>
    </row>
    <row r="467" spans="1:5" x14ac:dyDescent="0.25">
      <c r="A467">
        <v>466</v>
      </c>
      <c r="B467" s="4">
        <v>1</v>
      </c>
      <c r="E467" s="2">
        <v>4</v>
      </c>
    </row>
    <row r="468" spans="1:5" x14ac:dyDescent="0.25">
      <c r="A468">
        <v>467</v>
      </c>
      <c r="B468" s="4">
        <v>1</v>
      </c>
      <c r="E468" s="2">
        <v>4</v>
      </c>
    </row>
    <row r="469" spans="1:5" x14ac:dyDescent="0.25">
      <c r="A469">
        <v>468</v>
      </c>
    </row>
    <row r="470" spans="1:5" x14ac:dyDescent="0.25">
      <c r="A470">
        <v>469</v>
      </c>
      <c r="C470" s="3">
        <v>2</v>
      </c>
    </row>
    <row r="471" spans="1:5" x14ac:dyDescent="0.25">
      <c r="A471">
        <v>470</v>
      </c>
      <c r="C471" s="3">
        <v>2</v>
      </c>
      <c r="D471" s="5">
        <v>3</v>
      </c>
    </row>
    <row r="472" spans="1:5" x14ac:dyDescent="0.25">
      <c r="A472">
        <v>471</v>
      </c>
      <c r="C472" s="3">
        <v>2</v>
      </c>
      <c r="D472" s="5">
        <v>3</v>
      </c>
    </row>
    <row r="473" spans="1:5" x14ac:dyDescent="0.25">
      <c r="A473">
        <v>472</v>
      </c>
      <c r="C473" s="3">
        <v>2</v>
      </c>
      <c r="D473" s="5">
        <v>3</v>
      </c>
    </row>
    <row r="474" spans="1:5" x14ac:dyDescent="0.25">
      <c r="A474">
        <v>473</v>
      </c>
      <c r="C474" s="3">
        <v>2</v>
      </c>
      <c r="D474" s="5">
        <v>3</v>
      </c>
    </row>
    <row r="475" spans="1:5" x14ac:dyDescent="0.25">
      <c r="A475">
        <v>474</v>
      </c>
      <c r="C475" s="3">
        <v>2</v>
      </c>
      <c r="D475" s="5">
        <v>3</v>
      </c>
    </row>
    <row r="476" spans="1:5" x14ac:dyDescent="0.25">
      <c r="A476">
        <v>475</v>
      </c>
      <c r="C476" s="3">
        <v>2</v>
      </c>
      <c r="D476" s="5">
        <v>3</v>
      </c>
    </row>
    <row r="477" spans="1:5" x14ac:dyDescent="0.25">
      <c r="A477">
        <v>476</v>
      </c>
      <c r="C477" s="3">
        <v>2</v>
      </c>
      <c r="D477" s="5">
        <v>3</v>
      </c>
    </row>
    <row r="478" spans="1:5" x14ac:dyDescent="0.25">
      <c r="A478">
        <v>477</v>
      </c>
      <c r="C478" s="3">
        <v>2</v>
      </c>
      <c r="D478" s="5">
        <v>3</v>
      </c>
    </row>
    <row r="479" spans="1:5" x14ac:dyDescent="0.25">
      <c r="A479">
        <v>478</v>
      </c>
      <c r="C479" s="3">
        <v>2</v>
      </c>
      <c r="D479" s="5">
        <v>3</v>
      </c>
    </row>
    <row r="480" spans="1:5" x14ac:dyDescent="0.25">
      <c r="A480">
        <v>479</v>
      </c>
      <c r="C480" s="3">
        <v>2</v>
      </c>
      <c r="D480" s="5">
        <v>3</v>
      </c>
    </row>
    <row r="481" spans="1:5" x14ac:dyDescent="0.25">
      <c r="A481">
        <v>480</v>
      </c>
      <c r="D481" s="5">
        <v>3</v>
      </c>
    </row>
    <row r="482" spans="1:5" x14ac:dyDescent="0.25">
      <c r="A482">
        <v>481</v>
      </c>
      <c r="B482" s="4">
        <v>1</v>
      </c>
      <c r="D482" s="5">
        <v>3</v>
      </c>
      <c r="E482" s="2">
        <v>4</v>
      </c>
    </row>
    <row r="483" spans="1:5" x14ac:dyDescent="0.25">
      <c r="A483">
        <v>482</v>
      </c>
      <c r="B483" s="4">
        <v>1</v>
      </c>
      <c r="D483" s="5">
        <v>3</v>
      </c>
      <c r="E483" s="2">
        <v>4</v>
      </c>
    </row>
    <row r="484" spans="1:5" x14ac:dyDescent="0.25">
      <c r="A484">
        <v>483</v>
      </c>
      <c r="B484" s="4">
        <v>1</v>
      </c>
      <c r="E484" s="2">
        <v>4</v>
      </c>
    </row>
    <row r="485" spans="1:5" x14ac:dyDescent="0.25">
      <c r="A485">
        <v>484</v>
      </c>
      <c r="B485" s="4">
        <v>1</v>
      </c>
      <c r="E485" s="2">
        <v>4</v>
      </c>
    </row>
    <row r="486" spans="1:5" x14ac:dyDescent="0.25">
      <c r="A486">
        <v>485</v>
      </c>
      <c r="B486" s="4">
        <v>1</v>
      </c>
      <c r="E486" s="2">
        <v>4</v>
      </c>
    </row>
    <row r="487" spans="1:5" x14ac:dyDescent="0.25">
      <c r="A487">
        <v>486</v>
      </c>
      <c r="B487" s="4">
        <v>1</v>
      </c>
      <c r="E487" s="2">
        <v>4</v>
      </c>
    </row>
    <row r="488" spans="1:5" x14ac:dyDescent="0.25">
      <c r="A488">
        <v>487</v>
      </c>
      <c r="B488" s="4">
        <v>1</v>
      </c>
      <c r="E488" s="2">
        <v>4</v>
      </c>
    </row>
    <row r="489" spans="1:5" x14ac:dyDescent="0.25">
      <c r="A489">
        <v>488</v>
      </c>
      <c r="B489" s="4">
        <v>1</v>
      </c>
      <c r="E489" s="2">
        <v>4</v>
      </c>
    </row>
    <row r="490" spans="1:5" x14ac:dyDescent="0.25">
      <c r="A490">
        <v>489</v>
      </c>
      <c r="B490" s="4">
        <v>1</v>
      </c>
      <c r="E490" s="2">
        <v>4</v>
      </c>
    </row>
    <row r="491" spans="1:5" x14ac:dyDescent="0.25">
      <c r="A491">
        <v>490</v>
      </c>
      <c r="B491" s="4">
        <v>1</v>
      </c>
      <c r="E491" s="2">
        <v>4</v>
      </c>
    </row>
    <row r="492" spans="1:5" x14ac:dyDescent="0.25">
      <c r="A492">
        <v>491</v>
      </c>
      <c r="B492" s="4">
        <v>1</v>
      </c>
      <c r="E492" s="2">
        <v>4</v>
      </c>
    </row>
    <row r="493" spans="1:5" x14ac:dyDescent="0.25">
      <c r="A493">
        <v>492</v>
      </c>
      <c r="B493" s="4">
        <v>1</v>
      </c>
      <c r="E493" s="2">
        <v>4</v>
      </c>
    </row>
    <row r="494" spans="1:5" x14ac:dyDescent="0.25">
      <c r="A494">
        <v>493</v>
      </c>
      <c r="B494" s="4">
        <v>1</v>
      </c>
      <c r="E494" s="2">
        <v>4</v>
      </c>
    </row>
    <row r="495" spans="1:5" x14ac:dyDescent="0.25">
      <c r="A495">
        <v>494</v>
      </c>
      <c r="E495" s="2">
        <v>4</v>
      </c>
    </row>
    <row r="496" spans="1:5" x14ac:dyDescent="0.25">
      <c r="A496">
        <v>495</v>
      </c>
      <c r="E496" s="2">
        <v>4</v>
      </c>
    </row>
    <row r="497" spans="1:5" x14ac:dyDescent="0.25">
      <c r="A497">
        <v>496</v>
      </c>
    </row>
    <row r="498" spans="1:5" x14ac:dyDescent="0.25">
      <c r="A498">
        <v>497</v>
      </c>
      <c r="C498" s="3">
        <v>2</v>
      </c>
      <c r="D498" s="5">
        <v>3</v>
      </c>
    </row>
    <row r="499" spans="1:5" x14ac:dyDescent="0.25">
      <c r="A499">
        <v>498</v>
      </c>
      <c r="C499" s="3">
        <v>2</v>
      </c>
      <c r="D499" s="5">
        <v>3</v>
      </c>
    </row>
    <row r="500" spans="1:5" x14ac:dyDescent="0.25">
      <c r="A500">
        <v>499</v>
      </c>
      <c r="C500" s="3">
        <v>2</v>
      </c>
      <c r="D500" s="5">
        <v>3</v>
      </c>
    </row>
    <row r="501" spans="1:5" x14ac:dyDescent="0.25">
      <c r="A501">
        <v>500</v>
      </c>
      <c r="C501" s="3">
        <v>2</v>
      </c>
      <c r="D501" s="5">
        <v>3</v>
      </c>
    </row>
    <row r="502" spans="1:5" x14ac:dyDescent="0.25">
      <c r="A502">
        <v>501</v>
      </c>
      <c r="C502" s="3">
        <v>2</v>
      </c>
      <c r="D502" s="5">
        <v>3</v>
      </c>
    </row>
    <row r="503" spans="1:5" x14ac:dyDescent="0.25">
      <c r="A503">
        <v>502</v>
      </c>
      <c r="C503" s="3">
        <v>2</v>
      </c>
      <c r="D503" s="5">
        <v>3</v>
      </c>
    </row>
    <row r="504" spans="1:5" x14ac:dyDescent="0.25">
      <c r="A504">
        <v>503</v>
      </c>
      <c r="C504" s="3">
        <v>2</v>
      </c>
      <c r="D504" s="5">
        <v>3</v>
      </c>
    </row>
    <row r="505" spans="1:5" x14ac:dyDescent="0.25">
      <c r="A505">
        <v>504</v>
      </c>
      <c r="C505" s="3">
        <v>2</v>
      </c>
      <c r="D505" s="5">
        <v>3</v>
      </c>
    </row>
    <row r="506" spans="1:5" x14ac:dyDescent="0.25">
      <c r="A506">
        <v>505</v>
      </c>
      <c r="C506" s="3">
        <v>2</v>
      </c>
      <c r="D506" s="5">
        <v>3</v>
      </c>
    </row>
    <row r="507" spans="1:5" x14ac:dyDescent="0.25">
      <c r="A507">
        <v>506</v>
      </c>
      <c r="C507" s="3">
        <v>2</v>
      </c>
      <c r="D507" s="5">
        <v>3</v>
      </c>
    </row>
    <row r="508" spans="1:5" x14ac:dyDescent="0.25">
      <c r="A508">
        <v>507</v>
      </c>
      <c r="C508" s="3">
        <v>2</v>
      </c>
      <c r="D508" s="5">
        <v>3</v>
      </c>
    </row>
    <row r="509" spans="1:5" x14ac:dyDescent="0.25">
      <c r="A509">
        <v>508</v>
      </c>
      <c r="C509" s="3">
        <v>2</v>
      </c>
      <c r="D509" s="5">
        <v>3</v>
      </c>
    </row>
    <row r="510" spans="1:5" x14ac:dyDescent="0.25">
      <c r="A510">
        <v>509</v>
      </c>
      <c r="B510" s="4">
        <v>1</v>
      </c>
      <c r="D510" s="5">
        <v>3</v>
      </c>
    </row>
    <row r="511" spans="1:5" x14ac:dyDescent="0.25">
      <c r="A511">
        <v>510</v>
      </c>
      <c r="B511" s="4">
        <v>1</v>
      </c>
      <c r="D511" s="5">
        <v>3</v>
      </c>
    </row>
    <row r="512" spans="1:5" x14ac:dyDescent="0.25">
      <c r="A512">
        <v>511</v>
      </c>
      <c r="B512" s="4">
        <v>1</v>
      </c>
      <c r="E512" s="2">
        <v>4</v>
      </c>
    </row>
    <row r="513" spans="1:5" x14ac:dyDescent="0.25">
      <c r="A513">
        <v>512</v>
      </c>
      <c r="B513" s="4">
        <v>1</v>
      </c>
      <c r="E513" s="2">
        <v>4</v>
      </c>
    </row>
    <row r="514" spans="1:5" x14ac:dyDescent="0.25">
      <c r="A514">
        <v>513</v>
      </c>
      <c r="B514" s="4">
        <v>1</v>
      </c>
      <c r="E514" s="2">
        <v>4</v>
      </c>
    </row>
    <row r="515" spans="1:5" x14ac:dyDescent="0.25">
      <c r="A515">
        <v>514</v>
      </c>
      <c r="B515" s="4">
        <v>1</v>
      </c>
      <c r="E515" s="2">
        <v>4</v>
      </c>
    </row>
    <row r="516" spans="1:5" x14ac:dyDescent="0.25">
      <c r="A516">
        <v>515</v>
      </c>
      <c r="B516" s="4">
        <v>1</v>
      </c>
      <c r="E516" s="2">
        <v>4</v>
      </c>
    </row>
    <row r="517" spans="1:5" x14ac:dyDescent="0.25">
      <c r="A517">
        <v>516</v>
      </c>
      <c r="B517" s="4">
        <v>1</v>
      </c>
      <c r="E517" s="2">
        <v>4</v>
      </c>
    </row>
    <row r="518" spans="1:5" x14ac:dyDescent="0.25">
      <c r="A518">
        <v>517</v>
      </c>
      <c r="B518" s="4">
        <v>1</v>
      </c>
      <c r="E518" s="2">
        <v>4</v>
      </c>
    </row>
    <row r="519" spans="1:5" x14ac:dyDescent="0.25">
      <c r="A519">
        <v>518</v>
      </c>
      <c r="B519" s="4">
        <v>1</v>
      </c>
      <c r="E519" s="2">
        <v>4</v>
      </c>
    </row>
    <row r="520" spans="1:5" x14ac:dyDescent="0.25">
      <c r="A520">
        <v>519</v>
      </c>
      <c r="B520" s="4">
        <v>1</v>
      </c>
      <c r="E520" s="2">
        <v>4</v>
      </c>
    </row>
    <row r="521" spans="1:5" x14ac:dyDescent="0.25">
      <c r="A521">
        <v>520</v>
      </c>
      <c r="B521" s="4">
        <v>1</v>
      </c>
      <c r="E521" s="2">
        <v>4</v>
      </c>
    </row>
    <row r="522" spans="1:5" x14ac:dyDescent="0.25">
      <c r="A522">
        <v>521</v>
      </c>
      <c r="B522" s="4">
        <v>1</v>
      </c>
      <c r="E522" s="2">
        <v>4</v>
      </c>
    </row>
    <row r="523" spans="1:5" x14ac:dyDescent="0.25">
      <c r="A523">
        <v>522</v>
      </c>
      <c r="E523" s="2">
        <v>4</v>
      </c>
    </row>
    <row r="524" spans="1:5" x14ac:dyDescent="0.25">
      <c r="A524">
        <v>523</v>
      </c>
      <c r="E524" s="2">
        <v>4</v>
      </c>
    </row>
    <row r="525" spans="1:5" x14ac:dyDescent="0.25">
      <c r="A525">
        <v>524</v>
      </c>
      <c r="C525" s="3">
        <v>2</v>
      </c>
    </row>
    <row r="526" spans="1:5" x14ac:dyDescent="0.25">
      <c r="A526">
        <v>525</v>
      </c>
      <c r="C526" s="3">
        <v>2</v>
      </c>
    </row>
    <row r="527" spans="1:5" x14ac:dyDescent="0.25">
      <c r="A527">
        <v>526</v>
      </c>
      <c r="C527" s="3">
        <v>2</v>
      </c>
      <c r="D527" s="5">
        <v>3</v>
      </c>
    </row>
    <row r="528" spans="1:5" x14ac:dyDescent="0.25">
      <c r="A528">
        <v>527</v>
      </c>
      <c r="C528" s="3">
        <v>2</v>
      </c>
      <c r="D528" s="5">
        <v>3</v>
      </c>
    </row>
    <row r="529" spans="1:5" x14ac:dyDescent="0.25">
      <c r="A529">
        <v>528</v>
      </c>
      <c r="C529" s="3">
        <v>2</v>
      </c>
      <c r="D529" s="5">
        <v>3</v>
      </c>
    </row>
    <row r="530" spans="1:5" x14ac:dyDescent="0.25">
      <c r="A530">
        <v>529</v>
      </c>
      <c r="C530" s="3">
        <v>2</v>
      </c>
      <c r="D530" s="5">
        <v>3</v>
      </c>
    </row>
    <row r="531" spans="1:5" x14ac:dyDescent="0.25">
      <c r="A531">
        <v>530</v>
      </c>
      <c r="C531" s="3">
        <v>2</v>
      </c>
      <c r="D531" s="5">
        <v>3</v>
      </c>
    </row>
    <row r="532" spans="1:5" x14ac:dyDescent="0.25">
      <c r="A532">
        <v>531</v>
      </c>
      <c r="C532" s="3">
        <v>2</v>
      </c>
      <c r="D532" s="5">
        <v>3</v>
      </c>
    </row>
    <row r="533" spans="1:5" x14ac:dyDescent="0.25">
      <c r="A533">
        <v>532</v>
      </c>
      <c r="C533" s="3">
        <v>2</v>
      </c>
      <c r="D533" s="5">
        <v>3</v>
      </c>
    </row>
    <row r="534" spans="1:5" x14ac:dyDescent="0.25">
      <c r="A534">
        <v>533</v>
      </c>
      <c r="C534" s="3">
        <v>2</v>
      </c>
      <c r="D534" s="5">
        <v>3</v>
      </c>
    </row>
    <row r="535" spans="1:5" x14ac:dyDescent="0.25">
      <c r="A535">
        <v>534</v>
      </c>
      <c r="C535" s="3">
        <v>2</v>
      </c>
      <c r="D535" s="5">
        <v>3</v>
      </c>
    </row>
    <row r="536" spans="1:5" x14ac:dyDescent="0.25">
      <c r="A536">
        <v>535</v>
      </c>
      <c r="C536" s="3">
        <v>2</v>
      </c>
      <c r="D536" s="5">
        <v>3</v>
      </c>
    </row>
    <row r="537" spans="1:5" x14ac:dyDescent="0.25">
      <c r="A537">
        <v>536</v>
      </c>
      <c r="C537" s="3">
        <v>2</v>
      </c>
      <c r="D537" s="5">
        <v>3</v>
      </c>
    </row>
    <row r="538" spans="1:5" x14ac:dyDescent="0.25">
      <c r="A538">
        <v>537</v>
      </c>
      <c r="D538" s="5">
        <v>3</v>
      </c>
      <c r="E538" s="2">
        <v>4</v>
      </c>
    </row>
    <row r="539" spans="1:5" x14ac:dyDescent="0.25">
      <c r="A539">
        <v>538</v>
      </c>
      <c r="B539" s="4">
        <v>1</v>
      </c>
      <c r="D539" s="5">
        <v>3</v>
      </c>
      <c r="E539" s="2">
        <v>4</v>
      </c>
    </row>
    <row r="540" spans="1:5" x14ac:dyDescent="0.25">
      <c r="A540">
        <v>539</v>
      </c>
      <c r="B540" s="4">
        <v>1</v>
      </c>
      <c r="E540" s="2">
        <v>4</v>
      </c>
    </row>
    <row r="541" spans="1:5" x14ac:dyDescent="0.25">
      <c r="A541">
        <v>540</v>
      </c>
      <c r="B541" s="4">
        <v>1</v>
      </c>
      <c r="E541" s="2">
        <v>4</v>
      </c>
    </row>
    <row r="542" spans="1:5" x14ac:dyDescent="0.25">
      <c r="A542">
        <v>541</v>
      </c>
      <c r="B542" s="4">
        <v>1</v>
      </c>
      <c r="E542" s="2">
        <v>4</v>
      </c>
    </row>
    <row r="543" spans="1:5" x14ac:dyDescent="0.25">
      <c r="A543">
        <v>542</v>
      </c>
      <c r="B543" s="4">
        <v>1</v>
      </c>
      <c r="E543" s="2">
        <v>4</v>
      </c>
    </row>
    <row r="544" spans="1:5" x14ac:dyDescent="0.25">
      <c r="A544">
        <v>543</v>
      </c>
      <c r="B544" s="4">
        <v>1</v>
      </c>
      <c r="E544" s="2">
        <v>4</v>
      </c>
    </row>
    <row r="545" spans="1:5" x14ac:dyDescent="0.25">
      <c r="A545">
        <v>544</v>
      </c>
      <c r="B545" s="4">
        <v>1</v>
      </c>
      <c r="E545" s="2">
        <v>4</v>
      </c>
    </row>
    <row r="546" spans="1:5" x14ac:dyDescent="0.25">
      <c r="A546">
        <v>545</v>
      </c>
      <c r="B546" s="4">
        <v>1</v>
      </c>
      <c r="E546" s="2">
        <v>4</v>
      </c>
    </row>
    <row r="547" spans="1:5" x14ac:dyDescent="0.25">
      <c r="A547">
        <v>546</v>
      </c>
      <c r="B547" s="4">
        <v>1</v>
      </c>
      <c r="E547" s="2">
        <v>4</v>
      </c>
    </row>
    <row r="548" spans="1:5" x14ac:dyDescent="0.25">
      <c r="A548">
        <v>547</v>
      </c>
      <c r="B548" s="4">
        <v>1</v>
      </c>
      <c r="E548" s="2">
        <v>4</v>
      </c>
    </row>
    <row r="549" spans="1:5" x14ac:dyDescent="0.25">
      <c r="A549">
        <v>548</v>
      </c>
      <c r="B549" s="4">
        <v>1</v>
      </c>
      <c r="E549" s="2">
        <v>4</v>
      </c>
    </row>
    <row r="550" spans="1:5" x14ac:dyDescent="0.25">
      <c r="A550">
        <v>549</v>
      </c>
      <c r="B550" s="4">
        <v>1</v>
      </c>
      <c r="E550" s="2">
        <v>4</v>
      </c>
    </row>
    <row r="551" spans="1:5" x14ac:dyDescent="0.25">
      <c r="A551">
        <v>550</v>
      </c>
      <c r="E551" s="2">
        <v>4</v>
      </c>
    </row>
    <row r="552" spans="1:5" x14ac:dyDescent="0.25">
      <c r="A552">
        <v>551</v>
      </c>
      <c r="E552" s="2">
        <v>4</v>
      </c>
    </row>
    <row r="553" spans="1:5" x14ac:dyDescent="0.25">
      <c r="A553">
        <v>552</v>
      </c>
      <c r="C553" s="3">
        <v>2</v>
      </c>
    </row>
    <row r="554" spans="1:5" x14ac:dyDescent="0.25">
      <c r="A554">
        <v>553</v>
      </c>
      <c r="C554" s="3">
        <v>2</v>
      </c>
    </row>
    <row r="555" spans="1:5" x14ac:dyDescent="0.25">
      <c r="A555">
        <v>554</v>
      </c>
      <c r="C555" s="3">
        <v>2</v>
      </c>
      <c r="D555" s="5">
        <v>3</v>
      </c>
    </row>
    <row r="556" spans="1:5" x14ac:dyDescent="0.25">
      <c r="A556">
        <v>555</v>
      </c>
      <c r="C556" s="3">
        <v>2</v>
      </c>
      <c r="D556" s="5">
        <v>3</v>
      </c>
    </row>
    <row r="557" spans="1:5" x14ac:dyDescent="0.25">
      <c r="A557">
        <v>556</v>
      </c>
      <c r="C557" s="3">
        <v>2</v>
      </c>
      <c r="D557" s="5">
        <v>3</v>
      </c>
    </row>
    <row r="558" spans="1:5" x14ac:dyDescent="0.25">
      <c r="A558">
        <v>557</v>
      </c>
      <c r="C558" s="3">
        <v>2</v>
      </c>
      <c r="D558" s="5">
        <v>3</v>
      </c>
    </row>
    <row r="559" spans="1:5" x14ac:dyDescent="0.25">
      <c r="A559">
        <v>558</v>
      </c>
      <c r="C559" s="3">
        <v>2</v>
      </c>
      <c r="D559" s="5">
        <v>3</v>
      </c>
    </row>
    <row r="560" spans="1:5" x14ac:dyDescent="0.25">
      <c r="A560">
        <v>559</v>
      </c>
      <c r="C560" s="3">
        <v>2</v>
      </c>
      <c r="D560" s="5">
        <v>3</v>
      </c>
    </row>
    <row r="561" spans="1:5" x14ac:dyDescent="0.25">
      <c r="A561">
        <v>560</v>
      </c>
      <c r="C561" s="3">
        <v>2</v>
      </c>
      <c r="D561" s="5">
        <v>3</v>
      </c>
    </row>
    <row r="562" spans="1:5" x14ac:dyDescent="0.25">
      <c r="A562">
        <v>561</v>
      </c>
      <c r="C562" s="3">
        <v>2</v>
      </c>
      <c r="D562" s="5">
        <v>3</v>
      </c>
    </row>
    <row r="563" spans="1:5" x14ac:dyDescent="0.25">
      <c r="A563">
        <v>562</v>
      </c>
      <c r="C563" s="3">
        <v>2</v>
      </c>
      <c r="D563" s="5">
        <v>3</v>
      </c>
    </row>
    <row r="564" spans="1:5" x14ac:dyDescent="0.25">
      <c r="A564">
        <v>563</v>
      </c>
      <c r="C564" s="3">
        <v>2</v>
      </c>
      <c r="D564" s="5">
        <v>3</v>
      </c>
      <c r="E564" s="2">
        <v>4</v>
      </c>
    </row>
    <row r="565" spans="1:5" x14ac:dyDescent="0.25">
      <c r="A565">
        <v>564</v>
      </c>
      <c r="D565" s="5">
        <v>3</v>
      </c>
      <c r="E565" s="2">
        <v>4</v>
      </c>
    </row>
    <row r="566" spans="1:5" x14ac:dyDescent="0.25">
      <c r="A566">
        <v>565</v>
      </c>
      <c r="D566" s="5">
        <v>3</v>
      </c>
      <c r="E566" s="2">
        <v>4</v>
      </c>
    </row>
    <row r="567" spans="1:5" x14ac:dyDescent="0.25">
      <c r="A567">
        <v>566</v>
      </c>
      <c r="B567" s="4">
        <v>1</v>
      </c>
      <c r="E567" s="2">
        <v>4</v>
      </c>
    </row>
    <row r="568" spans="1:5" x14ac:dyDescent="0.25">
      <c r="A568">
        <v>567</v>
      </c>
      <c r="B568" s="4">
        <v>1</v>
      </c>
      <c r="E568" s="2">
        <v>4</v>
      </c>
    </row>
    <row r="569" spans="1:5" x14ac:dyDescent="0.25">
      <c r="A569">
        <v>568</v>
      </c>
      <c r="B569" s="4">
        <v>1</v>
      </c>
      <c r="E569" s="2">
        <v>4</v>
      </c>
    </row>
    <row r="570" spans="1:5" x14ac:dyDescent="0.25">
      <c r="A570">
        <v>569</v>
      </c>
      <c r="B570" s="4">
        <v>1</v>
      </c>
      <c r="E570" s="2">
        <v>4</v>
      </c>
    </row>
    <row r="571" spans="1:5" x14ac:dyDescent="0.25">
      <c r="A571">
        <v>570</v>
      </c>
      <c r="B571" s="4">
        <v>1</v>
      </c>
      <c r="E571" s="2">
        <v>4</v>
      </c>
    </row>
    <row r="572" spans="1:5" x14ac:dyDescent="0.25">
      <c r="A572">
        <v>571</v>
      </c>
      <c r="B572" s="4">
        <v>1</v>
      </c>
      <c r="E572" s="2">
        <v>4</v>
      </c>
    </row>
    <row r="573" spans="1:5" x14ac:dyDescent="0.25">
      <c r="A573">
        <v>572</v>
      </c>
      <c r="B573" s="4">
        <v>1</v>
      </c>
      <c r="E573" s="2">
        <v>4</v>
      </c>
    </row>
    <row r="574" spans="1:5" x14ac:dyDescent="0.25">
      <c r="A574">
        <v>573</v>
      </c>
      <c r="B574" s="4">
        <v>1</v>
      </c>
      <c r="E574" s="2">
        <v>4</v>
      </c>
    </row>
    <row r="575" spans="1:5" x14ac:dyDescent="0.25">
      <c r="A575">
        <v>574</v>
      </c>
      <c r="B575" s="4">
        <v>1</v>
      </c>
      <c r="E575" s="2">
        <v>4</v>
      </c>
    </row>
    <row r="576" spans="1:5" x14ac:dyDescent="0.25">
      <c r="A576">
        <v>575</v>
      </c>
      <c r="B576" s="4">
        <v>1</v>
      </c>
      <c r="E576" s="2">
        <v>4</v>
      </c>
    </row>
    <row r="577" spans="1:5" x14ac:dyDescent="0.25">
      <c r="A577">
        <v>576</v>
      </c>
      <c r="B577" s="4">
        <v>1</v>
      </c>
      <c r="E577" s="2">
        <v>4</v>
      </c>
    </row>
    <row r="578" spans="1:5" x14ac:dyDescent="0.25">
      <c r="A578">
        <v>577</v>
      </c>
      <c r="B578" s="4">
        <v>1</v>
      </c>
      <c r="E578" s="2">
        <v>4</v>
      </c>
    </row>
    <row r="579" spans="1:5" x14ac:dyDescent="0.25">
      <c r="A579">
        <v>578</v>
      </c>
      <c r="B579" s="4">
        <v>1</v>
      </c>
    </row>
    <row r="580" spans="1:5" x14ac:dyDescent="0.25">
      <c r="A580">
        <v>579</v>
      </c>
      <c r="C580" s="3">
        <v>2</v>
      </c>
    </row>
    <row r="581" spans="1:5" x14ac:dyDescent="0.25">
      <c r="A581">
        <v>580</v>
      </c>
      <c r="C581" s="3">
        <v>2</v>
      </c>
      <c r="D581" s="5">
        <v>3</v>
      </c>
    </row>
    <row r="582" spans="1:5" x14ac:dyDescent="0.25">
      <c r="A582">
        <v>581</v>
      </c>
      <c r="C582" s="3">
        <v>2</v>
      </c>
      <c r="D582" s="5">
        <v>3</v>
      </c>
    </row>
    <row r="583" spans="1:5" x14ac:dyDescent="0.25">
      <c r="A583">
        <v>582</v>
      </c>
      <c r="C583" s="3">
        <v>2</v>
      </c>
      <c r="D583" s="5">
        <v>3</v>
      </c>
    </row>
    <row r="584" spans="1:5" x14ac:dyDescent="0.25">
      <c r="A584">
        <v>583</v>
      </c>
      <c r="C584" s="3">
        <v>2</v>
      </c>
      <c r="D584" s="5">
        <v>3</v>
      </c>
    </row>
    <row r="585" spans="1:5" x14ac:dyDescent="0.25">
      <c r="A585">
        <v>584</v>
      </c>
      <c r="C585" s="3">
        <v>2</v>
      </c>
      <c r="D585" s="5">
        <v>3</v>
      </c>
    </row>
    <row r="586" spans="1:5" x14ac:dyDescent="0.25">
      <c r="A586">
        <v>585</v>
      </c>
      <c r="C586" s="3">
        <v>2</v>
      </c>
      <c r="D586" s="5">
        <v>3</v>
      </c>
    </row>
    <row r="587" spans="1:5" x14ac:dyDescent="0.25">
      <c r="A587">
        <v>586</v>
      </c>
      <c r="C587" s="3">
        <v>2</v>
      </c>
      <c r="D587" s="5">
        <v>3</v>
      </c>
    </row>
    <row r="588" spans="1:5" x14ac:dyDescent="0.25">
      <c r="A588">
        <v>587</v>
      </c>
      <c r="C588" s="3">
        <v>2</v>
      </c>
      <c r="D588" s="5">
        <v>3</v>
      </c>
    </row>
    <row r="589" spans="1:5" x14ac:dyDescent="0.25">
      <c r="A589">
        <v>588</v>
      </c>
      <c r="C589" s="3">
        <v>2</v>
      </c>
      <c r="D589" s="5">
        <v>3</v>
      </c>
    </row>
    <row r="590" spans="1:5" x14ac:dyDescent="0.25">
      <c r="A590">
        <v>589</v>
      </c>
      <c r="C590" s="3">
        <v>2</v>
      </c>
      <c r="D590" s="5">
        <v>3</v>
      </c>
    </row>
    <row r="591" spans="1:5" x14ac:dyDescent="0.25">
      <c r="A591">
        <v>590</v>
      </c>
      <c r="C591" s="3">
        <v>2</v>
      </c>
      <c r="D591" s="5">
        <v>3</v>
      </c>
    </row>
    <row r="592" spans="1:5" x14ac:dyDescent="0.25">
      <c r="A592">
        <v>591</v>
      </c>
      <c r="C592" s="3">
        <v>2</v>
      </c>
      <c r="D592" s="5">
        <v>3</v>
      </c>
      <c r="E592" s="2">
        <v>4</v>
      </c>
    </row>
    <row r="593" spans="1:5" x14ac:dyDescent="0.25">
      <c r="A593">
        <v>592</v>
      </c>
      <c r="D593" s="5">
        <v>3</v>
      </c>
      <c r="E593" s="2">
        <v>4</v>
      </c>
    </row>
    <row r="594" spans="1:5" x14ac:dyDescent="0.25">
      <c r="A594">
        <v>593</v>
      </c>
      <c r="B594" s="4">
        <v>1</v>
      </c>
      <c r="D594" s="5">
        <v>3</v>
      </c>
      <c r="E594" s="2">
        <v>4</v>
      </c>
    </row>
    <row r="595" spans="1:5" x14ac:dyDescent="0.25">
      <c r="A595">
        <v>594</v>
      </c>
      <c r="B595" s="4">
        <v>1</v>
      </c>
      <c r="E595" s="2">
        <v>4</v>
      </c>
    </row>
    <row r="596" spans="1:5" x14ac:dyDescent="0.25">
      <c r="A596">
        <v>595</v>
      </c>
      <c r="B596" s="4">
        <v>1</v>
      </c>
      <c r="E596" s="2">
        <v>4</v>
      </c>
    </row>
    <row r="597" spans="1:5" x14ac:dyDescent="0.25">
      <c r="A597">
        <v>596</v>
      </c>
      <c r="B597" s="4">
        <v>1</v>
      </c>
      <c r="E597" s="2">
        <v>4</v>
      </c>
    </row>
    <row r="598" spans="1:5" x14ac:dyDescent="0.25">
      <c r="A598">
        <v>597</v>
      </c>
      <c r="B598" s="4">
        <v>1</v>
      </c>
      <c r="E598" s="2">
        <v>4</v>
      </c>
    </row>
    <row r="599" spans="1:5" x14ac:dyDescent="0.25">
      <c r="A599">
        <v>598</v>
      </c>
      <c r="B599" s="4">
        <v>1</v>
      </c>
      <c r="E599" s="2">
        <v>4</v>
      </c>
    </row>
    <row r="600" spans="1:5" x14ac:dyDescent="0.25">
      <c r="A600">
        <v>599</v>
      </c>
      <c r="B600" s="4">
        <v>1</v>
      </c>
      <c r="E600" s="2">
        <v>4</v>
      </c>
    </row>
    <row r="601" spans="1:5" x14ac:dyDescent="0.25">
      <c r="A601">
        <v>600</v>
      </c>
      <c r="B601" s="4">
        <v>1</v>
      </c>
      <c r="E601" s="2">
        <v>4</v>
      </c>
    </row>
    <row r="602" spans="1:5" x14ac:dyDescent="0.25">
      <c r="A602">
        <v>601</v>
      </c>
      <c r="B602" s="4">
        <v>1</v>
      </c>
      <c r="E602" s="2">
        <v>4</v>
      </c>
    </row>
    <row r="603" spans="1:5" x14ac:dyDescent="0.25">
      <c r="A603">
        <v>602</v>
      </c>
      <c r="B603" s="4">
        <v>1</v>
      </c>
      <c r="E603" s="2">
        <v>4</v>
      </c>
    </row>
    <row r="604" spans="1:5" x14ac:dyDescent="0.25">
      <c r="A604">
        <v>603</v>
      </c>
      <c r="B604" s="4">
        <v>1</v>
      </c>
      <c r="E604" s="2">
        <v>4</v>
      </c>
    </row>
    <row r="605" spans="1:5" x14ac:dyDescent="0.25">
      <c r="A605">
        <v>604</v>
      </c>
      <c r="B605" s="4">
        <v>1</v>
      </c>
      <c r="E605" s="2">
        <v>4</v>
      </c>
    </row>
    <row r="606" spans="1:5" x14ac:dyDescent="0.25">
      <c r="A606">
        <v>605</v>
      </c>
      <c r="B606" s="4">
        <v>1</v>
      </c>
      <c r="E606" s="2">
        <v>4</v>
      </c>
    </row>
    <row r="607" spans="1:5" x14ac:dyDescent="0.25">
      <c r="A607">
        <v>606</v>
      </c>
    </row>
    <row r="608" spans="1:5" x14ac:dyDescent="0.25">
      <c r="A608">
        <v>607</v>
      </c>
      <c r="C608" s="3">
        <v>2</v>
      </c>
    </row>
    <row r="609" spans="1:5" x14ac:dyDescent="0.25">
      <c r="A609">
        <v>608</v>
      </c>
      <c r="C609" s="3">
        <v>2</v>
      </c>
      <c r="D609" s="5">
        <v>3</v>
      </c>
    </row>
    <row r="610" spans="1:5" x14ac:dyDescent="0.25">
      <c r="A610">
        <v>609</v>
      </c>
      <c r="C610" s="3">
        <v>2</v>
      </c>
      <c r="D610" s="5">
        <v>3</v>
      </c>
    </row>
    <row r="611" spans="1:5" x14ac:dyDescent="0.25">
      <c r="A611">
        <v>610</v>
      </c>
      <c r="C611" s="3">
        <v>2</v>
      </c>
      <c r="D611" s="5">
        <v>3</v>
      </c>
    </row>
    <row r="612" spans="1:5" x14ac:dyDescent="0.25">
      <c r="A612">
        <v>611</v>
      </c>
      <c r="C612" s="3">
        <v>2</v>
      </c>
      <c r="D612" s="5">
        <v>3</v>
      </c>
    </row>
    <row r="613" spans="1:5" x14ac:dyDescent="0.25">
      <c r="A613">
        <v>612</v>
      </c>
      <c r="C613" s="3">
        <v>2</v>
      </c>
      <c r="D613" s="5">
        <v>3</v>
      </c>
    </row>
    <row r="614" spans="1:5" x14ac:dyDescent="0.25">
      <c r="A614">
        <v>613</v>
      </c>
      <c r="C614" s="3">
        <v>2</v>
      </c>
      <c r="D614" s="5">
        <v>3</v>
      </c>
    </row>
    <row r="615" spans="1:5" x14ac:dyDescent="0.25">
      <c r="A615">
        <v>614</v>
      </c>
      <c r="C615" s="3">
        <v>2</v>
      </c>
      <c r="D615" s="5">
        <v>3</v>
      </c>
    </row>
    <row r="616" spans="1:5" x14ac:dyDescent="0.25">
      <c r="A616">
        <v>615</v>
      </c>
      <c r="C616" s="3">
        <v>2</v>
      </c>
      <c r="D616" s="5">
        <v>3</v>
      </c>
    </row>
    <row r="617" spans="1:5" x14ac:dyDescent="0.25">
      <c r="A617">
        <v>616</v>
      </c>
      <c r="C617" s="3">
        <v>2</v>
      </c>
      <c r="D617" s="5">
        <v>3</v>
      </c>
    </row>
    <row r="618" spans="1:5" x14ac:dyDescent="0.25">
      <c r="A618">
        <v>617</v>
      </c>
      <c r="C618" s="3">
        <v>2</v>
      </c>
      <c r="D618" s="5">
        <v>3</v>
      </c>
    </row>
    <row r="619" spans="1:5" x14ac:dyDescent="0.25">
      <c r="A619">
        <v>618</v>
      </c>
      <c r="C619" s="3">
        <v>2</v>
      </c>
      <c r="D619" s="5">
        <v>3</v>
      </c>
    </row>
    <row r="620" spans="1:5" x14ac:dyDescent="0.25">
      <c r="A620">
        <v>619</v>
      </c>
      <c r="C620" s="3">
        <v>2</v>
      </c>
      <c r="D620" s="5">
        <v>3</v>
      </c>
    </row>
    <row r="621" spans="1:5" x14ac:dyDescent="0.25">
      <c r="A621">
        <v>620</v>
      </c>
      <c r="C621" s="3">
        <v>2</v>
      </c>
      <c r="D621" s="5">
        <v>3</v>
      </c>
    </row>
    <row r="622" spans="1:5" x14ac:dyDescent="0.25">
      <c r="A622">
        <v>621</v>
      </c>
      <c r="B622" s="4">
        <v>1</v>
      </c>
      <c r="D622" s="5">
        <v>3</v>
      </c>
      <c r="E622" s="2">
        <v>4</v>
      </c>
    </row>
    <row r="623" spans="1:5" x14ac:dyDescent="0.25">
      <c r="A623">
        <v>622</v>
      </c>
      <c r="B623" s="4">
        <v>1</v>
      </c>
      <c r="D623" s="5">
        <v>3</v>
      </c>
      <c r="E623" s="2">
        <v>4</v>
      </c>
    </row>
    <row r="624" spans="1:5" x14ac:dyDescent="0.25">
      <c r="A624">
        <v>623</v>
      </c>
      <c r="B624" s="4">
        <v>1</v>
      </c>
      <c r="E624" s="2">
        <v>4</v>
      </c>
    </row>
    <row r="625" spans="1:5" x14ac:dyDescent="0.25">
      <c r="A625">
        <v>624</v>
      </c>
      <c r="B625" s="4">
        <v>1</v>
      </c>
      <c r="E625" s="2">
        <v>4</v>
      </c>
    </row>
    <row r="626" spans="1:5" x14ac:dyDescent="0.25">
      <c r="A626">
        <v>625</v>
      </c>
      <c r="B626" s="4">
        <v>1</v>
      </c>
      <c r="E626" s="2">
        <v>4</v>
      </c>
    </row>
    <row r="627" spans="1:5" x14ac:dyDescent="0.25">
      <c r="A627">
        <v>626</v>
      </c>
      <c r="B627" s="4">
        <v>1</v>
      </c>
      <c r="E627" s="2">
        <v>4</v>
      </c>
    </row>
    <row r="628" spans="1:5" x14ac:dyDescent="0.25">
      <c r="A628">
        <v>627</v>
      </c>
      <c r="B628" s="4">
        <v>1</v>
      </c>
      <c r="E628" s="2">
        <v>4</v>
      </c>
    </row>
    <row r="629" spans="1:5" x14ac:dyDescent="0.25">
      <c r="A629">
        <v>628</v>
      </c>
      <c r="B629" s="4">
        <v>1</v>
      </c>
      <c r="E629" s="2">
        <v>4</v>
      </c>
    </row>
    <row r="630" spans="1:5" x14ac:dyDescent="0.25">
      <c r="A630">
        <v>629</v>
      </c>
      <c r="B630" s="4">
        <v>1</v>
      </c>
      <c r="E630" s="2">
        <v>4</v>
      </c>
    </row>
    <row r="631" spans="1:5" x14ac:dyDescent="0.25">
      <c r="A631">
        <v>630</v>
      </c>
      <c r="B631" s="4">
        <v>1</v>
      </c>
      <c r="E631" s="2">
        <v>4</v>
      </c>
    </row>
    <row r="632" spans="1:5" x14ac:dyDescent="0.25">
      <c r="A632">
        <v>631</v>
      </c>
      <c r="B632" s="4">
        <v>1</v>
      </c>
      <c r="E632" s="2">
        <v>4</v>
      </c>
    </row>
    <row r="633" spans="1:5" x14ac:dyDescent="0.25">
      <c r="A633">
        <v>632</v>
      </c>
      <c r="B633" s="4">
        <v>1</v>
      </c>
      <c r="E633" s="2">
        <v>4</v>
      </c>
    </row>
    <row r="634" spans="1:5" x14ac:dyDescent="0.25">
      <c r="A634">
        <v>633</v>
      </c>
      <c r="B634" s="4">
        <v>1</v>
      </c>
      <c r="E634" s="2">
        <v>4</v>
      </c>
    </row>
    <row r="635" spans="1:5" x14ac:dyDescent="0.25">
      <c r="A635">
        <v>634</v>
      </c>
      <c r="B635" s="4">
        <v>1</v>
      </c>
      <c r="E635" s="2">
        <v>4</v>
      </c>
    </row>
    <row r="636" spans="1:5" x14ac:dyDescent="0.25">
      <c r="A636">
        <v>635</v>
      </c>
      <c r="B636" s="4">
        <v>1</v>
      </c>
      <c r="C636" s="3">
        <v>2</v>
      </c>
      <c r="E636" s="2">
        <v>4</v>
      </c>
    </row>
    <row r="637" spans="1:5" x14ac:dyDescent="0.25">
      <c r="A637">
        <v>636</v>
      </c>
      <c r="C637" s="3">
        <v>2</v>
      </c>
      <c r="E637" s="2">
        <v>4</v>
      </c>
    </row>
    <row r="638" spans="1:5" x14ac:dyDescent="0.25">
      <c r="A638">
        <v>637</v>
      </c>
      <c r="C638" s="3">
        <v>2</v>
      </c>
    </row>
    <row r="639" spans="1:5" x14ac:dyDescent="0.25">
      <c r="A639">
        <v>638</v>
      </c>
      <c r="C639" s="3">
        <v>2</v>
      </c>
    </row>
    <row r="640" spans="1:5" x14ac:dyDescent="0.25">
      <c r="A640">
        <v>639</v>
      </c>
      <c r="C640" s="3">
        <v>2</v>
      </c>
      <c r="D640" s="5">
        <v>3</v>
      </c>
    </row>
    <row r="641" spans="1:5" x14ac:dyDescent="0.25">
      <c r="A641">
        <v>640</v>
      </c>
      <c r="C641" s="3">
        <v>2</v>
      </c>
      <c r="D641" s="5">
        <v>3</v>
      </c>
    </row>
    <row r="642" spans="1:5" x14ac:dyDescent="0.25">
      <c r="A642">
        <v>641</v>
      </c>
      <c r="C642" s="3">
        <v>2</v>
      </c>
      <c r="D642" s="5">
        <v>3</v>
      </c>
    </row>
    <row r="643" spans="1:5" x14ac:dyDescent="0.25">
      <c r="A643">
        <v>642</v>
      </c>
      <c r="C643" s="3">
        <v>2</v>
      </c>
      <c r="D643" s="5">
        <v>3</v>
      </c>
    </row>
    <row r="644" spans="1:5" x14ac:dyDescent="0.25">
      <c r="A644">
        <v>643</v>
      </c>
      <c r="C644" s="3">
        <v>2</v>
      </c>
      <c r="D644" s="5">
        <v>3</v>
      </c>
    </row>
    <row r="645" spans="1:5" x14ac:dyDescent="0.25">
      <c r="A645">
        <v>644</v>
      </c>
      <c r="C645" s="3">
        <v>2</v>
      </c>
      <c r="D645" s="5">
        <v>3</v>
      </c>
    </row>
    <row r="646" spans="1:5" x14ac:dyDescent="0.25">
      <c r="A646">
        <v>645</v>
      </c>
      <c r="C646" s="3">
        <v>2</v>
      </c>
      <c r="D646" s="5">
        <v>3</v>
      </c>
    </row>
    <row r="647" spans="1:5" x14ac:dyDescent="0.25">
      <c r="A647">
        <v>646</v>
      </c>
      <c r="C647" s="3">
        <v>2</v>
      </c>
      <c r="D647" s="5">
        <v>3</v>
      </c>
    </row>
    <row r="648" spans="1:5" x14ac:dyDescent="0.25">
      <c r="A648">
        <v>647</v>
      </c>
      <c r="C648" s="3">
        <v>2</v>
      </c>
      <c r="D648" s="5">
        <v>3</v>
      </c>
    </row>
    <row r="649" spans="1:5" x14ac:dyDescent="0.25">
      <c r="A649">
        <v>648</v>
      </c>
      <c r="C649" s="3">
        <v>2</v>
      </c>
      <c r="D649" s="5">
        <v>3</v>
      </c>
    </row>
    <row r="650" spans="1:5" x14ac:dyDescent="0.25">
      <c r="A650">
        <v>649</v>
      </c>
      <c r="C650" s="3">
        <v>2</v>
      </c>
      <c r="D650" s="5">
        <v>3</v>
      </c>
    </row>
    <row r="651" spans="1:5" x14ac:dyDescent="0.25">
      <c r="A651">
        <v>650</v>
      </c>
      <c r="C651" s="3">
        <v>2</v>
      </c>
      <c r="D651" s="5">
        <v>3</v>
      </c>
    </row>
    <row r="652" spans="1:5" x14ac:dyDescent="0.25">
      <c r="A652">
        <v>651</v>
      </c>
      <c r="B652" s="4">
        <v>1</v>
      </c>
      <c r="C652" s="3">
        <v>2</v>
      </c>
      <c r="D652" s="5">
        <v>3</v>
      </c>
      <c r="E652" s="2">
        <v>4</v>
      </c>
    </row>
    <row r="653" spans="1:5" x14ac:dyDescent="0.25">
      <c r="A653">
        <v>652</v>
      </c>
      <c r="B653" s="4">
        <v>1</v>
      </c>
      <c r="D653" s="5">
        <v>3</v>
      </c>
      <c r="E653" s="2">
        <v>4</v>
      </c>
    </row>
    <row r="654" spans="1:5" x14ac:dyDescent="0.25">
      <c r="A654">
        <v>653</v>
      </c>
      <c r="B654" s="4">
        <v>1</v>
      </c>
      <c r="D654" s="5">
        <v>3</v>
      </c>
      <c r="E654" s="2">
        <v>4</v>
      </c>
    </row>
    <row r="655" spans="1:5" x14ac:dyDescent="0.25">
      <c r="A655">
        <v>654</v>
      </c>
      <c r="B655" s="4">
        <v>1</v>
      </c>
      <c r="E655" s="2">
        <v>4</v>
      </c>
    </row>
    <row r="656" spans="1:5" x14ac:dyDescent="0.25">
      <c r="A656">
        <v>655</v>
      </c>
      <c r="B656" s="4">
        <v>1</v>
      </c>
      <c r="E656" s="2">
        <v>4</v>
      </c>
    </row>
    <row r="657" spans="1:6" x14ac:dyDescent="0.25">
      <c r="A657">
        <v>656</v>
      </c>
      <c r="B657" s="4">
        <v>1</v>
      </c>
      <c r="E657" s="2">
        <v>4</v>
      </c>
      <c r="F657" t="s">
        <v>22</v>
      </c>
    </row>
    <row r="658" spans="1:6" x14ac:dyDescent="0.25">
      <c r="A658">
        <v>657</v>
      </c>
    </row>
    <row r="659" spans="1:6" x14ac:dyDescent="0.25">
      <c r="A659">
        <v>658</v>
      </c>
      <c r="F659" t="s">
        <v>22</v>
      </c>
    </row>
    <row r="660" spans="1:6" x14ac:dyDescent="0.25">
      <c r="A660">
        <v>659</v>
      </c>
      <c r="C660" s="3">
        <v>2</v>
      </c>
      <c r="E660" s="2">
        <v>4</v>
      </c>
    </row>
    <row r="661" spans="1:6" x14ac:dyDescent="0.25">
      <c r="A661">
        <v>660</v>
      </c>
      <c r="C661" s="3">
        <v>2</v>
      </c>
      <c r="E661" s="2">
        <v>4</v>
      </c>
    </row>
    <row r="662" spans="1:6" x14ac:dyDescent="0.25">
      <c r="A662">
        <v>661</v>
      </c>
      <c r="C662" s="3">
        <v>2</v>
      </c>
      <c r="E662" s="2">
        <v>4</v>
      </c>
    </row>
    <row r="663" spans="1:6" x14ac:dyDescent="0.25">
      <c r="A663">
        <v>662</v>
      </c>
      <c r="C663" s="3">
        <v>2</v>
      </c>
      <c r="E663" s="2">
        <v>4</v>
      </c>
    </row>
    <row r="664" spans="1:6" x14ac:dyDescent="0.25">
      <c r="A664">
        <v>663</v>
      </c>
      <c r="C664" s="3">
        <v>2</v>
      </c>
      <c r="E664" s="2">
        <v>4</v>
      </c>
    </row>
    <row r="665" spans="1:6" x14ac:dyDescent="0.25">
      <c r="A665">
        <v>664</v>
      </c>
      <c r="C665" s="3">
        <v>2</v>
      </c>
      <c r="E665" s="2">
        <v>4</v>
      </c>
    </row>
    <row r="666" spans="1:6" x14ac:dyDescent="0.25">
      <c r="A666">
        <v>665</v>
      </c>
      <c r="C666" s="3">
        <v>2</v>
      </c>
      <c r="E666" s="2">
        <v>4</v>
      </c>
    </row>
    <row r="667" spans="1:6" x14ac:dyDescent="0.25">
      <c r="A667">
        <v>666</v>
      </c>
      <c r="C667" s="3">
        <v>2</v>
      </c>
      <c r="E667" s="2">
        <v>4</v>
      </c>
    </row>
    <row r="668" spans="1:6" x14ac:dyDescent="0.25">
      <c r="A668">
        <v>667</v>
      </c>
      <c r="C668" s="3">
        <v>2</v>
      </c>
      <c r="E668" s="2">
        <v>4</v>
      </c>
    </row>
    <row r="669" spans="1:6" x14ac:dyDescent="0.25">
      <c r="A669">
        <v>668</v>
      </c>
      <c r="C669" s="3">
        <v>2</v>
      </c>
      <c r="E669" s="2">
        <v>4</v>
      </c>
    </row>
    <row r="670" spans="1:6" x14ac:dyDescent="0.25">
      <c r="A670">
        <v>669</v>
      </c>
      <c r="C670" s="3">
        <v>2</v>
      </c>
      <c r="E670" s="2">
        <v>4</v>
      </c>
    </row>
    <row r="671" spans="1:6" x14ac:dyDescent="0.25">
      <c r="A671">
        <v>670</v>
      </c>
      <c r="B671" s="4">
        <v>1</v>
      </c>
      <c r="E671" s="2">
        <v>4</v>
      </c>
    </row>
    <row r="672" spans="1:6" x14ac:dyDescent="0.25">
      <c r="A672">
        <v>671</v>
      </c>
      <c r="B672" s="4">
        <v>1</v>
      </c>
      <c r="E672" s="2">
        <v>4</v>
      </c>
    </row>
    <row r="673" spans="1:5" x14ac:dyDescent="0.25">
      <c r="A673">
        <v>672</v>
      </c>
      <c r="B673" s="4">
        <v>1</v>
      </c>
    </row>
    <row r="674" spans="1:5" x14ac:dyDescent="0.25">
      <c r="A674">
        <v>673</v>
      </c>
      <c r="B674" s="4">
        <v>1</v>
      </c>
    </row>
    <row r="675" spans="1:5" x14ac:dyDescent="0.25">
      <c r="A675">
        <v>674</v>
      </c>
      <c r="B675" s="4">
        <v>1</v>
      </c>
      <c r="D675" s="5">
        <v>3</v>
      </c>
    </row>
    <row r="676" spans="1:5" x14ac:dyDescent="0.25">
      <c r="A676">
        <v>675</v>
      </c>
      <c r="B676" s="4">
        <v>1</v>
      </c>
      <c r="D676" s="5">
        <v>3</v>
      </c>
    </row>
    <row r="677" spans="1:5" x14ac:dyDescent="0.25">
      <c r="A677">
        <v>676</v>
      </c>
      <c r="B677" s="4">
        <v>1</v>
      </c>
      <c r="D677" s="5">
        <v>3</v>
      </c>
    </row>
    <row r="678" spans="1:5" x14ac:dyDescent="0.25">
      <c r="A678">
        <v>677</v>
      </c>
      <c r="B678" s="4">
        <v>1</v>
      </c>
      <c r="D678" s="5">
        <v>3</v>
      </c>
    </row>
    <row r="679" spans="1:5" x14ac:dyDescent="0.25">
      <c r="A679">
        <v>678</v>
      </c>
      <c r="B679" s="4">
        <v>1</v>
      </c>
      <c r="D679" s="5">
        <v>3</v>
      </c>
    </row>
    <row r="680" spans="1:5" x14ac:dyDescent="0.25">
      <c r="A680">
        <v>679</v>
      </c>
      <c r="B680" s="4">
        <v>1</v>
      </c>
      <c r="D680" s="5">
        <v>3</v>
      </c>
    </row>
    <row r="681" spans="1:5" x14ac:dyDescent="0.25">
      <c r="A681">
        <v>680</v>
      </c>
      <c r="B681" s="4">
        <v>1</v>
      </c>
      <c r="D681" s="5">
        <v>3</v>
      </c>
    </row>
    <row r="682" spans="1:5" x14ac:dyDescent="0.25">
      <c r="A682">
        <v>681</v>
      </c>
      <c r="B682" s="4">
        <v>1</v>
      </c>
      <c r="D682" s="5">
        <v>3</v>
      </c>
    </row>
    <row r="683" spans="1:5" x14ac:dyDescent="0.25">
      <c r="A683">
        <v>682</v>
      </c>
      <c r="D683" s="5">
        <v>3</v>
      </c>
    </row>
    <row r="684" spans="1:5" x14ac:dyDescent="0.25">
      <c r="A684">
        <v>683</v>
      </c>
      <c r="C684" s="3">
        <v>2</v>
      </c>
      <c r="D684" s="5">
        <v>3</v>
      </c>
    </row>
    <row r="685" spans="1:5" x14ac:dyDescent="0.25">
      <c r="A685">
        <v>684</v>
      </c>
      <c r="C685" s="3">
        <v>2</v>
      </c>
      <c r="D685" s="5">
        <v>3</v>
      </c>
    </row>
    <row r="686" spans="1:5" x14ac:dyDescent="0.25">
      <c r="A686">
        <v>685</v>
      </c>
      <c r="C686" s="3">
        <v>2</v>
      </c>
      <c r="D686" s="5">
        <v>3</v>
      </c>
    </row>
    <row r="687" spans="1:5" x14ac:dyDescent="0.25">
      <c r="A687">
        <v>686</v>
      </c>
      <c r="C687" s="3">
        <v>2</v>
      </c>
      <c r="D687" s="5">
        <v>3</v>
      </c>
      <c r="E687" s="2">
        <v>4</v>
      </c>
    </row>
    <row r="688" spans="1:5" x14ac:dyDescent="0.25">
      <c r="A688">
        <v>687</v>
      </c>
      <c r="C688" s="3">
        <v>2</v>
      </c>
      <c r="E688" s="2">
        <v>4</v>
      </c>
    </row>
    <row r="689" spans="1:5" x14ac:dyDescent="0.25">
      <c r="A689">
        <v>688</v>
      </c>
      <c r="C689" s="3">
        <v>2</v>
      </c>
      <c r="E689" s="2">
        <v>4</v>
      </c>
    </row>
    <row r="690" spans="1:5" x14ac:dyDescent="0.25">
      <c r="A690">
        <v>689</v>
      </c>
      <c r="C690" s="3">
        <v>2</v>
      </c>
      <c r="E690" s="2">
        <v>4</v>
      </c>
    </row>
    <row r="691" spans="1:5" x14ac:dyDescent="0.25">
      <c r="A691">
        <v>690</v>
      </c>
      <c r="C691" s="3">
        <v>2</v>
      </c>
      <c r="E691" s="2">
        <v>4</v>
      </c>
    </row>
    <row r="692" spans="1:5" x14ac:dyDescent="0.25">
      <c r="A692">
        <v>691</v>
      </c>
      <c r="C692" s="3">
        <v>2</v>
      </c>
      <c r="E692" s="2">
        <v>4</v>
      </c>
    </row>
    <row r="693" spans="1:5" x14ac:dyDescent="0.25">
      <c r="A693">
        <v>692</v>
      </c>
      <c r="C693" s="3">
        <v>2</v>
      </c>
      <c r="E693" s="2">
        <v>4</v>
      </c>
    </row>
    <row r="694" spans="1:5" x14ac:dyDescent="0.25">
      <c r="A694">
        <v>693</v>
      </c>
      <c r="C694" s="3">
        <v>2</v>
      </c>
      <c r="E694" s="2">
        <v>4</v>
      </c>
    </row>
    <row r="695" spans="1:5" x14ac:dyDescent="0.25">
      <c r="A695">
        <v>694</v>
      </c>
      <c r="E695" s="2">
        <v>4</v>
      </c>
    </row>
    <row r="696" spans="1:5" x14ac:dyDescent="0.25">
      <c r="A696">
        <v>695</v>
      </c>
      <c r="B696" s="4">
        <v>1</v>
      </c>
      <c r="E696" s="2">
        <v>4</v>
      </c>
    </row>
    <row r="697" spans="1:5" x14ac:dyDescent="0.25">
      <c r="A697">
        <v>696</v>
      </c>
      <c r="B697" s="4">
        <v>1</v>
      </c>
      <c r="E697" s="2">
        <v>4</v>
      </c>
    </row>
    <row r="698" spans="1:5" x14ac:dyDescent="0.25">
      <c r="A698">
        <v>697</v>
      </c>
      <c r="B698" s="4">
        <v>1</v>
      </c>
    </row>
    <row r="699" spans="1:5" x14ac:dyDescent="0.25">
      <c r="A699">
        <v>698</v>
      </c>
      <c r="B699" s="4">
        <v>1</v>
      </c>
    </row>
    <row r="700" spans="1:5" x14ac:dyDescent="0.25">
      <c r="A700">
        <v>699</v>
      </c>
      <c r="B700" s="4">
        <v>1</v>
      </c>
    </row>
    <row r="701" spans="1:5" x14ac:dyDescent="0.25">
      <c r="A701">
        <v>700</v>
      </c>
      <c r="B701" s="4">
        <v>1</v>
      </c>
    </row>
    <row r="702" spans="1:5" x14ac:dyDescent="0.25">
      <c r="A702">
        <v>701</v>
      </c>
      <c r="B702" s="4">
        <v>1</v>
      </c>
      <c r="D702" s="5">
        <v>3</v>
      </c>
    </row>
    <row r="703" spans="1:5" x14ac:dyDescent="0.25">
      <c r="A703">
        <v>702</v>
      </c>
      <c r="B703" s="4">
        <v>1</v>
      </c>
      <c r="D703" s="5">
        <v>3</v>
      </c>
    </row>
    <row r="704" spans="1:5" x14ac:dyDescent="0.25">
      <c r="A704">
        <v>703</v>
      </c>
      <c r="B704" s="4">
        <v>1</v>
      </c>
      <c r="D704" s="5">
        <v>3</v>
      </c>
    </row>
    <row r="705" spans="1:5" x14ac:dyDescent="0.25">
      <c r="A705">
        <v>704</v>
      </c>
      <c r="B705" s="4">
        <v>1</v>
      </c>
      <c r="D705" s="5">
        <v>3</v>
      </c>
    </row>
    <row r="706" spans="1:5" x14ac:dyDescent="0.25">
      <c r="A706">
        <v>705</v>
      </c>
      <c r="B706" s="4">
        <v>1</v>
      </c>
      <c r="D706" s="5">
        <v>3</v>
      </c>
    </row>
    <row r="707" spans="1:5" x14ac:dyDescent="0.25">
      <c r="A707">
        <v>706</v>
      </c>
      <c r="D707" s="5">
        <v>3</v>
      </c>
    </row>
    <row r="708" spans="1:5" x14ac:dyDescent="0.25">
      <c r="A708">
        <v>707</v>
      </c>
      <c r="C708" s="3">
        <v>2</v>
      </c>
      <c r="D708" s="5">
        <v>3</v>
      </c>
    </row>
    <row r="709" spans="1:5" x14ac:dyDescent="0.25">
      <c r="A709">
        <v>708</v>
      </c>
      <c r="C709" s="3">
        <v>2</v>
      </c>
      <c r="D709" s="5">
        <v>3</v>
      </c>
    </row>
    <row r="710" spans="1:5" x14ac:dyDescent="0.25">
      <c r="A710">
        <v>709</v>
      </c>
      <c r="C710" s="3">
        <v>2</v>
      </c>
      <c r="D710" s="5">
        <v>3</v>
      </c>
    </row>
    <row r="711" spans="1:5" x14ac:dyDescent="0.25">
      <c r="A711">
        <v>710</v>
      </c>
      <c r="C711" s="3">
        <v>2</v>
      </c>
      <c r="D711" s="5">
        <v>3</v>
      </c>
      <c r="E711" s="2">
        <v>4</v>
      </c>
    </row>
    <row r="712" spans="1:5" x14ac:dyDescent="0.25">
      <c r="A712">
        <v>711</v>
      </c>
      <c r="C712" s="3">
        <v>2</v>
      </c>
      <c r="D712" s="5">
        <v>3</v>
      </c>
      <c r="E712" s="2">
        <v>4</v>
      </c>
    </row>
    <row r="713" spans="1:5" x14ac:dyDescent="0.25">
      <c r="A713">
        <v>712</v>
      </c>
      <c r="C713" s="3">
        <v>2</v>
      </c>
      <c r="E713" s="2">
        <v>4</v>
      </c>
    </row>
    <row r="714" spans="1:5" x14ac:dyDescent="0.25">
      <c r="A714">
        <v>713</v>
      </c>
      <c r="C714" s="3">
        <v>2</v>
      </c>
      <c r="E714" s="2">
        <v>4</v>
      </c>
    </row>
    <row r="715" spans="1:5" x14ac:dyDescent="0.25">
      <c r="A715">
        <v>714</v>
      </c>
      <c r="C715" s="3">
        <v>2</v>
      </c>
      <c r="E715" s="2">
        <v>4</v>
      </c>
    </row>
    <row r="716" spans="1:5" x14ac:dyDescent="0.25">
      <c r="A716">
        <v>715</v>
      </c>
      <c r="C716" s="3">
        <v>2</v>
      </c>
      <c r="E716" s="2">
        <v>4</v>
      </c>
    </row>
    <row r="717" spans="1:5" x14ac:dyDescent="0.25">
      <c r="A717">
        <v>716</v>
      </c>
      <c r="C717" s="3">
        <v>2</v>
      </c>
      <c r="E717" s="2">
        <v>4</v>
      </c>
    </row>
    <row r="718" spans="1:5" x14ac:dyDescent="0.25">
      <c r="A718">
        <v>717</v>
      </c>
      <c r="E718" s="2">
        <v>4</v>
      </c>
    </row>
    <row r="719" spans="1:5" x14ac:dyDescent="0.25">
      <c r="A719">
        <v>718</v>
      </c>
      <c r="B719" s="4">
        <v>1</v>
      </c>
      <c r="E719" s="2">
        <v>4</v>
      </c>
    </row>
    <row r="720" spans="1:5" x14ac:dyDescent="0.25">
      <c r="A720">
        <v>719</v>
      </c>
      <c r="B720" s="4">
        <v>1</v>
      </c>
      <c r="E720" s="2">
        <v>4</v>
      </c>
    </row>
    <row r="721" spans="1:5" x14ac:dyDescent="0.25">
      <c r="A721">
        <v>720</v>
      </c>
      <c r="B721" s="4">
        <v>1</v>
      </c>
      <c r="E721" s="2">
        <v>4</v>
      </c>
    </row>
    <row r="722" spans="1:5" x14ac:dyDescent="0.25">
      <c r="A722">
        <v>721</v>
      </c>
      <c r="B722" s="4">
        <v>1</v>
      </c>
      <c r="E722" s="2">
        <v>4</v>
      </c>
    </row>
    <row r="723" spans="1:5" x14ac:dyDescent="0.25">
      <c r="A723">
        <v>722</v>
      </c>
      <c r="B723" s="4">
        <v>1</v>
      </c>
    </row>
    <row r="724" spans="1:5" x14ac:dyDescent="0.25">
      <c r="A724">
        <v>723</v>
      </c>
      <c r="B724" s="4">
        <v>1</v>
      </c>
    </row>
    <row r="725" spans="1:5" x14ac:dyDescent="0.25">
      <c r="A725">
        <v>724</v>
      </c>
      <c r="B725" s="4">
        <v>1</v>
      </c>
    </row>
    <row r="726" spans="1:5" x14ac:dyDescent="0.25">
      <c r="A726">
        <v>725</v>
      </c>
      <c r="B726" s="4">
        <v>1</v>
      </c>
      <c r="D726" s="5">
        <v>3</v>
      </c>
    </row>
    <row r="727" spans="1:5" x14ac:dyDescent="0.25">
      <c r="A727">
        <v>726</v>
      </c>
      <c r="B727" s="4">
        <v>1</v>
      </c>
      <c r="D727" s="5">
        <v>3</v>
      </c>
    </row>
    <row r="728" spans="1:5" x14ac:dyDescent="0.25">
      <c r="A728">
        <v>727</v>
      </c>
      <c r="B728" s="4">
        <v>1</v>
      </c>
      <c r="D728" s="5">
        <v>3</v>
      </c>
    </row>
    <row r="729" spans="1:5" x14ac:dyDescent="0.25">
      <c r="A729">
        <v>728</v>
      </c>
      <c r="B729" s="4">
        <v>1</v>
      </c>
      <c r="D729" s="5">
        <v>3</v>
      </c>
    </row>
    <row r="730" spans="1:5" x14ac:dyDescent="0.25">
      <c r="A730">
        <v>729</v>
      </c>
      <c r="B730" s="4">
        <v>1</v>
      </c>
      <c r="D730" s="5">
        <v>3</v>
      </c>
    </row>
    <row r="731" spans="1:5" x14ac:dyDescent="0.25">
      <c r="A731">
        <v>730</v>
      </c>
      <c r="C731" s="3">
        <v>2</v>
      </c>
      <c r="D731" s="5">
        <v>3</v>
      </c>
    </row>
    <row r="732" spans="1:5" x14ac:dyDescent="0.25">
      <c r="A732">
        <v>731</v>
      </c>
      <c r="C732" s="3">
        <v>2</v>
      </c>
      <c r="D732" s="5">
        <v>3</v>
      </c>
    </row>
    <row r="733" spans="1:5" x14ac:dyDescent="0.25">
      <c r="A733">
        <v>732</v>
      </c>
      <c r="C733" s="3">
        <v>2</v>
      </c>
      <c r="D733" s="5">
        <v>3</v>
      </c>
      <c r="E733" s="2">
        <v>4</v>
      </c>
    </row>
    <row r="734" spans="1:5" x14ac:dyDescent="0.25">
      <c r="A734">
        <v>733</v>
      </c>
      <c r="C734" s="3">
        <v>2</v>
      </c>
      <c r="D734" s="5">
        <v>3</v>
      </c>
      <c r="E734" s="2">
        <v>4</v>
      </c>
    </row>
    <row r="735" spans="1:5" x14ac:dyDescent="0.25">
      <c r="A735">
        <v>734</v>
      </c>
      <c r="C735" s="3">
        <v>2</v>
      </c>
      <c r="D735" s="5">
        <v>3</v>
      </c>
      <c r="E735" s="2">
        <v>4</v>
      </c>
    </row>
    <row r="736" spans="1:5" x14ac:dyDescent="0.25">
      <c r="A736">
        <v>735</v>
      </c>
      <c r="C736" s="3">
        <v>2</v>
      </c>
      <c r="E736" s="2">
        <v>4</v>
      </c>
    </row>
    <row r="737" spans="1:5" x14ac:dyDescent="0.25">
      <c r="A737">
        <v>736</v>
      </c>
      <c r="C737" s="3">
        <v>2</v>
      </c>
      <c r="E737" s="2">
        <v>4</v>
      </c>
    </row>
    <row r="738" spans="1:5" x14ac:dyDescent="0.25">
      <c r="A738">
        <v>737</v>
      </c>
      <c r="C738" s="3">
        <v>2</v>
      </c>
      <c r="E738" s="2">
        <v>4</v>
      </c>
    </row>
    <row r="739" spans="1:5" x14ac:dyDescent="0.25">
      <c r="A739">
        <v>738</v>
      </c>
      <c r="C739" s="3">
        <v>2</v>
      </c>
      <c r="E739" s="2">
        <v>4</v>
      </c>
    </row>
    <row r="740" spans="1:5" x14ac:dyDescent="0.25">
      <c r="A740">
        <v>739</v>
      </c>
      <c r="C740" s="3">
        <v>2</v>
      </c>
      <c r="E740" s="2">
        <v>4</v>
      </c>
    </row>
    <row r="741" spans="1:5" x14ac:dyDescent="0.25">
      <c r="A741">
        <v>740</v>
      </c>
      <c r="B741" s="4">
        <v>1</v>
      </c>
      <c r="E741" s="2">
        <v>4</v>
      </c>
    </row>
    <row r="742" spans="1:5" x14ac:dyDescent="0.25">
      <c r="A742">
        <v>741</v>
      </c>
      <c r="B742" s="4">
        <v>1</v>
      </c>
      <c r="E742" s="2">
        <v>4</v>
      </c>
    </row>
    <row r="743" spans="1:5" x14ac:dyDescent="0.25">
      <c r="A743">
        <v>742</v>
      </c>
      <c r="B743" s="4">
        <v>1</v>
      </c>
      <c r="E743" s="2">
        <v>4</v>
      </c>
    </row>
    <row r="744" spans="1:5" x14ac:dyDescent="0.25">
      <c r="A744">
        <v>743</v>
      </c>
      <c r="B744" s="4">
        <v>1</v>
      </c>
      <c r="E744" s="2">
        <v>4</v>
      </c>
    </row>
    <row r="745" spans="1:5" x14ac:dyDescent="0.25">
      <c r="A745">
        <v>744</v>
      </c>
      <c r="B745" s="4">
        <v>1</v>
      </c>
      <c r="E745" s="2">
        <v>4</v>
      </c>
    </row>
    <row r="746" spans="1:5" x14ac:dyDescent="0.25">
      <c r="A746">
        <v>745</v>
      </c>
      <c r="B746" s="4">
        <v>1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</row>
    <row r="749" spans="1:5" x14ac:dyDescent="0.25">
      <c r="A749">
        <v>748</v>
      </c>
      <c r="B749" s="4">
        <v>1</v>
      </c>
      <c r="D749" s="5">
        <v>3</v>
      </c>
    </row>
    <row r="750" spans="1:5" x14ac:dyDescent="0.25">
      <c r="A750">
        <v>749</v>
      </c>
      <c r="B750" s="4">
        <v>1</v>
      </c>
      <c r="D750" s="5">
        <v>3</v>
      </c>
    </row>
    <row r="751" spans="1:5" x14ac:dyDescent="0.25">
      <c r="A751">
        <v>750</v>
      </c>
      <c r="B751" s="4">
        <v>1</v>
      </c>
      <c r="D751" s="5">
        <v>3</v>
      </c>
    </row>
    <row r="752" spans="1:5" x14ac:dyDescent="0.25">
      <c r="A752">
        <v>751</v>
      </c>
      <c r="B752" s="4">
        <v>1</v>
      </c>
      <c r="D752" s="5">
        <v>3</v>
      </c>
    </row>
    <row r="753" spans="1:5" x14ac:dyDescent="0.25">
      <c r="A753">
        <v>752</v>
      </c>
      <c r="D753" s="5">
        <v>3</v>
      </c>
    </row>
    <row r="754" spans="1:5" x14ac:dyDescent="0.25">
      <c r="A754">
        <v>753</v>
      </c>
      <c r="D754" s="5">
        <v>3</v>
      </c>
    </row>
    <row r="755" spans="1:5" x14ac:dyDescent="0.25">
      <c r="A755">
        <v>754</v>
      </c>
      <c r="C755" s="3">
        <v>2</v>
      </c>
      <c r="D755" s="5">
        <v>3</v>
      </c>
    </row>
    <row r="756" spans="1:5" x14ac:dyDescent="0.25">
      <c r="A756">
        <v>755</v>
      </c>
      <c r="C756" s="3">
        <v>2</v>
      </c>
      <c r="D756" s="5">
        <v>3</v>
      </c>
    </row>
    <row r="757" spans="1:5" x14ac:dyDescent="0.25">
      <c r="A757">
        <v>756</v>
      </c>
      <c r="C757" s="3">
        <v>2</v>
      </c>
      <c r="D757" s="5">
        <v>3</v>
      </c>
    </row>
    <row r="758" spans="1:5" x14ac:dyDescent="0.25">
      <c r="A758">
        <v>757</v>
      </c>
      <c r="C758" s="3">
        <v>2</v>
      </c>
      <c r="D758" s="5">
        <v>3</v>
      </c>
    </row>
    <row r="759" spans="1:5" x14ac:dyDescent="0.25">
      <c r="A759">
        <v>758</v>
      </c>
      <c r="C759" s="3">
        <v>2</v>
      </c>
      <c r="D759" s="5">
        <v>3</v>
      </c>
    </row>
    <row r="760" spans="1:5" x14ac:dyDescent="0.25">
      <c r="A760">
        <v>759</v>
      </c>
      <c r="C760" s="3">
        <v>2</v>
      </c>
      <c r="D760" s="5">
        <v>3</v>
      </c>
    </row>
    <row r="761" spans="1:5" x14ac:dyDescent="0.25">
      <c r="A761">
        <v>760</v>
      </c>
      <c r="C761" s="3">
        <v>2</v>
      </c>
      <c r="D761" s="5">
        <v>3</v>
      </c>
    </row>
    <row r="762" spans="1:5" x14ac:dyDescent="0.25">
      <c r="A762">
        <v>761</v>
      </c>
      <c r="C762" s="3">
        <v>2</v>
      </c>
      <c r="D762" s="5">
        <v>3</v>
      </c>
    </row>
    <row r="763" spans="1:5" x14ac:dyDescent="0.25">
      <c r="A763">
        <v>762</v>
      </c>
      <c r="C763" s="3">
        <v>2</v>
      </c>
      <c r="E763" s="2">
        <v>4</v>
      </c>
    </row>
    <row r="764" spans="1:5" x14ac:dyDescent="0.25">
      <c r="A764">
        <v>763</v>
      </c>
      <c r="B764" s="4">
        <v>1</v>
      </c>
      <c r="C764" s="3">
        <v>2</v>
      </c>
      <c r="E764" s="2">
        <v>4</v>
      </c>
    </row>
    <row r="765" spans="1:5" x14ac:dyDescent="0.25">
      <c r="A765">
        <v>764</v>
      </c>
      <c r="B765" s="4">
        <v>1</v>
      </c>
      <c r="C765" s="3">
        <v>2</v>
      </c>
      <c r="E765" s="2">
        <v>4</v>
      </c>
    </row>
    <row r="766" spans="1:5" x14ac:dyDescent="0.25">
      <c r="A766">
        <v>765</v>
      </c>
      <c r="B766" s="4">
        <v>1</v>
      </c>
      <c r="E766" s="2">
        <v>4</v>
      </c>
    </row>
    <row r="767" spans="1:5" x14ac:dyDescent="0.25">
      <c r="A767">
        <v>766</v>
      </c>
      <c r="B767" s="4">
        <v>1</v>
      </c>
      <c r="E767" s="2">
        <v>4</v>
      </c>
    </row>
    <row r="768" spans="1:5" x14ac:dyDescent="0.25">
      <c r="A768">
        <v>767</v>
      </c>
      <c r="B768" s="4">
        <v>1</v>
      </c>
      <c r="E768" s="2">
        <v>4</v>
      </c>
    </row>
    <row r="769" spans="1:5" x14ac:dyDescent="0.25">
      <c r="A769">
        <v>768</v>
      </c>
      <c r="B769" s="4">
        <v>1</v>
      </c>
      <c r="E769" s="2">
        <v>4</v>
      </c>
    </row>
    <row r="770" spans="1:5" x14ac:dyDescent="0.25">
      <c r="A770">
        <v>769</v>
      </c>
      <c r="B770" s="4">
        <v>1</v>
      </c>
      <c r="E770" s="2">
        <v>4</v>
      </c>
    </row>
    <row r="771" spans="1:5" x14ac:dyDescent="0.25">
      <c r="A771">
        <v>770</v>
      </c>
      <c r="B771" s="4">
        <v>1</v>
      </c>
      <c r="E771" s="2">
        <v>4</v>
      </c>
    </row>
    <row r="772" spans="1:5" x14ac:dyDescent="0.25">
      <c r="A772">
        <v>771</v>
      </c>
      <c r="B772" s="4">
        <v>1</v>
      </c>
      <c r="E772" s="2">
        <v>4</v>
      </c>
    </row>
    <row r="773" spans="1:5" x14ac:dyDescent="0.25">
      <c r="A773">
        <v>772</v>
      </c>
      <c r="B773" s="4">
        <v>1</v>
      </c>
      <c r="E773" s="2">
        <v>4</v>
      </c>
    </row>
    <row r="774" spans="1:5" x14ac:dyDescent="0.25">
      <c r="A774">
        <v>773</v>
      </c>
      <c r="B774" s="4">
        <v>1</v>
      </c>
      <c r="E774" s="2">
        <v>4</v>
      </c>
    </row>
    <row r="775" spans="1:5" x14ac:dyDescent="0.25">
      <c r="A775">
        <v>774</v>
      </c>
      <c r="B775" s="4">
        <v>1</v>
      </c>
      <c r="E775" s="2">
        <v>4</v>
      </c>
    </row>
    <row r="776" spans="1:5" x14ac:dyDescent="0.25">
      <c r="A776">
        <v>775</v>
      </c>
      <c r="D776" s="5">
        <v>3</v>
      </c>
    </row>
    <row r="777" spans="1:5" x14ac:dyDescent="0.25">
      <c r="A777">
        <v>776</v>
      </c>
      <c r="D777" s="5">
        <v>3</v>
      </c>
    </row>
    <row r="778" spans="1:5" x14ac:dyDescent="0.25">
      <c r="A778">
        <v>777</v>
      </c>
      <c r="D778" s="5">
        <v>3</v>
      </c>
    </row>
    <row r="779" spans="1:5" x14ac:dyDescent="0.25">
      <c r="A779">
        <v>778</v>
      </c>
      <c r="C779" s="3">
        <v>2</v>
      </c>
      <c r="D779" s="5">
        <v>3</v>
      </c>
    </row>
    <row r="780" spans="1:5" x14ac:dyDescent="0.25">
      <c r="A780">
        <v>779</v>
      </c>
      <c r="C780" s="3">
        <v>2</v>
      </c>
      <c r="D780" s="5">
        <v>3</v>
      </c>
    </row>
    <row r="781" spans="1:5" x14ac:dyDescent="0.25">
      <c r="A781">
        <v>780</v>
      </c>
      <c r="C781" s="3">
        <v>2</v>
      </c>
      <c r="D781" s="5">
        <v>3</v>
      </c>
    </row>
    <row r="782" spans="1:5" x14ac:dyDescent="0.25">
      <c r="A782">
        <v>781</v>
      </c>
      <c r="C782" s="3">
        <v>2</v>
      </c>
      <c r="D782" s="5">
        <v>3</v>
      </c>
    </row>
    <row r="783" spans="1:5" x14ac:dyDescent="0.25">
      <c r="A783">
        <v>782</v>
      </c>
      <c r="C783" s="3">
        <v>2</v>
      </c>
      <c r="D783" s="5">
        <v>3</v>
      </c>
    </row>
    <row r="784" spans="1:5" x14ac:dyDescent="0.25">
      <c r="A784">
        <v>783</v>
      </c>
      <c r="C784" s="3">
        <v>2</v>
      </c>
      <c r="D784" s="5">
        <v>3</v>
      </c>
    </row>
    <row r="785" spans="1:5" x14ac:dyDescent="0.25">
      <c r="A785">
        <v>784</v>
      </c>
      <c r="C785" s="3">
        <v>2</v>
      </c>
      <c r="D785" s="5">
        <v>3</v>
      </c>
    </row>
    <row r="786" spans="1:5" x14ac:dyDescent="0.25">
      <c r="A786">
        <v>785</v>
      </c>
      <c r="C786" s="3">
        <v>2</v>
      </c>
      <c r="D786" s="5">
        <v>3</v>
      </c>
    </row>
    <row r="787" spans="1:5" x14ac:dyDescent="0.25">
      <c r="A787">
        <v>786</v>
      </c>
      <c r="C787" s="3">
        <v>2</v>
      </c>
      <c r="D787" s="5">
        <v>3</v>
      </c>
    </row>
    <row r="788" spans="1:5" x14ac:dyDescent="0.25">
      <c r="A788">
        <v>787</v>
      </c>
      <c r="C788" s="3">
        <v>2</v>
      </c>
      <c r="D788" s="5">
        <v>3</v>
      </c>
    </row>
    <row r="789" spans="1:5" x14ac:dyDescent="0.25">
      <c r="A789">
        <v>788</v>
      </c>
      <c r="C789" s="3">
        <v>2</v>
      </c>
      <c r="E789" s="2">
        <v>4</v>
      </c>
    </row>
    <row r="790" spans="1:5" x14ac:dyDescent="0.25">
      <c r="A790">
        <v>789</v>
      </c>
      <c r="C790" s="3">
        <v>2</v>
      </c>
      <c r="E790" s="2">
        <v>4</v>
      </c>
    </row>
    <row r="791" spans="1:5" x14ac:dyDescent="0.25">
      <c r="A791">
        <v>790</v>
      </c>
      <c r="B791" s="4">
        <v>1</v>
      </c>
      <c r="E791" s="2">
        <v>4</v>
      </c>
    </row>
    <row r="792" spans="1:5" x14ac:dyDescent="0.25">
      <c r="A792">
        <v>791</v>
      </c>
      <c r="B792" s="4">
        <v>1</v>
      </c>
      <c r="E792" s="2">
        <v>4</v>
      </c>
    </row>
    <row r="793" spans="1:5" x14ac:dyDescent="0.25">
      <c r="A793">
        <v>792</v>
      </c>
      <c r="B793" s="4">
        <v>1</v>
      </c>
      <c r="E793" s="2">
        <v>4</v>
      </c>
    </row>
    <row r="794" spans="1:5" x14ac:dyDescent="0.25">
      <c r="A794">
        <v>793</v>
      </c>
      <c r="B794" s="4">
        <v>1</v>
      </c>
      <c r="E794" s="2">
        <v>4</v>
      </c>
    </row>
    <row r="795" spans="1:5" x14ac:dyDescent="0.25">
      <c r="A795">
        <v>794</v>
      </c>
      <c r="B795" s="4">
        <v>1</v>
      </c>
      <c r="E795" s="2">
        <v>4</v>
      </c>
    </row>
    <row r="796" spans="1:5" x14ac:dyDescent="0.25">
      <c r="A796">
        <v>795</v>
      </c>
      <c r="B796" s="4">
        <v>1</v>
      </c>
      <c r="E796" s="2">
        <v>4</v>
      </c>
    </row>
    <row r="797" spans="1:5" x14ac:dyDescent="0.25">
      <c r="A797">
        <v>796</v>
      </c>
      <c r="B797" s="4">
        <v>1</v>
      </c>
      <c r="E797" s="2">
        <v>4</v>
      </c>
    </row>
    <row r="798" spans="1:5" x14ac:dyDescent="0.25">
      <c r="A798">
        <v>797</v>
      </c>
      <c r="B798" s="4">
        <v>1</v>
      </c>
      <c r="E798" s="2">
        <v>4</v>
      </c>
    </row>
    <row r="799" spans="1:5" x14ac:dyDescent="0.25">
      <c r="A799">
        <v>798</v>
      </c>
      <c r="B799" s="4">
        <v>1</v>
      </c>
      <c r="E799" s="2">
        <v>4</v>
      </c>
    </row>
    <row r="800" spans="1:5" x14ac:dyDescent="0.25">
      <c r="A800">
        <v>799</v>
      </c>
      <c r="B800" s="4">
        <v>1</v>
      </c>
      <c r="E800" s="2">
        <v>4</v>
      </c>
    </row>
    <row r="801" spans="1:5" x14ac:dyDescent="0.25">
      <c r="A801">
        <v>800</v>
      </c>
      <c r="B801" s="4">
        <v>1</v>
      </c>
      <c r="E801" s="2">
        <v>4</v>
      </c>
    </row>
    <row r="802" spans="1:5" x14ac:dyDescent="0.25">
      <c r="A802">
        <v>801</v>
      </c>
    </row>
    <row r="803" spans="1:5" x14ac:dyDescent="0.25">
      <c r="A803">
        <v>802</v>
      </c>
    </row>
    <row r="804" spans="1:5" x14ac:dyDescent="0.25">
      <c r="A804">
        <v>803</v>
      </c>
      <c r="C804" s="3">
        <v>2</v>
      </c>
      <c r="D804" s="5">
        <v>3</v>
      </c>
    </row>
    <row r="805" spans="1:5" x14ac:dyDescent="0.25">
      <c r="A805">
        <v>804</v>
      </c>
      <c r="C805" s="3">
        <v>2</v>
      </c>
      <c r="D805" s="5">
        <v>3</v>
      </c>
    </row>
    <row r="806" spans="1:5" x14ac:dyDescent="0.25">
      <c r="A806">
        <v>805</v>
      </c>
      <c r="C806" s="3">
        <v>2</v>
      </c>
      <c r="D806" s="5">
        <v>3</v>
      </c>
    </row>
    <row r="807" spans="1:5" x14ac:dyDescent="0.25">
      <c r="A807">
        <v>806</v>
      </c>
      <c r="C807" s="3">
        <v>2</v>
      </c>
      <c r="D807" s="5">
        <v>3</v>
      </c>
    </row>
    <row r="808" spans="1:5" x14ac:dyDescent="0.25">
      <c r="A808">
        <v>807</v>
      </c>
      <c r="C808" s="3">
        <v>2</v>
      </c>
      <c r="D808" s="5">
        <v>3</v>
      </c>
    </row>
    <row r="809" spans="1:5" x14ac:dyDescent="0.25">
      <c r="A809">
        <v>808</v>
      </c>
      <c r="C809" s="3">
        <v>2</v>
      </c>
      <c r="D809" s="5">
        <v>3</v>
      </c>
    </row>
    <row r="810" spans="1:5" x14ac:dyDescent="0.25">
      <c r="A810">
        <v>809</v>
      </c>
      <c r="C810" s="3">
        <v>2</v>
      </c>
      <c r="D810" s="5">
        <v>3</v>
      </c>
    </row>
    <row r="811" spans="1:5" x14ac:dyDescent="0.25">
      <c r="A811">
        <v>810</v>
      </c>
      <c r="C811" s="3">
        <v>2</v>
      </c>
      <c r="D811" s="5">
        <v>3</v>
      </c>
    </row>
    <row r="812" spans="1:5" x14ac:dyDescent="0.25">
      <c r="A812">
        <v>811</v>
      </c>
      <c r="C812" s="3">
        <v>2</v>
      </c>
      <c r="D812" s="5">
        <v>3</v>
      </c>
    </row>
    <row r="813" spans="1:5" x14ac:dyDescent="0.25">
      <c r="A813">
        <v>812</v>
      </c>
      <c r="C813" s="3">
        <v>2</v>
      </c>
      <c r="D813" s="5">
        <v>3</v>
      </c>
    </row>
    <row r="814" spans="1:5" x14ac:dyDescent="0.25">
      <c r="A814">
        <v>813</v>
      </c>
      <c r="C814" s="3">
        <v>2</v>
      </c>
      <c r="D814" s="5">
        <v>3</v>
      </c>
      <c r="E814" s="2">
        <v>4</v>
      </c>
    </row>
    <row r="815" spans="1:5" x14ac:dyDescent="0.25">
      <c r="A815">
        <v>814</v>
      </c>
      <c r="C815" s="3">
        <v>2</v>
      </c>
      <c r="D815" s="5">
        <v>3</v>
      </c>
      <c r="E815" s="2">
        <v>4</v>
      </c>
    </row>
    <row r="816" spans="1:5" x14ac:dyDescent="0.25">
      <c r="A816">
        <v>815</v>
      </c>
      <c r="E816" s="2">
        <v>4</v>
      </c>
    </row>
    <row r="817" spans="1:5" x14ac:dyDescent="0.25">
      <c r="A817">
        <v>816</v>
      </c>
      <c r="E817" s="2">
        <v>4</v>
      </c>
    </row>
    <row r="818" spans="1:5" x14ac:dyDescent="0.25">
      <c r="A818">
        <v>817</v>
      </c>
      <c r="B818" s="4">
        <v>1</v>
      </c>
      <c r="E818" s="2">
        <v>4</v>
      </c>
    </row>
    <row r="819" spans="1:5" x14ac:dyDescent="0.25">
      <c r="A819">
        <v>818</v>
      </c>
      <c r="B819" s="4">
        <v>1</v>
      </c>
      <c r="E819" s="2">
        <v>4</v>
      </c>
    </row>
    <row r="820" spans="1:5" x14ac:dyDescent="0.25">
      <c r="A820">
        <v>819</v>
      </c>
      <c r="B820" s="4">
        <v>1</v>
      </c>
      <c r="E820" s="2">
        <v>4</v>
      </c>
    </row>
    <row r="821" spans="1:5" x14ac:dyDescent="0.25">
      <c r="A821">
        <v>820</v>
      </c>
      <c r="B821" s="4">
        <v>1</v>
      </c>
      <c r="E821" s="2">
        <v>4</v>
      </c>
    </row>
    <row r="822" spans="1:5" x14ac:dyDescent="0.25">
      <c r="A822">
        <v>821</v>
      </c>
      <c r="B822" s="4">
        <v>1</v>
      </c>
      <c r="E822" s="2">
        <v>4</v>
      </c>
    </row>
    <row r="823" spans="1:5" x14ac:dyDescent="0.25">
      <c r="A823">
        <v>822</v>
      </c>
      <c r="B823" s="4">
        <v>1</v>
      </c>
      <c r="E823" s="2">
        <v>4</v>
      </c>
    </row>
    <row r="824" spans="1:5" x14ac:dyDescent="0.25">
      <c r="A824">
        <v>823</v>
      </c>
      <c r="B824" s="4">
        <v>1</v>
      </c>
      <c r="E824" s="2">
        <v>4</v>
      </c>
    </row>
    <row r="825" spans="1:5" x14ac:dyDescent="0.25">
      <c r="A825">
        <v>824</v>
      </c>
      <c r="B825" s="4">
        <v>1</v>
      </c>
      <c r="E825" s="2">
        <v>4</v>
      </c>
    </row>
    <row r="826" spans="1:5" x14ac:dyDescent="0.25">
      <c r="A826">
        <v>825</v>
      </c>
      <c r="B826" s="4">
        <v>1</v>
      </c>
      <c r="E826" s="2">
        <v>4</v>
      </c>
    </row>
    <row r="827" spans="1:5" x14ac:dyDescent="0.25">
      <c r="A827">
        <v>826</v>
      </c>
      <c r="B827" s="4">
        <v>1</v>
      </c>
    </row>
    <row r="828" spans="1:5" x14ac:dyDescent="0.25">
      <c r="A828">
        <v>827</v>
      </c>
      <c r="B828" s="4">
        <v>1</v>
      </c>
    </row>
    <row r="829" spans="1:5" x14ac:dyDescent="0.25">
      <c r="A829">
        <v>828</v>
      </c>
    </row>
    <row r="830" spans="1:5" x14ac:dyDescent="0.25">
      <c r="A830">
        <v>829</v>
      </c>
      <c r="C830" s="3">
        <v>2</v>
      </c>
      <c r="D830" s="5">
        <v>3</v>
      </c>
    </row>
    <row r="831" spans="1:5" x14ac:dyDescent="0.25">
      <c r="A831">
        <v>830</v>
      </c>
      <c r="C831" s="3">
        <v>2</v>
      </c>
      <c r="D831" s="5">
        <v>3</v>
      </c>
    </row>
    <row r="832" spans="1:5" x14ac:dyDescent="0.25">
      <c r="A832">
        <v>831</v>
      </c>
      <c r="C832" s="3">
        <v>2</v>
      </c>
      <c r="D832" s="5">
        <v>3</v>
      </c>
    </row>
    <row r="833" spans="1:5" x14ac:dyDescent="0.25">
      <c r="A833">
        <v>832</v>
      </c>
      <c r="C833" s="3">
        <v>2</v>
      </c>
      <c r="D833" s="5">
        <v>3</v>
      </c>
    </row>
    <row r="834" spans="1:5" x14ac:dyDescent="0.25">
      <c r="A834">
        <v>833</v>
      </c>
      <c r="C834" s="3">
        <v>2</v>
      </c>
      <c r="D834" s="5">
        <v>3</v>
      </c>
    </row>
    <row r="835" spans="1:5" x14ac:dyDescent="0.25">
      <c r="A835">
        <v>834</v>
      </c>
      <c r="C835" s="3">
        <v>2</v>
      </c>
      <c r="D835" s="5">
        <v>3</v>
      </c>
    </row>
    <row r="836" spans="1:5" x14ac:dyDescent="0.25">
      <c r="A836">
        <v>835</v>
      </c>
      <c r="C836" s="3">
        <v>2</v>
      </c>
      <c r="D836" s="5">
        <v>3</v>
      </c>
    </row>
    <row r="837" spans="1:5" x14ac:dyDescent="0.25">
      <c r="A837">
        <v>836</v>
      </c>
      <c r="C837" s="3">
        <v>2</v>
      </c>
      <c r="D837" s="5">
        <v>3</v>
      </c>
    </row>
    <row r="838" spans="1:5" x14ac:dyDescent="0.25">
      <c r="A838">
        <v>837</v>
      </c>
      <c r="C838" s="3">
        <v>2</v>
      </c>
      <c r="D838" s="5">
        <v>3</v>
      </c>
    </row>
    <row r="839" spans="1:5" x14ac:dyDescent="0.25">
      <c r="A839">
        <v>838</v>
      </c>
      <c r="C839" s="3">
        <v>2</v>
      </c>
      <c r="D839" s="5">
        <v>3</v>
      </c>
      <c r="E839" s="2">
        <v>4</v>
      </c>
    </row>
    <row r="840" spans="1:5" x14ac:dyDescent="0.25">
      <c r="A840">
        <v>839</v>
      </c>
      <c r="C840" s="3">
        <v>2</v>
      </c>
      <c r="D840" s="5">
        <v>3</v>
      </c>
      <c r="E840" s="2">
        <v>4</v>
      </c>
    </row>
    <row r="841" spans="1:5" x14ac:dyDescent="0.25">
      <c r="A841">
        <v>840</v>
      </c>
      <c r="C841" s="3">
        <v>2</v>
      </c>
      <c r="E841" s="2">
        <v>4</v>
      </c>
    </row>
    <row r="842" spans="1:5" x14ac:dyDescent="0.25">
      <c r="A842">
        <v>841</v>
      </c>
      <c r="E842" s="2">
        <v>4</v>
      </c>
    </row>
    <row r="843" spans="1:5" x14ac:dyDescent="0.25">
      <c r="A843">
        <v>842</v>
      </c>
      <c r="B843" s="4">
        <v>1</v>
      </c>
      <c r="E843" s="2">
        <v>4</v>
      </c>
    </row>
    <row r="844" spans="1:5" x14ac:dyDescent="0.25">
      <c r="A844">
        <v>843</v>
      </c>
      <c r="B844" s="4">
        <v>1</v>
      </c>
      <c r="E844" s="2">
        <v>4</v>
      </c>
    </row>
    <row r="845" spans="1:5" x14ac:dyDescent="0.25">
      <c r="A845">
        <v>844</v>
      </c>
      <c r="B845" s="4">
        <v>1</v>
      </c>
      <c r="E845" s="2">
        <v>4</v>
      </c>
    </row>
    <row r="846" spans="1:5" x14ac:dyDescent="0.25">
      <c r="A846">
        <v>845</v>
      </c>
      <c r="B846" s="4">
        <v>1</v>
      </c>
      <c r="E846" s="2">
        <v>4</v>
      </c>
    </row>
    <row r="847" spans="1:5" x14ac:dyDescent="0.25">
      <c r="A847">
        <v>846</v>
      </c>
      <c r="B847" s="4">
        <v>1</v>
      </c>
      <c r="E847" s="2">
        <v>4</v>
      </c>
    </row>
    <row r="848" spans="1:5" x14ac:dyDescent="0.25">
      <c r="A848">
        <v>847</v>
      </c>
      <c r="B848" s="4">
        <v>1</v>
      </c>
      <c r="E848" s="2">
        <v>4</v>
      </c>
    </row>
    <row r="849" spans="1:5" x14ac:dyDescent="0.25">
      <c r="A849">
        <v>848</v>
      </c>
      <c r="B849" s="4">
        <v>1</v>
      </c>
      <c r="E849" s="2">
        <v>4</v>
      </c>
    </row>
    <row r="850" spans="1:5" x14ac:dyDescent="0.25">
      <c r="A850">
        <v>849</v>
      </c>
      <c r="B850" s="4">
        <v>1</v>
      </c>
      <c r="E850" s="2">
        <v>4</v>
      </c>
    </row>
    <row r="851" spans="1:5" x14ac:dyDescent="0.25">
      <c r="A851">
        <v>850</v>
      </c>
      <c r="B851" s="4">
        <v>1</v>
      </c>
      <c r="E851" s="2">
        <v>4</v>
      </c>
    </row>
    <row r="852" spans="1:5" x14ac:dyDescent="0.25">
      <c r="A852">
        <v>851</v>
      </c>
      <c r="B852" s="4">
        <v>1</v>
      </c>
      <c r="E852" s="2">
        <v>4</v>
      </c>
    </row>
    <row r="853" spans="1:5" x14ac:dyDescent="0.25">
      <c r="A853">
        <v>852</v>
      </c>
      <c r="B853" s="4">
        <v>1</v>
      </c>
      <c r="E853" s="2">
        <v>4</v>
      </c>
    </row>
    <row r="854" spans="1:5" x14ac:dyDescent="0.25">
      <c r="A854">
        <v>853</v>
      </c>
      <c r="B854" s="4">
        <v>1</v>
      </c>
    </row>
    <row r="855" spans="1:5" x14ac:dyDescent="0.25">
      <c r="A855">
        <v>854</v>
      </c>
      <c r="B855" s="4">
        <v>1</v>
      </c>
      <c r="C855" s="3">
        <v>2</v>
      </c>
      <c r="D855" s="5">
        <v>3</v>
      </c>
    </row>
    <row r="856" spans="1:5" x14ac:dyDescent="0.25">
      <c r="A856">
        <v>855</v>
      </c>
      <c r="C856" s="3">
        <v>2</v>
      </c>
      <c r="D856" s="5">
        <v>3</v>
      </c>
    </row>
    <row r="857" spans="1:5" x14ac:dyDescent="0.25">
      <c r="A857">
        <v>856</v>
      </c>
      <c r="C857" s="3">
        <v>2</v>
      </c>
      <c r="D857" s="5">
        <v>3</v>
      </c>
    </row>
    <row r="858" spans="1:5" x14ac:dyDescent="0.25">
      <c r="A858">
        <v>857</v>
      </c>
      <c r="C858" s="3">
        <v>2</v>
      </c>
      <c r="D858" s="5">
        <v>3</v>
      </c>
    </row>
    <row r="859" spans="1:5" x14ac:dyDescent="0.25">
      <c r="A859">
        <v>858</v>
      </c>
      <c r="C859" s="3">
        <v>2</v>
      </c>
      <c r="D859" s="5">
        <v>3</v>
      </c>
    </row>
    <row r="860" spans="1:5" x14ac:dyDescent="0.25">
      <c r="A860">
        <v>859</v>
      </c>
      <c r="C860" s="3">
        <v>2</v>
      </c>
      <c r="D860" s="5">
        <v>3</v>
      </c>
    </row>
    <row r="861" spans="1:5" x14ac:dyDescent="0.25">
      <c r="A861">
        <v>860</v>
      </c>
      <c r="C861" s="3">
        <v>2</v>
      </c>
      <c r="D861" s="5">
        <v>3</v>
      </c>
    </row>
    <row r="862" spans="1:5" x14ac:dyDescent="0.25">
      <c r="A862">
        <v>861</v>
      </c>
      <c r="C862" s="3">
        <v>2</v>
      </c>
      <c r="D862" s="5">
        <v>3</v>
      </c>
    </row>
    <row r="863" spans="1:5" x14ac:dyDescent="0.25">
      <c r="A863">
        <v>862</v>
      </c>
      <c r="C863" s="3">
        <v>2</v>
      </c>
      <c r="D863" s="5">
        <v>3</v>
      </c>
    </row>
    <row r="864" spans="1:5" x14ac:dyDescent="0.25">
      <c r="A864">
        <v>863</v>
      </c>
      <c r="C864" s="3">
        <v>2</v>
      </c>
      <c r="D864" s="5">
        <v>3</v>
      </c>
    </row>
    <row r="865" spans="1:5" x14ac:dyDescent="0.25">
      <c r="A865">
        <v>864</v>
      </c>
      <c r="C865" s="3">
        <v>2</v>
      </c>
      <c r="D865" s="5">
        <v>3</v>
      </c>
    </row>
    <row r="866" spans="1:5" x14ac:dyDescent="0.25">
      <c r="A866">
        <v>865</v>
      </c>
      <c r="C866" s="3">
        <v>2</v>
      </c>
      <c r="D866" s="5">
        <v>3</v>
      </c>
    </row>
    <row r="867" spans="1:5" x14ac:dyDescent="0.25">
      <c r="A867">
        <v>866</v>
      </c>
      <c r="B867" s="4">
        <v>1</v>
      </c>
      <c r="C867" s="3">
        <v>2</v>
      </c>
      <c r="D867" s="5">
        <v>3</v>
      </c>
    </row>
    <row r="868" spans="1:5" x14ac:dyDescent="0.25">
      <c r="A868">
        <v>867</v>
      </c>
      <c r="B868" s="4">
        <v>1</v>
      </c>
      <c r="D868" s="5">
        <v>3</v>
      </c>
      <c r="E868" s="2">
        <v>4</v>
      </c>
    </row>
    <row r="869" spans="1:5" x14ac:dyDescent="0.25">
      <c r="A869">
        <v>868</v>
      </c>
      <c r="B869" s="4">
        <v>1</v>
      </c>
      <c r="E869" s="2">
        <v>4</v>
      </c>
    </row>
    <row r="870" spans="1:5" x14ac:dyDescent="0.25">
      <c r="A870">
        <v>869</v>
      </c>
      <c r="B870" s="4">
        <v>1</v>
      </c>
      <c r="E870" s="2">
        <v>4</v>
      </c>
    </row>
    <row r="871" spans="1:5" x14ac:dyDescent="0.25">
      <c r="A871">
        <v>870</v>
      </c>
      <c r="B871" s="4">
        <v>1</v>
      </c>
      <c r="E871" s="2">
        <v>4</v>
      </c>
    </row>
    <row r="872" spans="1:5" x14ac:dyDescent="0.25">
      <c r="A872">
        <v>871</v>
      </c>
      <c r="B872" s="4">
        <v>1</v>
      </c>
      <c r="E872" s="2">
        <v>4</v>
      </c>
    </row>
    <row r="873" spans="1:5" x14ac:dyDescent="0.25">
      <c r="A873">
        <v>872</v>
      </c>
      <c r="B873" s="4">
        <v>1</v>
      </c>
      <c r="E873" s="2">
        <v>4</v>
      </c>
    </row>
    <row r="874" spans="1:5" x14ac:dyDescent="0.25">
      <c r="A874">
        <v>873</v>
      </c>
      <c r="B874" s="4">
        <v>1</v>
      </c>
      <c r="E874" s="2">
        <v>4</v>
      </c>
    </row>
    <row r="875" spans="1:5" x14ac:dyDescent="0.25">
      <c r="A875">
        <v>874</v>
      </c>
      <c r="B875" s="4">
        <v>1</v>
      </c>
      <c r="E875" s="2">
        <v>4</v>
      </c>
    </row>
    <row r="876" spans="1:5" x14ac:dyDescent="0.25">
      <c r="A876">
        <v>875</v>
      </c>
      <c r="B876" s="4">
        <v>1</v>
      </c>
      <c r="E876" s="2">
        <v>4</v>
      </c>
    </row>
    <row r="877" spans="1:5" x14ac:dyDescent="0.25">
      <c r="A877">
        <v>876</v>
      </c>
      <c r="B877" s="4">
        <v>1</v>
      </c>
      <c r="E877" s="2">
        <v>4</v>
      </c>
    </row>
    <row r="878" spans="1:5" x14ac:dyDescent="0.25">
      <c r="A878">
        <v>877</v>
      </c>
      <c r="B878" s="4">
        <v>1</v>
      </c>
      <c r="E878" s="2">
        <v>4</v>
      </c>
    </row>
    <row r="879" spans="1:5" x14ac:dyDescent="0.25">
      <c r="A879">
        <v>878</v>
      </c>
      <c r="B879" s="4">
        <v>1</v>
      </c>
      <c r="E879" s="2">
        <v>4</v>
      </c>
    </row>
    <row r="880" spans="1:5" x14ac:dyDescent="0.25">
      <c r="A880">
        <v>879</v>
      </c>
      <c r="B880" s="4">
        <v>1</v>
      </c>
      <c r="E880" s="2">
        <v>4</v>
      </c>
    </row>
    <row r="881" spans="1:5" x14ac:dyDescent="0.25">
      <c r="A881">
        <v>880</v>
      </c>
      <c r="C881" s="3">
        <v>2</v>
      </c>
      <c r="E881" s="2">
        <v>4</v>
      </c>
    </row>
    <row r="882" spans="1:5" x14ac:dyDescent="0.25">
      <c r="A882">
        <v>881</v>
      </c>
      <c r="C882" s="3">
        <v>2</v>
      </c>
      <c r="E882" s="2">
        <v>4</v>
      </c>
    </row>
    <row r="883" spans="1:5" x14ac:dyDescent="0.25">
      <c r="A883">
        <v>882</v>
      </c>
      <c r="C883" s="3">
        <v>2</v>
      </c>
    </row>
    <row r="884" spans="1:5" x14ac:dyDescent="0.25">
      <c r="A884">
        <v>883</v>
      </c>
      <c r="C884" s="3">
        <v>2</v>
      </c>
      <c r="D884" s="5">
        <v>3</v>
      </c>
    </row>
    <row r="885" spans="1:5" x14ac:dyDescent="0.25">
      <c r="A885">
        <v>884</v>
      </c>
      <c r="C885" s="3">
        <v>2</v>
      </c>
      <c r="D885" s="5">
        <v>3</v>
      </c>
    </row>
    <row r="886" spans="1:5" x14ac:dyDescent="0.25">
      <c r="A886">
        <v>885</v>
      </c>
      <c r="C886" s="3">
        <v>2</v>
      </c>
      <c r="D886" s="5">
        <v>3</v>
      </c>
    </row>
    <row r="887" spans="1:5" x14ac:dyDescent="0.25">
      <c r="A887">
        <v>886</v>
      </c>
      <c r="C887" s="3">
        <v>2</v>
      </c>
      <c r="D887" s="5">
        <v>3</v>
      </c>
    </row>
    <row r="888" spans="1:5" x14ac:dyDescent="0.25">
      <c r="A888">
        <v>887</v>
      </c>
      <c r="C888" s="3">
        <v>2</v>
      </c>
      <c r="D888" s="5">
        <v>3</v>
      </c>
    </row>
    <row r="889" spans="1:5" x14ac:dyDescent="0.25">
      <c r="A889">
        <v>888</v>
      </c>
      <c r="C889" s="3">
        <v>2</v>
      </c>
      <c r="D889" s="5">
        <v>3</v>
      </c>
    </row>
    <row r="890" spans="1:5" x14ac:dyDescent="0.25">
      <c r="A890">
        <v>889</v>
      </c>
      <c r="C890" s="3">
        <v>2</v>
      </c>
      <c r="D890" s="5">
        <v>3</v>
      </c>
    </row>
    <row r="891" spans="1:5" x14ac:dyDescent="0.25">
      <c r="A891">
        <v>890</v>
      </c>
      <c r="C891" s="3">
        <v>2</v>
      </c>
      <c r="D891" s="5">
        <v>3</v>
      </c>
    </row>
    <row r="892" spans="1:5" x14ac:dyDescent="0.25">
      <c r="A892">
        <v>891</v>
      </c>
      <c r="C892" s="3">
        <v>2</v>
      </c>
      <c r="D892" s="5">
        <v>3</v>
      </c>
    </row>
    <row r="893" spans="1:5" x14ac:dyDescent="0.25">
      <c r="A893">
        <v>892</v>
      </c>
      <c r="C893" s="3">
        <v>2</v>
      </c>
      <c r="D893" s="5">
        <v>3</v>
      </c>
    </row>
    <row r="894" spans="1:5" x14ac:dyDescent="0.25">
      <c r="A894">
        <v>893</v>
      </c>
      <c r="C894" s="3">
        <v>2</v>
      </c>
      <c r="D894" s="5">
        <v>3</v>
      </c>
    </row>
    <row r="895" spans="1:5" x14ac:dyDescent="0.25">
      <c r="A895">
        <v>894</v>
      </c>
      <c r="C895" s="3">
        <v>2</v>
      </c>
      <c r="D895" s="5">
        <v>3</v>
      </c>
    </row>
    <row r="896" spans="1:5" x14ac:dyDescent="0.25">
      <c r="A896">
        <v>895</v>
      </c>
      <c r="B896" s="4">
        <v>1</v>
      </c>
      <c r="C896" s="3">
        <v>2</v>
      </c>
      <c r="D896" s="5">
        <v>3</v>
      </c>
      <c r="E896" s="2">
        <v>4</v>
      </c>
    </row>
    <row r="897" spans="1:5" x14ac:dyDescent="0.25">
      <c r="A897">
        <v>896</v>
      </c>
      <c r="B897" s="4">
        <v>1</v>
      </c>
      <c r="D897" s="5">
        <v>3</v>
      </c>
      <c r="E897" s="2">
        <v>4</v>
      </c>
    </row>
    <row r="898" spans="1:5" x14ac:dyDescent="0.25">
      <c r="A898">
        <v>897</v>
      </c>
      <c r="B898" s="4">
        <v>1</v>
      </c>
      <c r="D898" s="5">
        <v>3</v>
      </c>
      <c r="E898" s="2">
        <v>4</v>
      </c>
    </row>
    <row r="899" spans="1:5" x14ac:dyDescent="0.25">
      <c r="A899">
        <v>898</v>
      </c>
      <c r="B899" s="4">
        <v>1</v>
      </c>
      <c r="D899" s="5">
        <v>3</v>
      </c>
      <c r="E899" s="2">
        <v>4</v>
      </c>
    </row>
    <row r="900" spans="1:5" x14ac:dyDescent="0.25">
      <c r="A900">
        <v>899</v>
      </c>
      <c r="B900" s="4">
        <v>1</v>
      </c>
      <c r="E900" s="2">
        <v>4</v>
      </c>
    </row>
    <row r="901" spans="1:5" x14ac:dyDescent="0.25">
      <c r="A901">
        <v>900</v>
      </c>
      <c r="B901" s="4">
        <v>1</v>
      </c>
      <c r="E901" s="2">
        <v>4</v>
      </c>
    </row>
    <row r="902" spans="1:5" x14ac:dyDescent="0.25">
      <c r="A902">
        <v>901</v>
      </c>
      <c r="B902" s="4">
        <v>1</v>
      </c>
      <c r="E902" s="2">
        <v>4</v>
      </c>
    </row>
    <row r="903" spans="1:5" x14ac:dyDescent="0.25">
      <c r="A903">
        <v>902</v>
      </c>
      <c r="B903" s="4">
        <v>1</v>
      </c>
      <c r="E903" s="2">
        <v>4</v>
      </c>
    </row>
    <row r="904" spans="1:5" x14ac:dyDescent="0.25">
      <c r="A904">
        <v>903</v>
      </c>
      <c r="B904" s="4">
        <v>1</v>
      </c>
      <c r="E904" s="2">
        <v>4</v>
      </c>
    </row>
    <row r="905" spans="1:5" x14ac:dyDescent="0.25">
      <c r="A905">
        <v>904</v>
      </c>
      <c r="B905" s="4">
        <v>1</v>
      </c>
      <c r="E905" s="2">
        <v>4</v>
      </c>
    </row>
    <row r="906" spans="1:5" x14ac:dyDescent="0.25">
      <c r="A906">
        <v>905</v>
      </c>
      <c r="B906" s="4">
        <v>1</v>
      </c>
      <c r="E906" s="2">
        <v>4</v>
      </c>
    </row>
    <row r="907" spans="1:5" x14ac:dyDescent="0.25">
      <c r="A907">
        <v>906</v>
      </c>
      <c r="B907" s="4">
        <v>1</v>
      </c>
      <c r="E907" s="2">
        <v>4</v>
      </c>
    </row>
    <row r="908" spans="1:5" x14ac:dyDescent="0.25">
      <c r="A908">
        <v>907</v>
      </c>
      <c r="B908" s="4">
        <v>1</v>
      </c>
      <c r="E908" s="2">
        <v>4</v>
      </c>
    </row>
    <row r="909" spans="1:5" x14ac:dyDescent="0.25">
      <c r="A909">
        <v>908</v>
      </c>
      <c r="B909" s="4">
        <v>1</v>
      </c>
      <c r="E909" s="2">
        <v>4</v>
      </c>
    </row>
    <row r="910" spans="1:5" x14ac:dyDescent="0.25">
      <c r="A910">
        <v>909</v>
      </c>
      <c r="B910" s="4">
        <v>1</v>
      </c>
      <c r="E910" s="2">
        <v>4</v>
      </c>
    </row>
    <row r="911" spans="1:5" x14ac:dyDescent="0.25">
      <c r="A911">
        <v>910</v>
      </c>
      <c r="B911" s="4">
        <v>1</v>
      </c>
      <c r="E911" s="2">
        <v>4</v>
      </c>
    </row>
    <row r="912" spans="1:5" x14ac:dyDescent="0.25">
      <c r="A912">
        <v>911</v>
      </c>
      <c r="B912" s="4">
        <v>1</v>
      </c>
      <c r="E912" s="2">
        <v>4</v>
      </c>
    </row>
    <row r="913" spans="1:5" x14ac:dyDescent="0.25">
      <c r="A913">
        <v>912</v>
      </c>
      <c r="B913" s="4">
        <v>1</v>
      </c>
      <c r="C913" s="3">
        <v>2</v>
      </c>
      <c r="E913" s="2">
        <v>4</v>
      </c>
    </row>
    <row r="914" spans="1:5" x14ac:dyDescent="0.25">
      <c r="A914">
        <v>913</v>
      </c>
      <c r="C914" s="3">
        <v>2</v>
      </c>
      <c r="E914" s="2">
        <v>4</v>
      </c>
    </row>
    <row r="915" spans="1:5" x14ac:dyDescent="0.25">
      <c r="A915">
        <v>914</v>
      </c>
      <c r="C915" s="3">
        <v>2</v>
      </c>
      <c r="D915" s="5">
        <v>3</v>
      </c>
      <c r="E915" s="2">
        <v>4</v>
      </c>
    </row>
    <row r="916" spans="1:5" x14ac:dyDescent="0.25">
      <c r="A916">
        <v>915</v>
      </c>
      <c r="C916" s="3">
        <v>2</v>
      </c>
      <c r="D916" s="5">
        <v>3</v>
      </c>
    </row>
    <row r="917" spans="1:5" x14ac:dyDescent="0.25">
      <c r="A917">
        <v>916</v>
      </c>
      <c r="C917" s="3">
        <v>2</v>
      </c>
      <c r="D917" s="5">
        <v>3</v>
      </c>
    </row>
    <row r="918" spans="1:5" x14ac:dyDescent="0.25">
      <c r="A918">
        <v>917</v>
      </c>
      <c r="C918" s="3">
        <v>2</v>
      </c>
      <c r="D918" s="5">
        <v>3</v>
      </c>
    </row>
    <row r="919" spans="1:5" x14ac:dyDescent="0.25">
      <c r="A919">
        <v>918</v>
      </c>
      <c r="C919" s="3">
        <v>2</v>
      </c>
      <c r="D919" s="5">
        <v>3</v>
      </c>
    </row>
    <row r="920" spans="1:5" x14ac:dyDescent="0.25">
      <c r="A920">
        <v>919</v>
      </c>
      <c r="C920" s="3">
        <v>2</v>
      </c>
      <c r="D920" s="5">
        <v>3</v>
      </c>
    </row>
    <row r="921" spans="1:5" x14ac:dyDescent="0.25">
      <c r="A921">
        <v>920</v>
      </c>
      <c r="C921" s="3">
        <v>2</v>
      </c>
      <c r="D921" s="5">
        <v>3</v>
      </c>
    </row>
    <row r="922" spans="1:5" x14ac:dyDescent="0.25">
      <c r="A922">
        <v>921</v>
      </c>
      <c r="C922" s="3">
        <v>2</v>
      </c>
      <c r="D922" s="5">
        <v>3</v>
      </c>
    </row>
    <row r="923" spans="1:5" x14ac:dyDescent="0.25">
      <c r="A923">
        <v>922</v>
      </c>
      <c r="C923" s="3">
        <v>2</v>
      </c>
      <c r="D923" s="5">
        <v>3</v>
      </c>
    </row>
    <row r="924" spans="1:5" x14ac:dyDescent="0.25">
      <c r="A924">
        <v>923</v>
      </c>
      <c r="C924" s="3">
        <v>2</v>
      </c>
      <c r="D924" s="5">
        <v>3</v>
      </c>
    </row>
    <row r="925" spans="1:5" x14ac:dyDescent="0.25">
      <c r="A925">
        <v>924</v>
      </c>
      <c r="C925" s="3">
        <v>2</v>
      </c>
      <c r="D925" s="5">
        <v>3</v>
      </c>
    </row>
    <row r="926" spans="1:5" x14ac:dyDescent="0.25">
      <c r="A926">
        <v>925</v>
      </c>
      <c r="C926" s="3">
        <v>2</v>
      </c>
      <c r="D926" s="5">
        <v>3</v>
      </c>
    </row>
    <row r="927" spans="1:5" x14ac:dyDescent="0.25">
      <c r="A927">
        <v>926</v>
      </c>
      <c r="C927" s="3">
        <v>2</v>
      </c>
      <c r="D927" s="5">
        <v>3</v>
      </c>
    </row>
    <row r="928" spans="1:5" x14ac:dyDescent="0.25">
      <c r="A928">
        <v>927</v>
      </c>
      <c r="B928" s="4">
        <v>1</v>
      </c>
      <c r="C928" s="3">
        <v>2</v>
      </c>
      <c r="D928" s="5">
        <v>3</v>
      </c>
    </row>
    <row r="929" spans="1:6" x14ac:dyDescent="0.25">
      <c r="A929">
        <v>928</v>
      </c>
      <c r="B929" s="4">
        <v>1</v>
      </c>
      <c r="C929" s="3">
        <v>2</v>
      </c>
      <c r="D929" s="5">
        <v>3</v>
      </c>
    </row>
    <row r="930" spans="1:6" x14ac:dyDescent="0.25">
      <c r="A930">
        <v>929</v>
      </c>
      <c r="B930" s="4">
        <v>1</v>
      </c>
      <c r="C930" s="3">
        <v>2</v>
      </c>
      <c r="D930" s="5">
        <v>3</v>
      </c>
    </row>
    <row r="931" spans="1:6" x14ac:dyDescent="0.25">
      <c r="A931">
        <v>930</v>
      </c>
      <c r="B931" s="4">
        <v>1</v>
      </c>
      <c r="C931" s="3">
        <v>2</v>
      </c>
      <c r="D931" s="5">
        <v>3</v>
      </c>
      <c r="E931" s="2">
        <v>4</v>
      </c>
    </row>
    <row r="932" spans="1:6" x14ac:dyDescent="0.25">
      <c r="A932">
        <v>931</v>
      </c>
      <c r="B932" s="4">
        <v>1</v>
      </c>
      <c r="C932" s="3">
        <v>2</v>
      </c>
      <c r="D932" s="5">
        <v>3</v>
      </c>
      <c r="E932" s="2">
        <v>4</v>
      </c>
    </row>
    <row r="933" spans="1:6" x14ac:dyDescent="0.25">
      <c r="A933">
        <v>932</v>
      </c>
      <c r="B933" s="4">
        <v>1</v>
      </c>
      <c r="D933" s="5">
        <v>3</v>
      </c>
      <c r="E933" s="2">
        <v>4</v>
      </c>
    </row>
    <row r="934" spans="1:6" x14ac:dyDescent="0.25">
      <c r="A934">
        <v>933</v>
      </c>
      <c r="B934" s="4">
        <v>1</v>
      </c>
      <c r="D934" s="5">
        <v>3</v>
      </c>
      <c r="E934" s="2">
        <v>4</v>
      </c>
    </row>
    <row r="935" spans="1:6" x14ac:dyDescent="0.25">
      <c r="A935">
        <v>934</v>
      </c>
      <c r="B935" s="4">
        <v>1</v>
      </c>
      <c r="D935" s="5">
        <v>3</v>
      </c>
      <c r="E935" s="2">
        <v>4</v>
      </c>
    </row>
    <row r="936" spans="1:6" x14ac:dyDescent="0.25">
      <c r="A936">
        <v>935</v>
      </c>
      <c r="B936" s="4">
        <v>1</v>
      </c>
      <c r="D936" s="5">
        <v>3</v>
      </c>
      <c r="E936" s="2">
        <v>4</v>
      </c>
    </row>
    <row r="937" spans="1:6" x14ac:dyDescent="0.25">
      <c r="A937">
        <v>936</v>
      </c>
      <c r="B937" s="4">
        <v>1</v>
      </c>
      <c r="D937" s="5">
        <v>3</v>
      </c>
      <c r="E937" s="2">
        <v>4</v>
      </c>
    </row>
    <row r="938" spans="1:6" x14ac:dyDescent="0.25">
      <c r="A938">
        <v>937</v>
      </c>
      <c r="B938" s="4">
        <v>1</v>
      </c>
      <c r="E938" s="2">
        <v>4</v>
      </c>
    </row>
    <row r="939" spans="1:6" x14ac:dyDescent="0.25">
      <c r="A939">
        <v>938</v>
      </c>
      <c r="B939" s="4">
        <v>1</v>
      </c>
      <c r="E939" s="2">
        <v>4</v>
      </c>
      <c r="F93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2025-07-07T17:03:20Z</dcterms:created>
  <dcterms:modified xsi:type="dcterms:W3CDTF">2025-08-11T16:43:45Z</dcterms:modified>
</cp:coreProperties>
</file>